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.drevova\Desktop\MY\11_Opravy a údržba mostov\SP\Vyhlás\JOSEPHINE\"/>
    </mc:Choice>
  </mc:AlternateContent>
  <xr:revisionPtr revIDLastSave="0" documentId="13_ncr:1_{289B74D7-B900-4074-AE99-30F66FE5CD67}" xr6:coauthVersionLast="47" xr6:coauthVersionMax="47" xr10:uidLastSave="{00000000-0000-0000-0000-000000000000}"/>
  <bookViews>
    <workbookView xWindow="-120" yWindow="-120" windowWidth="29040" windowHeight="15840" firstSheet="1" activeTab="1" xr2:uid="{89D3062A-3E8C-407B-A16C-9D1AA0F43D56}"/>
  </bookViews>
  <sheets>
    <sheet name="Zákl. nastavenie" sheetId="7" state="hidden" r:id="rId1"/>
    <sheet name="Ponuka v zákazke" sheetId="12" r:id="rId2"/>
    <sheet name="Rozpočet" sheetId="13" r:id="rId3"/>
    <sheet name="Osobné postavenie" sheetId="11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3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2" i="13" l="1"/>
  <c r="I152" i="13" s="1"/>
  <c r="J152" i="13" s="1"/>
  <c r="H151" i="13"/>
  <c r="I151" i="13" s="1"/>
  <c r="J151" i="13" s="1"/>
  <c r="I150" i="13"/>
  <c r="J150" i="13" s="1"/>
  <c r="H150" i="13"/>
  <c r="H149" i="13"/>
  <c r="I149" i="13" s="1"/>
  <c r="J149" i="13" s="1"/>
  <c r="H148" i="13"/>
  <c r="I148" i="13" s="1"/>
  <c r="J148" i="13" s="1"/>
  <c r="H147" i="13"/>
  <c r="I147" i="13" s="1"/>
  <c r="J147" i="13" s="1"/>
  <c r="H146" i="13"/>
  <c r="I146" i="13" s="1"/>
  <c r="J146" i="13" s="1"/>
  <c r="H145" i="13"/>
  <c r="I145" i="13" s="1"/>
  <c r="J145" i="13" s="1"/>
  <c r="H144" i="13"/>
  <c r="I144" i="13" s="1"/>
  <c r="J144" i="13" s="1"/>
  <c r="H143" i="13"/>
  <c r="I143" i="13" s="1"/>
  <c r="J143" i="13" s="1"/>
  <c r="H142" i="13"/>
  <c r="I142" i="13" s="1"/>
  <c r="J142" i="13" s="1"/>
  <c r="H141" i="13"/>
  <c r="I141" i="13" s="1"/>
  <c r="J141" i="13" s="1"/>
  <c r="H140" i="13"/>
  <c r="I140" i="13" s="1"/>
  <c r="J140" i="13" s="1"/>
  <c r="H139" i="13"/>
  <c r="I139" i="13" s="1"/>
  <c r="J139" i="13" s="1"/>
  <c r="H138" i="13"/>
  <c r="I138" i="13" s="1"/>
  <c r="J138" i="13" s="1"/>
  <c r="H137" i="13"/>
  <c r="I137" i="13" s="1"/>
  <c r="J137" i="13" s="1"/>
  <c r="H136" i="13"/>
  <c r="I136" i="13" s="1"/>
  <c r="J136" i="13" s="1"/>
  <c r="H135" i="13"/>
  <c r="I135" i="13" s="1"/>
  <c r="J135" i="13" s="1"/>
  <c r="H134" i="13"/>
  <c r="I134" i="13" s="1"/>
  <c r="J134" i="13" s="1"/>
  <c r="H133" i="13"/>
  <c r="I133" i="13" s="1"/>
  <c r="J133" i="13" s="1"/>
  <c r="H132" i="13"/>
  <c r="I132" i="13" s="1"/>
  <c r="J132" i="13" s="1"/>
  <c r="H131" i="13"/>
  <c r="I131" i="13" s="1"/>
  <c r="J131" i="13" s="1"/>
  <c r="H130" i="13"/>
  <c r="I130" i="13" s="1"/>
  <c r="J130" i="13" s="1"/>
  <c r="H129" i="13"/>
  <c r="I129" i="13" s="1"/>
  <c r="J129" i="13" s="1"/>
  <c r="H128" i="13"/>
  <c r="I128" i="13" s="1"/>
  <c r="J128" i="13" s="1"/>
  <c r="H127" i="13"/>
  <c r="I127" i="13" s="1"/>
  <c r="J127" i="13" s="1"/>
  <c r="H126" i="13"/>
  <c r="I126" i="13" s="1"/>
  <c r="J126" i="13" s="1"/>
  <c r="H125" i="13"/>
  <c r="I125" i="13" s="1"/>
  <c r="J125" i="13" s="1"/>
  <c r="H124" i="13"/>
  <c r="I124" i="13" s="1"/>
  <c r="J124" i="13" s="1"/>
  <c r="H123" i="13"/>
  <c r="I123" i="13" s="1"/>
  <c r="J123" i="13" s="1"/>
  <c r="H122" i="13"/>
  <c r="I122" i="13" s="1"/>
  <c r="J122" i="13" s="1"/>
  <c r="H121" i="13"/>
  <c r="I121" i="13" s="1"/>
  <c r="J121" i="13" s="1"/>
  <c r="H120" i="13"/>
  <c r="I120" i="13" s="1"/>
  <c r="J120" i="13" s="1"/>
  <c r="H119" i="13"/>
  <c r="I119" i="13" s="1"/>
  <c r="J119" i="13" s="1"/>
  <c r="H118" i="13"/>
  <c r="I118" i="13" s="1"/>
  <c r="J118" i="13" s="1"/>
  <c r="H117" i="13"/>
  <c r="I117" i="13" s="1"/>
  <c r="J117" i="13" s="1"/>
  <c r="H116" i="13"/>
  <c r="I116" i="13" s="1"/>
  <c r="J116" i="13" s="1"/>
  <c r="H115" i="13"/>
  <c r="I115" i="13" s="1"/>
  <c r="J115" i="13" s="1"/>
  <c r="H114" i="13"/>
  <c r="I114" i="13" s="1"/>
  <c r="J114" i="13" s="1"/>
  <c r="H113" i="13"/>
  <c r="I113" i="13" s="1"/>
  <c r="J113" i="13" s="1"/>
  <c r="H112" i="13"/>
  <c r="I112" i="13" s="1"/>
  <c r="J112" i="13" s="1"/>
  <c r="H111" i="13"/>
  <c r="I111" i="13" s="1"/>
  <c r="J111" i="13" s="1"/>
  <c r="H110" i="13"/>
  <c r="I110" i="13" s="1"/>
  <c r="J110" i="13" s="1"/>
  <c r="H109" i="13"/>
  <c r="I109" i="13" s="1"/>
  <c r="J109" i="13" s="1"/>
  <c r="H108" i="13"/>
  <c r="I108" i="13" s="1"/>
  <c r="J108" i="13" s="1"/>
  <c r="H107" i="13"/>
  <c r="I107" i="13" s="1"/>
  <c r="J107" i="13" s="1"/>
  <c r="I106" i="13"/>
  <c r="J106" i="13" s="1"/>
  <c r="H106" i="13"/>
  <c r="H105" i="13"/>
  <c r="I105" i="13" s="1"/>
  <c r="J105" i="13" s="1"/>
  <c r="H104" i="13"/>
  <c r="I104" i="13" s="1"/>
  <c r="J104" i="13" s="1"/>
  <c r="H103" i="13"/>
  <c r="I103" i="13" s="1"/>
  <c r="J103" i="13" s="1"/>
  <c r="I102" i="13"/>
  <c r="J102" i="13" s="1"/>
  <c r="H102" i="13"/>
  <c r="H101" i="13"/>
  <c r="I101" i="13" s="1"/>
  <c r="J101" i="13" s="1"/>
  <c r="H100" i="13"/>
  <c r="I100" i="13" s="1"/>
  <c r="J100" i="13" s="1"/>
  <c r="H99" i="13"/>
  <c r="I99" i="13" s="1"/>
  <c r="J99" i="13" s="1"/>
  <c r="H98" i="13"/>
  <c r="I98" i="13" s="1"/>
  <c r="J98" i="13" s="1"/>
  <c r="H97" i="13"/>
  <c r="I97" i="13" s="1"/>
  <c r="J97" i="13" s="1"/>
  <c r="H96" i="13"/>
  <c r="I96" i="13" s="1"/>
  <c r="J96" i="13" s="1"/>
  <c r="H95" i="13"/>
  <c r="I95" i="13" s="1"/>
  <c r="J95" i="13" s="1"/>
  <c r="H94" i="13"/>
  <c r="I94" i="13" s="1"/>
  <c r="J94" i="13" s="1"/>
  <c r="H93" i="13"/>
  <c r="I93" i="13" s="1"/>
  <c r="J93" i="13" s="1"/>
  <c r="H92" i="13"/>
  <c r="I92" i="13" s="1"/>
  <c r="J92" i="13" s="1"/>
  <c r="H91" i="13"/>
  <c r="I91" i="13" s="1"/>
  <c r="J91" i="13" s="1"/>
  <c r="H90" i="13"/>
  <c r="I90" i="13" s="1"/>
  <c r="J90" i="13" s="1"/>
  <c r="H89" i="13"/>
  <c r="I89" i="13" s="1"/>
  <c r="J89" i="13" s="1"/>
  <c r="H88" i="13"/>
  <c r="I88" i="13" s="1"/>
  <c r="J88" i="13" s="1"/>
  <c r="H87" i="13"/>
  <c r="I87" i="13" s="1"/>
  <c r="J87" i="13" s="1"/>
  <c r="H86" i="13"/>
  <c r="I86" i="13" s="1"/>
  <c r="J86" i="13" s="1"/>
  <c r="H85" i="13"/>
  <c r="I85" i="13" s="1"/>
  <c r="J85" i="13" s="1"/>
  <c r="H84" i="13"/>
  <c r="I84" i="13" s="1"/>
  <c r="J84" i="13" s="1"/>
  <c r="H83" i="13"/>
  <c r="I83" i="13" s="1"/>
  <c r="J83" i="13" s="1"/>
  <c r="H82" i="13"/>
  <c r="I82" i="13" s="1"/>
  <c r="J82" i="13" s="1"/>
  <c r="H81" i="13"/>
  <c r="I81" i="13" s="1"/>
  <c r="J81" i="13" s="1"/>
  <c r="H80" i="13"/>
  <c r="I80" i="13" s="1"/>
  <c r="J80" i="13" s="1"/>
  <c r="H79" i="13"/>
  <c r="I79" i="13" s="1"/>
  <c r="J79" i="13" s="1"/>
  <c r="H78" i="13"/>
  <c r="I78" i="13" s="1"/>
  <c r="J78" i="13" s="1"/>
  <c r="H77" i="13"/>
  <c r="I77" i="13" s="1"/>
  <c r="J77" i="13" s="1"/>
  <c r="H76" i="13"/>
  <c r="I76" i="13" s="1"/>
  <c r="J76" i="13" s="1"/>
  <c r="H75" i="13"/>
  <c r="I75" i="13" s="1"/>
  <c r="J75" i="13" s="1"/>
  <c r="H74" i="13"/>
  <c r="I74" i="13" s="1"/>
  <c r="J74" i="13" s="1"/>
  <c r="H73" i="13"/>
  <c r="I73" i="13" s="1"/>
  <c r="J73" i="13" s="1"/>
  <c r="H72" i="13"/>
  <c r="I72" i="13" s="1"/>
  <c r="J72" i="13" s="1"/>
  <c r="H71" i="13"/>
  <c r="I71" i="13" s="1"/>
  <c r="J71" i="13" s="1"/>
  <c r="H70" i="13"/>
  <c r="I70" i="13" s="1"/>
  <c r="J70" i="13" s="1"/>
  <c r="H69" i="13"/>
  <c r="I69" i="13" s="1"/>
  <c r="J69" i="13" s="1"/>
  <c r="H68" i="13"/>
  <c r="I68" i="13" s="1"/>
  <c r="J68" i="13" s="1"/>
  <c r="H67" i="13"/>
  <c r="I67" i="13" s="1"/>
  <c r="J67" i="13" s="1"/>
  <c r="H66" i="13"/>
  <c r="I66" i="13" s="1"/>
  <c r="J66" i="13" s="1"/>
  <c r="H65" i="13"/>
  <c r="I65" i="13" s="1"/>
  <c r="J65" i="13" s="1"/>
  <c r="H64" i="13"/>
  <c r="I64" i="13" s="1"/>
  <c r="J64" i="13" s="1"/>
  <c r="H63" i="13"/>
  <c r="I63" i="13" s="1"/>
  <c r="J63" i="13" s="1"/>
  <c r="H62" i="13"/>
  <c r="I62" i="13" s="1"/>
  <c r="J62" i="13" s="1"/>
  <c r="H61" i="13"/>
  <c r="I61" i="13" s="1"/>
  <c r="J61" i="13" s="1"/>
  <c r="H60" i="13"/>
  <c r="I60" i="13" s="1"/>
  <c r="J60" i="13" s="1"/>
  <c r="H59" i="13"/>
  <c r="I59" i="13" s="1"/>
  <c r="J59" i="13" s="1"/>
  <c r="I58" i="13"/>
  <c r="J58" i="13" s="1"/>
  <c r="H58" i="13"/>
  <c r="H57" i="13"/>
  <c r="I57" i="13" s="1"/>
  <c r="J57" i="13" s="1"/>
  <c r="H56" i="13"/>
  <c r="I56" i="13" s="1"/>
  <c r="J56" i="13" s="1"/>
  <c r="H55" i="13"/>
  <c r="I55" i="13" s="1"/>
  <c r="J55" i="13" s="1"/>
  <c r="H54" i="13"/>
  <c r="I54" i="13" s="1"/>
  <c r="J54" i="13" s="1"/>
  <c r="H53" i="13"/>
  <c r="I53" i="13" s="1"/>
  <c r="J53" i="13" s="1"/>
  <c r="H52" i="13"/>
  <c r="I52" i="13" s="1"/>
  <c r="J52" i="13" s="1"/>
  <c r="H51" i="13"/>
  <c r="I51" i="13" s="1"/>
  <c r="J51" i="13" s="1"/>
  <c r="H50" i="13"/>
  <c r="I50" i="13" s="1"/>
  <c r="J50" i="13" s="1"/>
  <c r="H49" i="13"/>
  <c r="I49" i="13" s="1"/>
  <c r="J49" i="13" s="1"/>
  <c r="H48" i="13"/>
  <c r="I48" i="13" s="1"/>
  <c r="J48" i="13" s="1"/>
  <c r="H47" i="13"/>
  <c r="I47" i="13" s="1"/>
  <c r="J47" i="13" s="1"/>
  <c r="I46" i="13"/>
  <c r="J46" i="13" s="1"/>
  <c r="H46" i="13"/>
  <c r="H45" i="13"/>
  <c r="I45" i="13" s="1"/>
  <c r="J45" i="13" s="1"/>
  <c r="H44" i="13"/>
  <c r="I44" i="13" s="1"/>
  <c r="J44" i="13" s="1"/>
  <c r="H43" i="13"/>
  <c r="I43" i="13" s="1"/>
  <c r="J43" i="13" s="1"/>
  <c r="H42" i="13"/>
  <c r="I42" i="13" s="1"/>
  <c r="J42" i="13" s="1"/>
  <c r="H41" i="13"/>
  <c r="I41" i="13" s="1"/>
  <c r="J41" i="13" s="1"/>
  <c r="H40" i="13"/>
  <c r="I40" i="13" s="1"/>
  <c r="J40" i="13" s="1"/>
  <c r="H39" i="13"/>
  <c r="I39" i="13" s="1"/>
  <c r="J39" i="13" s="1"/>
  <c r="H38" i="13"/>
  <c r="I38" i="13" s="1"/>
  <c r="J38" i="13" s="1"/>
  <c r="H37" i="13"/>
  <c r="I37" i="13" s="1"/>
  <c r="J37" i="13" s="1"/>
  <c r="H36" i="13"/>
  <c r="I36" i="13" s="1"/>
  <c r="J36" i="13" s="1"/>
  <c r="H35" i="13"/>
  <c r="I35" i="13" s="1"/>
  <c r="J35" i="13" s="1"/>
  <c r="H34" i="13"/>
  <c r="I34" i="13" s="1"/>
  <c r="J34" i="13" s="1"/>
  <c r="H33" i="13"/>
  <c r="I33" i="13" s="1"/>
  <c r="J33" i="13" s="1"/>
  <c r="H32" i="13"/>
  <c r="I32" i="13" s="1"/>
  <c r="J32" i="13" s="1"/>
  <c r="H31" i="13"/>
  <c r="I31" i="13" s="1"/>
  <c r="J31" i="13" s="1"/>
  <c r="H30" i="13"/>
  <c r="I30" i="13" s="1"/>
  <c r="J30" i="13" s="1"/>
  <c r="H29" i="13"/>
  <c r="I29" i="13" s="1"/>
  <c r="J29" i="13" s="1"/>
  <c r="H28" i="13"/>
  <c r="I28" i="13" s="1"/>
  <c r="J28" i="13" s="1"/>
  <c r="H27" i="13"/>
  <c r="I27" i="13" s="1"/>
  <c r="J27" i="13" s="1"/>
  <c r="H26" i="13"/>
  <c r="I26" i="13" s="1"/>
  <c r="J26" i="13" s="1"/>
  <c r="H25" i="13"/>
  <c r="I25" i="13" s="1"/>
  <c r="J25" i="13" s="1"/>
  <c r="H24" i="13"/>
  <c r="I24" i="13" s="1"/>
  <c r="J24" i="13" s="1"/>
  <c r="H23" i="13"/>
  <c r="I23" i="13" s="1"/>
  <c r="J23" i="13" s="1"/>
  <c r="H22" i="13"/>
  <c r="I22" i="13" s="1"/>
  <c r="J22" i="13" s="1"/>
  <c r="H21" i="13"/>
  <c r="I21" i="13" s="1"/>
  <c r="J21" i="13" s="1"/>
  <c r="H20" i="13"/>
  <c r="I20" i="13" s="1"/>
  <c r="J20" i="13" s="1"/>
  <c r="H19" i="13"/>
  <c r="I19" i="13" s="1"/>
  <c r="J19" i="13" s="1"/>
  <c r="H18" i="13"/>
  <c r="I18" i="13" s="1"/>
  <c r="J18" i="13" s="1"/>
  <c r="H17" i="13"/>
  <c r="I17" i="13" s="1"/>
  <c r="J17" i="13" s="1"/>
  <c r="H16" i="13"/>
  <c r="I16" i="13" s="1"/>
  <c r="J16" i="13" s="1"/>
  <c r="H15" i="13"/>
  <c r="I15" i="13" s="1"/>
  <c r="J15" i="13" s="1"/>
  <c r="H14" i="13"/>
  <c r="I14" i="13" s="1"/>
  <c r="J14" i="13" s="1"/>
  <c r="H13" i="13"/>
  <c r="I13" i="13" s="1"/>
  <c r="J13" i="13" s="1"/>
  <c r="H12" i="13"/>
  <c r="I12" i="13" s="1"/>
  <c r="J12" i="13" s="1"/>
  <c r="H11" i="13"/>
  <c r="I11" i="13" s="1"/>
  <c r="J11" i="13" s="1"/>
  <c r="H10" i="13"/>
  <c r="I10" i="13" s="1"/>
  <c r="J10" i="13" s="1"/>
  <c r="H9" i="13"/>
  <c r="I9" i="13" s="1"/>
  <c r="J9" i="13" s="1"/>
  <c r="H8" i="13"/>
  <c r="I8" i="13" s="1"/>
  <c r="J8" i="13" s="1"/>
  <c r="G153" i="13"/>
  <c r="J153" i="13" l="1"/>
  <c r="I153" i="13"/>
  <c r="H153" i="13"/>
  <c r="D23" i="12" s="1"/>
  <c r="F23" i="12" l="1"/>
  <c r="F21" i="12"/>
  <c r="F28" i="12"/>
  <c r="G21" i="12"/>
  <c r="C19" i="12"/>
  <c r="C26" i="12"/>
  <c r="B28" i="12"/>
  <c r="B21" i="12"/>
  <c r="C28" i="12"/>
  <c r="G28" i="12"/>
  <c r="G38" i="12"/>
  <c r="E35" i="7"/>
  <c r="E36" i="7"/>
  <c r="E50" i="7"/>
  <c r="E49" i="7"/>
  <c r="E37" i="7"/>
  <c r="G34" i="7"/>
  <c r="H34" i="7" s="1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G23" i="12" l="1"/>
  <c r="J49" i="7"/>
  <c r="F34" i="7"/>
  <c r="F49" i="7"/>
  <c r="C24" i="12" l="1"/>
  <c r="G40" i="12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<sst xmlns="http://schemas.openxmlformats.org/spreadsheetml/2006/main" count="624" uniqueCount="436">
  <si>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</si>
  <si>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</si>
  <si>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</si>
  <si>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</si>
  <si>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</si>
  <si>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</si>
  <si>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</si>
  <si>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</si>
  <si>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</si>
  <si>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</si>
  <si>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</si>
  <si>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</si>
  <si>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</si>
  <si>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</si>
  <si>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</si>
  <si>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</si>
  <si>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</si>
  <si>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</si>
  <si>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</si>
  <si>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</si>
  <si>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</si>
  <si>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</si>
  <si>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</si>
  <si>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</si>
  <si>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</si>
  <si>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</si>
  <si>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</si>
  <si>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</si>
  <si>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</si>
  <si>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</si>
  <si>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</si>
  <si>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</si>
  <si>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</si>
  <si>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</si>
  <si>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</si>
  <si>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</si>
  <si>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</si>
  <si>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</si>
  <si>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Názov položky</t>
  </si>
  <si>
    <t>Počet kusov</t>
  </si>
  <si>
    <t>Suma v EUR bez DPH</t>
  </si>
  <si>
    <t>Popis kritéria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</si>
  <si>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</si>
  <si>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</si>
  <si>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</si>
  <si>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</si>
  <si>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</si>
  <si>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</si>
  <si>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</si>
  <si>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</si>
  <si>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</si>
  <si>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</si>
  <si>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</si>
  <si>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</si>
  <si>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</si>
  <si>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</si>
  <si>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</si>
  <si>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</si>
  <si>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</si>
  <si>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</si>
  <si>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</si>
  <si>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</si>
  <si>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</si>
  <si>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</si>
  <si>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</si>
  <si>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</si>
  <si>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</si>
  <si>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</si>
  <si>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</si>
  <si>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</si>
  <si>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</si>
  <si>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</si>
  <si>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</si>
  <si>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</si>
  <si>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Cena za celý predmet zákazky</t>
  </si>
  <si>
    <t>Ponuková cena:</t>
  </si>
  <si>
    <t>Logika kritéria:</t>
  </si>
  <si>
    <t>Minimálna hodnota:</t>
  </si>
  <si>
    <t>Maximálna hodnota:</t>
  </si>
  <si>
    <t>Maximálny finančný bonus na účely hodnotenia ponúk</t>
  </si>
  <si>
    <t>Kritérium č. 1:</t>
  </si>
  <si>
    <t>Kritérium č. 2:</t>
  </si>
  <si>
    <t>Celková cena na účely hodnotenia ponúk:</t>
  </si>
  <si>
    <t>žiadna</t>
  </si>
  <si>
    <t>Minimálna hodnota kritéria</t>
  </si>
  <si>
    <t>Maximálna hodnota kritéria</t>
  </si>
  <si>
    <t>čím viac, tým lepšie</t>
  </si>
  <si>
    <t>Cena celkom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</si>
  <si>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</si>
  <si>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</si>
  <si>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</si>
  <si>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</si>
  <si>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</si>
  <si>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</si>
  <si>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</si>
  <si>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</si>
  <si>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</si>
  <si>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t>Príloha č. 1 - Ponuka v zákazke „Pravidelná údržba a opravy mostov a iných inžinierskych objektov“</t>
  </si>
  <si>
    <r>
      <t xml:space="preserve">Predložením tejto ponuky čestne vyhlasujem, že spĺňam všetky podmienky účasti stanovené vo Výzve na predkladanie ponúk a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</si>
  <si>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P. číslo skúsenosti</t>
  </si>
  <si>
    <r>
      <rPr>
        <b/>
        <sz val="11"/>
        <rFont val="Calibri"/>
        <family val="2"/>
        <charset val="238"/>
        <scheme val="minor"/>
      </rPr>
      <t>Pozícia na projekte</t>
    </r>
    <r>
      <rPr>
        <sz val="11"/>
        <rFont val="Calibri"/>
        <family val="2"/>
        <charset val="238"/>
        <scheme val="minor"/>
      </rPr>
      <t>, ktorú odborník vykonával</t>
    </r>
  </si>
  <si>
    <r>
      <rPr>
        <b/>
        <sz val="11"/>
        <rFont val="Calibri"/>
        <family val="2"/>
        <charset val="238"/>
        <scheme val="minor"/>
      </rPr>
      <t>Hodnota referenčnej zákazky</t>
    </r>
    <r>
      <rPr>
        <sz val="11"/>
        <rFont val="Calibri"/>
        <family val="2"/>
        <charset val="238"/>
        <scheme val="minor"/>
      </rPr>
      <t xml:space="preserve"> v EUR bez DPH</t>
    </r>
  </si>
  <si>
    <t xml:space="preserve">1. skúsenosť </t>
  </si>
  <si>
    <t xml:space="preserve">2. skúsenosť </t>
  </si>
  <si>
    <t xml:space="preserve">3. skúsenosť </t>
  </si>
  <si>
    <t>Peňažný bonus na účely vyhodnotenia kritéria K2 v EUR:</t>
  </si>
  <si>
    <t>počet</t>
  </si>
  <si>
    <t xml:space="preserve">4. skúsenosť </t>
  </si>
  <si>
    <t xml:space="preserve">5. skúsenosť </t>
  </si>
  <si>
    <t>Skúsenosti stavbyvedúceho na mosty</t>
  </si>
  <si>
    <t>verejný obstarávateľ odporúča uviesť číslo osvedčenia  Stavbyvedúceho pre inžinierske stavby - mosty v zmysle podmienky účasti bodu 3.2.1 časti B súťažných podkladov, resp. link na overenie osvedčenia, kde si môže verejný obstarávateľ danú skutočnosť overiť.</t>
  </si>
  <si>
    <r>
      <t>Kontaktné údaje</t>
    </r>
    <r>
      <rPr>
        <sz val="11"/>
        <rFont val="Calibri"/>
        <family val="2"/>
        <charset val="238"/>
        <scheme val="minor"/>
      </rPr>
      <t xml:space="preserve"> odberateľa, resp. link na overenie referencie</t>
    </r>
  </si>
  <si>
    <t>Výsledný penažný bonus v EUR na účely vyhodnotenia ponúk (doplní verejný obstarávateľ - predložené referencie budú v priebehu hodnotenia ponúk preverené a o výslednom bonuse rozhodne verejný obstarávateľ). Uvedený bonus sa odpočíta od ponukovej ceny uchádzača, ktorým sa cena na účely vyhodnotenia ponúk zníži.</t>
  </si>
  <si>
    <t>Meno a Priezvisko hlavného stavbyvedúceho pre mosty</t>
  </si>
  <si>
    <r>
      <rPr>
        <b/>
        <sz val="11"/>
        <rFont val="Calibri"/>
        <family val="2"/>
        <charset val="238"/>
        <scheme val="minor"/>
      </rPr>
      <t>Stavbyvedúci</t>
    </r>
    <r>
      <rPr>
        <sz val="11"/>
        <rFont val="Calibri"/>
        <family val="2"/>
        <charset val="238"/>
        <scheme val="minor"/>
      </rPr>
      <t xml:space="preserve">  - musí ísť tú istú osobu, ktorou uchádzač preukazuje splnenie podmienok účasti v zmysle § 34 ods. 1 písm. g) ZVO, ktoré sa týkajú hlavného stavbyvedúceho na mosty: </t>
    </r>
  </si>
  <si>
    <r>
      <rPr>
        <b/>
        <sz val="11"/>
        <rFont val="Calibri"/>
        <family val="2"/>
        <charset val="238"/>
        <scheme val="minor"/>
      </rPr>
      <t>Názov a stručný popis skúsenosti</t>
    </r>
    <r>
      <rPr>
        <sz val="11"/>
        <rFont val="Calibri"/>
        <family val="2"/>
        <charset val="238"/>
        <scheme val="minor"/>
      </rPr>
      <t>, z ktorej bude vyplývať, že sa jedná o zákazku na stavebné práce na inžinierskych stavbách súvisiace s údržbou a opravou na mostoch, lávkach, podjazdoch a iných inžinierskych stavbách, ako aj výmena, oprava a nátery bezpečnostných prvkov na komunikáciách ako sú zvodidlá, zábradlia a pod.</t>
    </r>
  </si>
  <si>
    <t>V rámci kritéria K2 budú hodnotené skúsenosti odborníka - stavbyvedúceho na mosty, ktorým uchádzač disponuje pre účely splnenia podmienky účasti stanovenej v zmysle § 34 ods. 1 písm. g) ZVO. Uchádzač v rámci kritéria uvedie svoje skúsenosti spĺňajúce požiadavky bodu 3.2 časti C súťažných podkladov. Uchádzač v rámci daného kritéria môže uviesť 5 referenčných zákaziek, ktoré sú vyjadrením maximálnej kvality poskytnutej uchádzačom za ktoré môže uchádzač získať maximálny bonus 150 000 EUR.</t>
  </si>
  <si>
    <t>kód položky podľa cenníka CENEKON</t>
  </si>
  <si>
    <t>merná jednotka</t>
  </si>
  <si>
    <t>predpokladané množstvo za 4 roky</t>
  </si>
  <si>
    <t>348171121.S</t>
  </si>
  <si>
    <t>m</t>
  </si>
  <si>
    <t>348171122.S</t>
  </si>
  <si>
    <t>553520000R01</t>
  </si>
  <si>
    <t>553520000R02</t>
  </si>
  <si>
    <t>911131111.S</t>
  </si>
  <si>
    <t>553520000R03</t>
  </si>
  <si>
    <t xml:space="preserve">Materiál + výroba ( stĺpik, 2 x madlo - 3,5 bm rúrka hladká kruhová bezšvová vonk. priemer D 60,3 mm, hrúbka steny 4 mm)   </t>
  </si>
  <si>
    <t>348185121.S</t>
  </si>
  <si>
    <t xml:space="preserve">Mostné zábradlie dočasné z dreva mäkkého hobľovaného s dvojmadlom - výroba, montáž, odstránenie   </t>
  </si>
  <si>
    <t>911333111.S</t>
  </si>
  <si>
    <t>553550000R04</t>
  </si>
  <si>
    <t xml:space="preserve">Materiál pozinkovaný - oceľové zvodidlo NH4 (pásnica, stĺpik UE 1900, dištančný prvok, spojovací materiál)   </t>
  </si>
  <si>
    <t>ks</t>
  </si>
  <si>
    <t>911334111.S</t>
  </si>
  <si>
    <t>911334121.S</t>
  </si>
  <si>
    <t>911334122.S</t>
  </si>
  <si>
    <t>911334123.S</t>
  </si>
  <si>
    <t>911334411.S</t>
  </si>
  <si>
    <t>911334522.S</t>
  </si>
  <si>
    <t xml:space="preserve">Dilatácie madiel s elektricky izolovaným stykom v rozmedzí 200 mm   </t>
  </si>
  <si>
    <t>966005111.S</t>
  </si>
  <si>
    <t>966005211.S</t>
  </si>
  <si>
    <t>767995101.S</t>
  </si>
  <si>
    <t>kg</t>
  </si>
  <si>
    <t>767995300.S</t>
  </si>
  <si>
    <t>145520001000.S</t>
  </si>
  <si>
    <t>133840001000.S</t>
  </si>
  <si>
    <t>132310001800.S</t>
  </si>
  <si>
    <t>767996801.S</t>
  </si>
  <si>
    <t>767991911.S</t>
  </si>
  <si>
    <t xml:space="preserve">Ostatné opravy samostatným zváraním   </t>
  </si>
  <si>
    <t>919735124.S</t>
  </si>
  <si>
    <t xml:space="preserve">Rezanie existujúceho betónového krytu alebo podkladu hĺbky nad 150 do 200 mm   </t>
  </si>
  <si>
    <t>936172124.S</t>
  </si>
  <si>
    <t xml:space="preserve">Osadenie doplnkových konštrukcií mostného vybavenia z ocele hmotnosti do 100 kg   </t>
  </si>
  <si>
    <t>627471431.S</t>
  </si>
  <si>
    <t xml:space="preserve">Ochrana výstuže podhľadu zo sanačnej malty, 1 vrstva hr. 1 mm   </t>
  </si>
  <si>
    <t>m2</t>
  </si>
  <si>
    <t>627471171.S</t>
  </si>
  <si>
    <t xml:space="preserve">Reprofilácia spojenia mostíka stien a podhľadov sanačnou maltou, 1 vrstva hr. 1 mm   </t>
  </si>
  <si>
    <t>627471131.S</t>
  </si>
  <si>
    <t xml:space="preserve">Reprofilácia podhľadov sanačnou maltou, 1 vrstva hr. 10 mm   </t>
  </si>
  <si>
    <t>627471151.S</t>
  </si>
  <si>
    <t xml:space="preserve">Reprofilácia stien sanačnou maltou, 1 vrstva hr. 10 mm   </t>
  </si>
  <si>
    <t xml:space="preserve">Odstránenie starých náterov z kovových stavebných doplnkových konštrukcií oceľovou kefou   </t>
  </si>
  <si>
    <t xml:space="preserve">Odstránenie starých náterov z kovových stavebných doplnkových konštrukcií opálením alebo oklepaním   </t>
  </si>
  <si>
    <t xml:space="preserve">Ostatné práce odstránenie starých náterov odstraňovačom náterov s umytím   </t>
  </si>
  <si>
    <t>622661335.S</t>
  </si>
  <si>
    <t xml:space="preserve">Zjednocujúci náter betónových konštrukcií metakrylátový odolný voči soliam   </t>
  </si>
  <si>
    <t>622661221.S</t>
  </si>
  <si>
    <t>622661326.S</t>
  </si>
  <si>
    <t xml:space="preserve">Náter betónu mosta akrylátový 1x pružný ochranný + 1x vrchný   </t>
  </si>
  <si>
    <t xml:space="preserve">Nátery omietok a betónových povrchov nano náterom superhydrofóbnym alebo permanentným antigraffiti   </t>
  </si>
  <si>
    <t>278311181.S</t>
  </si>
  <si>
    <t xml:space="preserve">Zálievka kotevných otvorov z betónu prostého, vodostavebného C 25/30, objem 1 otvoru do 0,02 m3   </t>
  </si>
  <si>
    <t>m3</t>
  </si>
  <si>
    <t>317321117.S</t>
  </si>
  <si>
    <t xml:space="preserve">Mostové rímsy z betónu železového triedy C 25/30   </t>
  </si>
  <si>
    <t>597961111.S</t>
  </si>
  <si>
    <t xml:space="preserve">Rigol dláždený do lôžka z betónu prostého tr. C 8/10 z prefabrikátov šírky rigolu do 1030 mm   </t>
  </si>
  <si>
    <t>931993111.S</t>
  </si>
  <si>
    <t xml:space="preserve">Ochrana klzného ložiska železobetónovej mostnej konštrukcie adhéznou emulziou   </t>
  </si>
  <si>
    <t>HZS000115.S</t>
  </si>
  <si>
    <t xml:space="preserve">Stavebno montážne práce vykonávané priemyselným lezením (výškoví špecialisti)   </t>
  </si>
  <si>
    <t>hod</t>
  </si>
  <si>
    <t>HZS000315.S</t>
  </si>
  <si>
    <t xml:space="preserve">Stavebno montážne práce mimoriadne odborné, revízie   </t>
  </si>
  <si>
    <t>945953111.S</t>
  </si>
  <si>
    <t>617472004.S</t>
  </si>
  <si>
    <t xml:space="preserve">Oprava a utesnenie trhlín vodostav. betónov a betónov objektov kryštalickou hydroizolačnou hmotou striekaním, zemná vlhkosť, 1 vrstva hr. 10 mm   </t>
  </si>
  <si>
    <t>617472005.S</t>
  </si>
  <si>
    <t xml:space="preserve">Oprava a utesnenie trhlín vodostav. betónov a betónov objektov kryštalickou hydroizolačnou hmotou striekaním, netlaková voda, 2 vrstvy hr. 20 mm   </t>
  </si>
  <si>
    <t>617472006.S</t>
  </si>
  <si>
    <t xml:space="preserve">Oprava a utesnenie trhlín vodostav. betónov a betónov objektov kryštalickou hydroizolačnou hmotou striekaním, tlaková voda, 2 vrstvy hr. 30 mm   </t>
  </si>
  <si>
    <t>317451115.S</t>
  </si>
  <si>
    <t xml:space="preserve">Výplň styčných škár rímsových tvárnic na cestných mostoch maltou cementovou vodotesnou   </t>
  </si>
  <si>
    <t>977141132.S</t>
  </si>
  <si>
    <t xml:space="preserve">Vrty pre kotvy do betónu priemeru 32 mm hĺbky 220 mm s vyplnením epoxidovým tmelom   </t>
  </si>
  <si>
    <t>767100R05</t>
  </si>
  <si>
    <t>911999R06</t>
  </si>
  <si>
    <t xml:space="preserve">Prevádzka svetelnej dopravnej šípky   </t>
  </si>
  <si>
    <t>Sh</t>
  </si>
  <si>
    <t>938902071.S</t>
  </si>
  <si>
    <t xml:space="preserve">Očistenie povrchu konštrukcií tlakovou vodou   </t>
  </si>
  <si>
    <t>938909402.S</t>
  </si>
  <si>
    <t xml:space="preserve">Čistenie žľabov do šírky 0,3 m   </t>
  </si>
  <si>
    <t>938909403.S</t>
  </si>
  <si>
    <t>938909R07</t>
  </si>
  <si>
    <t>721300932.S</t>
  </si>
  <si>
    <t xml:space="preserve">Prečistenie šikmého pripojovacieho potrubia do DN 100   </t>
  </si>
  <si>
    <t>7213009R08</t>
  </si>
  <si>
    <t>721300941.S</t>
  </si>
  <si>
    <t xml:space="preserve">Prečistenie dvorných vpustov DN 300   </t>
  </si>
  <si>
    <t>721300912.S</t>
  </si>
  <si>
    <t xml:space="preserve">Čistenie potrubia prefúkavaním alebo preplachovaním DN 300   </t>
  </si>
  <si>
    <t xml:space="preserve">Čistenie potrubia prefúkavaním alebo preplachovaním DN 400   </t>
  </si>
  <si>
    <t>622211111.S</t>
  </si>
  <si>
    <t xml:space="preserve">Čistenie konštrukcie od náletov, machu a inej vegetácie   </t>
  </si>
  <si>
    <t xml:space="preserve">Náter na ostránenie grafít a nečistôt  tekutý na vodorovné plochy   </t>
  </si>
  <si>
    <t xml:space="preserve">Náter na ostránenie grafít a nečistôt na zvislé plochy   </t>
  </si>
  <si>
    <t>938902301.S</t>
  </si>
  <si>
    <t xml:space="preserve">Čistenie betónového podkladu vysokotlakovým vodným lúčom do hrúbky 1 mm - stien, stropov, podláh   </t>
  </si>
  <si>
    <t>938902311.S</t>
  </si>
  <si>
    <t xml:space="preserve">Čistenie betónového podkladu vysokotlakovým vodným lúčom do hrúbky 5 mm - stien, stropov, podláh   </t>
  </si>
  <si>
    <t>Celková cena za predmet zákazky za obdobie trvania zmluvného vzťahu (48 mesiacov)</t>
  </si>
  <si>
    <t xml:space="preserve">V ......................... dňa..............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</si>
  <si>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...............................................................</t>
  </si>
  <si>
    <t xml:space="preserve">pečiatka a podpis osoby oprávnenej </t>
  </si>
  <si>
    <t xml:space="preserve">            konať za uchádzača</t>
  </si>
  <si>
    <t>Č.</t>
  </si>
  <si>
    <t>Popis</t>
  </si>
  <si>
    <t>cena jednotková bez DPH (€)</t>
  </si>
  <si>
    <t>cena bez DPH (€) za obd. cca 4 roky</t>
  </si>
  <si>
    <t>výška DPH (€) za obdobie cca 4 roky</t>
  </si>
  <si>
    <t>cena s DPH (€) za odb. cca 4 roky</t>
  </si>
  <si>
    <t xml:space="preserve">Rozobratie cestného zábradlia alebo zvodidla s betónovými pätkami   </t>
  </si>
  <si>
    <t xml:space="preserve">Rozobranie cestného zábradlia alebo zvodidla so stĺpikmi osadenými do ríms alebo krycích dosiek   </t>
  </si>
  <si>
    <t>966076141.S</t>
  </si>
  <si>
    <t xml:space="preserve">Odstránenie zvodidlového zábradlia alebo ich častí na mostoch betónových v celku   </t>
  </si>
  <si>
    <t xml:space="preserve">Demontáž ostatných doplnkových stavebných konštrukcií   </t>
  </si>
  <si>
    <t>421941151.S</t>
  </si>
  <si>
    <t xml:space="preserve">Demontáž plechových podláh s odsunom materiálu mimo objektu mosta   </t>
  </si>
  <si>
    <t>421941111.S</t>
  </si>
  <si>
    <t xml:space="preserve">Zhotovenie podlahy z plechu bez podpornej konštr. na mostniciach, chodníkoch alebo revíznych lávkach   </t>
  </si>
  <si>
    <t xml:space="preserve">Osadenie mostného oceľového zábradlia trvalého do betónu ríms priamo  (materiál a výroba pol.č.10,11)   </t>
  </si>
  <si>
    <t xml:space="preserve">Osadenie mostného oceľového zábradlia trvalého do debnenia vreciek ríms   (materiál a výroba pol.č.10,11)   </t>
  </si>
  <si>
    <t xml:space="preserve">Materiál, výroba, pozink. ( stĺpik, madlo - 3,1 bm tyč oceľová prierezu U 120, výplň - 6 bm profil zváraný tenkostený uzavretý 30x30x3 mm, pätková doska oceľová 200x200x8 mm)   </t>
  </si>
  <si>
    <t xml:space="preserve">Materiál, výroba, pozink.( stĺpik, madlo - 3,1 bm tyč oceľová prierezu U 120, výplň - 6 bm tyč oceľová štvorcová alebo kruhová ťahaná plná 30 mm, pätková doska oceľová 200x200x8 mm)   </t>
  </si>
  <si>
    <t xml:space="preserve">Osadenie a montáž cestného zábradlia oceľového s oceľovými stĺpikmi  (materiál a výroba pol.č.13)   </t>
  </si>
  <si>
    <t>334181111.S</t>
  </si>
  <si>
    <t xml:space="preserve">Opory a piliere mostov z mäkkého dreva z dielcov z guľatiny   </t>
  </si>
  <si>
    <t>334181113.S</t>
  </si>
  <si>
    <t xml:space="preserve">Opory a piliere mostov z mäkkého dreva z dielcov z hranolov   </t>
  </si>
  <si>
    <t>334951113.S</t>
  </si>
  <si>
    <t xml:space="preserve">Podperné skruže dočasné z dreva z hranolov - zhotovenie   </t>
  </si>
  <si>
    <t>334952113.S</t>
  </si>
  <si>
    <t xml:space="preserve">Podperné skruže dočasné z dreva z hranolov - odstránenie   </t>
  </si>
  <si>
    <t>423181113.S</t>
  </si>
  <si>
    <t xml:space="preserve">Drevená trámová mostná konštrukcia z mäkkých fošní a hranolov   </t>
  </si>
  <si>
    <t xml:space="preserve">Osadenie ochranného zariadenia na mostoch pri vzd.stĺpikov 2 m zvodidlo oceľové jednoduché (materiál pol.č.21)   </t>
  </si>
  <si>
    <t xml:space="preserve">Zvodidlo oceľové zábradlové ZSNH4/H2 kotvené do rímsy bez výplne   </t>
  </si>
  <si>
    <t xml:space="preserve">Zvodidlo oceľové zábradlové ZSNH4/H2 kotvené do rímsy s výplňou z vodorovných tyčí </t>
  </si>
  <si>
    <t>Zvodidlo oceľové zábradlové ZSNH4/H2 kotvené do rímsy s výplňou zo zvislých tyčí</t>
  </si>
  <si>
    <t xml:space="preserve">Zvodidlo oceľové zábradlové ZSNH4/H2 kotvené do rímsy s výplňou zo zvarovanej siete </t>
  </si>
  <si>
    <t xml:space="preserve">Ukončenie oceľového zábradlového madla </t>
  </si>
  <si>
    <t xml:space="preserve">Montáž ostatných atypických kovových stavebných doplnkových konštrukcií   </t>
  </si>
  <si>
    <t xml:space="preserve">Výroba doplnku stavebného oceľového atypického (materiál pol.č. 30-32)   </t>
  </si>
  <si>
    <t xml:space="preserve">Profil oceľový 60x40x3 mm zváraný tenkostenný uzavretý obdĺžnikový   </t>
  </si>
  <si>
    <t xml:space="preserve">Tyč oceľová prierezu U 120 mm valcovaná za tepla, ozn. 11 375, podľa EN ISO S235JR   </t>
  </si>
  <si>
    <t xml:space="preserve">Tyč oceľová prierezu L 45x45x4 mm, ozn. 11 373, podľa EN ISO S235JRG1   </t>
  </si>
  <si>
    <t>270948111.S</t>
  </si>
  <si>
    <t xml:space="preserve">Zvárané spoje (silové) výstuže krížove priemeru do 32 mm   </t>
  </si>
  <si>
    <t>270948112.S</t>
  </si>
  <si>
    <t xml:space="preserve">Zvárané spoje (silové) výstuže krížove priemeru nad 32 mm   </t>
  </si>
  <si>
    <t>285377113.S</t>
  </si>
  <si>
    <t xml:space="preserve">Stužujúce ťahadlá z ocele priemeru nad 28 do 32 mm   </t>
  </si>
  <si>
    <t>317944313.S</t>
  </si>
  <si>
    <t xml:space="preserve">Valcované nosníky dodatočne osadzované do pripravených otvorov bez zamurovania hláv č.14 až 22   </t>
  </si>
  <si>
    <t>t</t>
  </si>
  <si>
    <t>767995151.S</t>
  </si>
  <si>
    <t xml:space="preserve">Montáž nosných a pomocných konštrukcií z kompozitných profilov hmotnosti do 1 kg/m   </t>
  </si>
  <si>
    <t>767995153.S</t>
  </si>
  <si>
    <t xml:space="preserve">Montáž nosných a pomocných konštrukcií z kompozitných profilov hmotnosti nad 1 do 2,5 kg/m   </t>
  </si>
  <si>
    <t>767995157.S</t>
  </si>
  <si>
    <t xml:space="preserve">Montáž nosných a pomocných konštrukcií z kompozitných profilov hmotnosti nad 5 do 10 kg/m   </t>
  </si>
  <si>
    <t>631260001360.S</t>
  </si>
  <si>
    <t xml:space="preserve">Profil kompozitný I 200x100x10 mm, dĺžky 6000 mm   </t>
  </si>
  <si>
    <t>114203103.S</t>
  </si>
  <si>
    <t xml:space="preserve">Rozobratie dlažby z lomového kameňa alebo betónových tvárnic do cementovej malty   </t>
  </si>
  <si>
    <t>561291111.S</t>
  </si>
  <si>
    <t xml:space="preserve">Podklad plochy zo štrkopiesku stabilizovaného cementom, SPC 250 v množstve do 80 kg/m3 konštr.   </t>
  </si>
  <si>
    <t>627471231.S</t>
  </si>
  <si>
    <t xml:space="preserve">Reprofilácia podláh a mostovky sanačnou maltou, 1 vrstva hr. 10 mm   </t>
  </si>
  <si>
    <t>627471331.S</t>
  </si>
  <si>
    <t xml:space="preserve">Vyrovnanie vodorovných plôch stierkou zo sanačnej malty, 1 vrstva hr. 2 mm   </t>
  </si>
  <si>
    <t>627471351.S</t>
  </si>
  <si>
    <t xml:space="preserve">Vyrovnanie zvisých plôch stierkou zo sanačnej malty, 1 vrstva hr. 2 mm   </t>
  </si>
  <si>
    <t>451477121.S</t>
  </si>
  <si>
    <t xml:space="preserve">Podkladová vrstva plastbetónová drenážna - prvá vrstva hr. 20 mm   </t>
  </si>
  <si>
    <t>451477122.S</t>
  </si>
  <si>
    <t xml:space="preserve">Podkladová vrstva plastbetónová drenážna - každá ďalšia vrstva hr. 20 mm   </t>
  </si>
  <si>
    <t>783201811.S</t>
  </si>
  <si>
    <t xml:space="preserve">Odstránenie starých náterov z kovových stavebných doplnkových konštrukcií oškrabaním   </t>
  </si>
  <si>
    <t>783201812.S</t>
  </si>
  <si>
    <t>783201821.S</t>
  </si>
  <si>
    <t>783902811.S</t>
  </si>
  <si>
    <t>783225900.S</t>
  </si>
  <si>
    <t xml:space="preserve">Oprava náterov kov.stav.doplnk.konštr. syntetické na vzduchu schnúce jednonásobné všetkých odtieňov RAL   </t>
  </si>
  <si>
    <t>783225100.S</t>
  </si>
  <si>
    <t xml:space="preserve">Nátery kov.stav.doplnk.konštr. syntetické na vzduchu schnúce jednonásobné všetkých odtieňov RAL   </t>
  </si>
  <si>
    <t>783251002.S</t>
  </si>
  <si>
    <t xml:space="preserve">Nátery kov.stav.doplnk.konštr. epoxidové a epoxidechtové jednonásobné všetkých odtieňov RAL   </t>
  </si>
  <si>
    <t>783271001.S</t>
  </si>
  <si>
    <t xml:space="preserve">Nátery kov.stav.doplnk.konštr. polyuretánové jednonásobné všetkých odtieňov RAL   </t>
  </si>
  <si>
    <t xml:space="preserve">Náter betónu mosta epoxidový disperzný 2x ochranný nepružný   </t>
  </si>
  <si>
    <t>783890010.S</t>
  </si>
  <si>
    <t>428355001.S</t>
  </si>
  <si>
    <t xml:space="preserve">Debnenie bloku ložiska zhotovenie alebo odstránenie   </t>
  </si>
  <si>
    <t>317361216.S</t>
  </si>
  <si>
    <t xml:space="preserve">Výstuž mostných ríms z betonárskej ocele B500 (10505)   </t>
  </si>
  <si>
    <t>317353121.S</t>
  </si>
  <si>
    <t xml:space="preserve">Debnenie mostných ríms všetkých tvarov - zhotovenie   </t>
  </si>
  <si>
    <t>317353221.S</t>
  </si>
  <si>
    <t xml:space="preserve">Debnenie mostových ríms všetkých tvarov - odstránenie   </t>
  </si>
  <si>
    <t>348321118.S</t>
  </si>
  <si>
    <t xml:space="preserve">Zábradlové rímsy a nosníky a zvodidlové rímsy z betónu železového tr. C 30/37 mostných konštrukcií   </t>
  </si>
  <si>
    <t>348361116.S</t>
  </si>
  <si>
    <t xml:space="preserve">Výstuž zábradlia rímsového a zvodidla rímsy z betonárskej ocele B500 (10505) mostných konštrukcií   </t>
  </si>
  <si>
    <t>348351111.S</t>
  </si>
  <si>
    <t xml:space="preserve">Debnenie zábradlia a múrikov plného, mostných konštrukcií - zhotovenie   </t>
  </si>
  <si>
    <t>348351121.S</t>
  </si>
  <si>
    <t xml:space="preserve">Debnenie zábradlia a múrikov plného, mostných konštrukcií - odstránenie   </t>
  </si>
  <si>
    <t>961055111.S</t>
  </si>
  <si>
    <t xml:space="preserve">Búranie základov alebo vybúranie otvorov plochy nad 4 m2 v základoch železobetónových,  -2,40000t   </t>
  </si>
  <si>
    <t>711470170.S</t>
  </si>
  <si>
    <t xml:space="preserve">Profilovaná zvislá fólia s natavenou omietacou mriežkou na sanáciu stien a soklov   </t>
  </si>
  <si>
    <t>711712015.S</t>
  </si>
  <si>
    <t xml:space="preserve">Izolácia pracovných škár utesnením tmelom   </t>
  </si>
  <si>
    <t>273313711.S</t>
  </si>
  <si>
    <t xml:space="preserve">Betón základových dosiek, prostý tr. C 25/30   </t>
  </si>
  <si>
    <t>274313711.S</t>
  </si>
  <si>
    <t xml:space="preserve">Betón základových pásov, prostý tr. C 25/30   </t>
  </si>
  <si>
    <t>275313711.S</t>
  </si>
  <si>
    <t xml:space="preserve">Betón základových pätiek, prostý tr. C 25/30   </t>
  </si>
  <si>
    <t>279313711.S</t>
  </si>
  <si>
    <t xml:space="preserve">Betón základových múrov, prostý tr. C 25/30   </t>
  </si>
  <si>
    <t>330311713.S</t>
  </si>
  <si>
    <t xml:space="preserve">Betón stĺpov a pilierov hranatých prostý tr. C 25/30   </t>
  </si>
  <si>
    <t>330311733.S</t>
  </si>
  <si>
    <t xml:space="preserve">Betón stĺpov a pilierov oblých  prostý tr. C 25/30   </t>
  </si>
  <si>
    <t>273311117.S</t>
  </si>
  <si>
    <t xml:space="preserve">Základové dosky mostných konštrukcií z betónu prostého tr. C 25/30   </t>
  </si>
  <si>
    <t>275311117.S</t>
  </si>
  <si>
    <t xml:space="preserve">Základové pätky a bloky mostných konštrukcií z betónu prostého tr. C 25/30   </t>
  </si>
  <si>
    <t>274351217.S</t>
  </si>
  <si>
    <t xml:space="preserve">Debnenie stien základových pásov, zhotovenie-tradičné   </t>
  </si>
  <si>
    <t>274351218.S</t>
  </si>
  <si>
    <t xml:space="preserve">Debnenie stien základových pásov, odstránenie-tradičné   </t>
  </si>
  <si>
    <t>275351217.S</t>
  </si>
  <si>
    <t xml:space="preserve">Debnenie stien základových pätiek, zhotovenie-tradičné   </t>
  </si>
  <si>
    <t>275351218.S</t>
  </si>
  <si>
    <t xml:space="preserve">Debnenie stien základových pätiek, odstránenie-tradičné   </t>
  </si>
  <si>
    <t>421351221.S</t>
  </si>
  <si>
    <t xml:space="preserve">Debnenie bočnej steny konštrukcie mostov výšky do 350 mm - zhotovenie   </t>
  </si>
  <si>
    <t>421351321.S</t>
  </si>
  <si>
    <t xml:space="preserve">Debnenie bočnej steny konštrukcie mostov výšky do 350 mm - odstránenie   </t>
  </si>
  <si>
    <t>451315111.S</t>
  </si>
  <si>
    <t xml:space="preserve">Podkladná vrstva mostných stavieb z betónu prostého tr. C 25/30 vo vrstve do 100 mm   </t>
  </si>
  <si>
    <t>451315121.S</t>
  </si>
  <si>
    <t xml:space="preserve">Vyrovnávacia vrstva mostných stavieb z betónu prostého tr. C 25/30 vo vrstve do 100 mm   </t>
  </si>
  <si>
    <t>931994102.S</t>
  </si>
  <si>
    <t xml:space="preserve">Tesnenie dilatačnej škáry betónovej konštrukcie povrchovým pásom "waterstop"   </t>
  </si>
  <si>
    <t>931995111.S</t>
  </si>
  <si>
    <t xml:space="preserve">Náter v pracovnej škáre betonárskej výstuže 2x ochranný   </t>
  </si>
  <si>
    <t>931998111.S</t>
  </si>
  <si>
    <t xml:space="preserve">Tesnenie kotevných prestupov izolácie mostovky bitumenovým tmelom   </t>
  </si>
  <si>
    <t>931998112.S</t>
  </si>
  <si>
    <t xml:space="preserve">Tesnenie prestupov trubky odvodnenie DN 50 izolaciou mostovky bitúmenovým tmelom   </t>
  </si>
  <si>
    <t>389381118.S</t>
  </si>
  <si>
    <t xml:space="preserve">Doplnková betonáž a debnenie malého rozsahu uzatváracej škáry dielcov z betónu C 25/30   </t>
  </si>
  <si>
    <t>389381119.S</t>
  </si>
  <si>
    <t xml:space="preserve">Doplnková betonáž a debnenie malého rozsahu uzatváracej škáry dielcov z betónu C 30/37   </t>
  </si>
  <si>
    <t>421321217.S</t>
  </si>
  <si>
    <t xml:space="preserve">Mostné nosné konštrukcie doskové prechodové z betónu železového tr. C 25/30   </t>
  </si>
  <si>
    <t>421362116.S</t>
  </si>
  <si>
    <t xml:space="preserve">Výstuž prechodovej dosky z betonárskej ocele B500 (10505) mostných konštrukcií   </t>
  </si>
  <si>
    <t>421662113.S</t>
  </si>
  <si>
    <t xml:space="preserve">Spojovanie kontaktných škár dielcov lepením epoxidovým tmelom   </t>
  </si>
  <si>
    <t>289201212.S</t>
  </si>
  <si>
    <t xml:space="preserve">Vyklinovanie uvoľnených kameňov z lomového kameňa stredného   </t>
  </si>
  <si>
    <t>627452911.S</t>
  </si>
  <si>
    <t xml:space="preserve">Škárovanie starého muriva z lomového kamena   </t>
  </si>
  <si>
    <t>627452921.S</t>
  </si>
  <si>
    <t xml:space="preserve">Škárovanie starého muriva kvádrového   </t>
  </si>
  <si>
    <t>627452931.S</t>
  </si>
  <si>
    <t xml:space="preserve">Škárovanie starého muriva tehelného   </t>
  </si>
  <si>
    <t>212341111.S</t>
  </si>
  <si>
    <t xml:space="preserve">Obetónovanie drenážnych rúr medzerovitým betónom   </t>
  </si>
  <si>
    <t>458501111.S</t>
  </si>
  <si>
    <t xml:space="preserve">Výplňové kliny za oporou z kameniva ťaženého hutneného po vrstvách   </t>
  </si>
  <si>
    <t>458501112.S</t>
  </si>
  <si>
    <t xml:space="preserve">Výplňové kliny za oporou z kameniva drveného hutneného po vrstvách   </t>
  </si>
  <si>
    <t>465513156.S</t>
  </si>
  <si>
    <t xml:space="preserve">Dlažba svahu pri oporách z upraveného lomového žulového kameňa LK 20 do lôžka C 25/30 plochy do 10 m2   </t>
  </si>
  <si>
    <t>465513256.S</t>
  </si>
  <si>
    <t xml:space="preserve">Dlažba svahu pri oporách z upraveného lomového žulového kameňa LK 25 do lôžka C 25/30 plochy do 10 m2   </t>
  </si>
  <si>
    <t xml:space="preserve">Osadenie lepenej kotvy do betónu - vyvŕtanie diery do železobetónu, chemická dvojzložková epoxidová lepiaca hmota, kotviaci prvok M16, hĺbka osadenia min 150 mm   </t>
  </si>
  <si>
    <t xml:space="preserve">Montáž zaveseného lešenia pracovného a podporného pod debnenie mostných ríms s vyložením do 0,90 m   </t>
  </si>
  <si>
    <t>945953811.S</t>
  </si>
  <si>
    <t xml:space="preserve">Demontáž zaveseného lešenia pracovného a podperného pod debnenie mostných ríms s vyložením do 0,90 m   </t>
  </si>
  <si>
    <t>945211121.S</t>
  </si>
  <si>
    <t xml:space="preserve">Montáž pojazdnej pracovnej lávky mosta konzolovo vysunutej   </t>
  </si>
  <si>
    <t>945211221.S</t>
  </si>
  <si>
    <t xml:space="preserve">Demontáž pojazdnej pracovnej lávky mosta konzolovo vysunutej   </t>
  </si>
  <si>
    <t xml:space="preserve">Čistenie žľabov nad šírku 0,3 m   s oceľovým krycím roštom   </t>
  </si>
  <si>
    <t xml:space="preserve">Odstránenie nánosu v stredových pásoch, na rímsach a krajniciach - ručne, členité plochy   </t>
  </si>
  <si>
    <t xml:space="preserve">Prečistenie šikmého pripojovacieho potrubia DN 100   - DN 200   </t>
  </si>
  <si>
    <t xml:space="preserve">Prečistenie mostných odvodňovačov s oceľovou mrežou   </t>
  </si>
  <si>
    <t>230120051.S</t>
  </si>
  <si>
    <t>230120053.S</t>
  </si>
  <si>
    <t>783897020.S</t>
  </si>
  <si>
    <t>783897025.S</t>
  </si>
  <si>
    <t>960311001.S</t>
  </si>
  <si>
    <t xml:space="preserve">Hodinová sadzba za výkon autorizovaného inžiniera alebo oprávneného projektanta   </t>
  </si>
  <si>
    <t>Poznámky:</t>
  </si>
  <si>
    <t xml:space="preserve">Príloha č. 1 -  Rozpočet - Cenník prác a služieb podľa výkazu výmer </t>
  </si>
  <si>
    <t>„Pravidelná údržba a opravy mostov a iných inžinierskych objektov“</t>
  </si>
  <si>
    <t>631260001285.S</t>
  </si>
  <si>
    <t xml:space="preserve">Profil kompozitný 100x8 mm, dĺžky 6000 mm   </t>
  </si>
  <si>
    <t>631260001345.S</t>
  </si>
  <si>
    <t xml:space="preserve">Profil kompozitný U 150x40x6 mm, dĺžky 6000 mm   </t>
  </si>
  <si>
    <t>Kódy položiek v tabuľke sú podľa cenníka Cenekon  prípadne R-položky (č. 10, 11, 13, 21, 122, 129, 132 a 134). R-položky č. 10, 11 a 13 obsahujú všetky činnosti a materiály vedúce k vyrobeniu kompletnej konštrukcie zábradlia z materiálov uvedených v položke.
Verejný obstarávateľ nezabezpečuje napojenie na zdroj elektrickej energie a vody.
V cenách jednotlivých položiek sú zahrnuté aj  náklady  na pohonné  hmoty  pre prevádzku elektrocentrál, dopravných prostriedkov a svetelnej šípky. V cenách jednotlivých položiek musia byť zahrnuté aj náklady na zameranie, dopravu pracovníkov a materiálu na pracovné miesto, zabezpečenie pracoviska podľa platných predpisov BOZP, odvoz odpadu a vyčistenie pracovného miesta po ukončení prác.                                                                                                                                                                                                                                                                        Rozsah, druh a miesto vykonávania predmetu zákazky bude určovať verejný obstarávateľ, vzhľadom na zaistenie bezpečného užívania pozemných komunikácii a technický stav bezpečnostných zariadení.
Technické požiadavky:
1)Dodržanie Technických podmienok (TP) vydávaných Ministerstvom dopravy, výstavby a regionálneho rozvoja SR pre navrhovanie, realizáciu, prevádzku, správu a údržbu pozemných komunikácii. Pod pojmom TP sa rozumejú: technické podmienky, technicko-kvalitatívne podmienky, materiálové katalógy/katalógové listy, vzorové listy pozemných komunikácií, metodické pokyny.
2)	Preukázanie úrovne kvality použitých materiálov a výrobkov v zmysle zákona.
3)	Zvodidlá budú osadzované v súlade s typovými podmienkami výrobcu zvodidla, pričom je možné použiť len takú konštrukciu zvodidiel, ktorá je schválená a zodpovedá príslušným technickým normám a technickým predpisom. Nakoľko ide zväčša o údržbu a opravy poškodených už existujúcich zvodidlových systémov ktoré sú typu NH4, požaduje sa výhradne tento typ zvodidla, úroveň zachytenia H2. Prípadne potrebné dilatačné diely zvodidiel a zábradlí musia byť započítané v jednotkových cenách dotknutých položiek.
4)	Minimálna výška hornej hrany zábradlia (madla) je 1,10 m nad priľahlým povrchom (môže sa znížiť v prípadoch uvedených v STN 73 6101)</t>
  </si>
  <si>
    <t xml:space="preserve">Suma v EUR s DPH </t>
  </si>
  <si>
    <t xml:space="preserve">Výška DPH </t>
  </si>
  <si>
    <t>Som platcom 23 %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</si>
</sst>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#,##0.00_ ;\-#,##0.00\ 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6"/>
      <color theme="4" tint="-0.249977111117893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</font>
    <font>
      <i/>
      <u/>
      <sz val="14"/>
      <name val="Arial"/>
      <family val="2"/>
      <charset val="238"/>
    </font>
    <font>
      <b/>
      <i/>
      <u/>
      <sz val="14"/>
      <name val="Arial"/>
      <family val="2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8"/>
      <name val="MS Sans Serif"/>
      <charset val="1"/>
    </font>
    <font>
      <sz val="8"/>
      <name val="MS Sans Serif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MS Sans Serif"/>
      <charset val="238"/>
    </font>
    <font>
      <sz val="9"/>
      <name val="MS Sans Serif"/>
      <charset val="238"/>
    </font>
    <font>
      <sz val="14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8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3" tint="0.89999084444715716"/>
        <bgColor indexed="64"/>
      </patternFill>
    </fill>
  </fills>
  <borders count="1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/>
      <right/>
      <top style="thin">
        <color theme="0" tint="-0.34998626667073579"/>
      </top>
      <bottom style="hair">
        <color auto="1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hair">
        <color auto="1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theme="0" tint="-0.34998626667073579"/>
      </bottom>
      <diagonal/>
    </border>
    <border>
      <left style="thin">
        <color rgb="FFB2B2B2"/>
      </left>
      <right/>
      <top style="thin">
        <color rgb="FFB2B2B2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rgb="FFB2B2B2"/>
      </top>
      <bottom style="thin">
        <color theme="0" tint="-0.34998626667073579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theme="0" tint="-0.34998626667073579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 style="thin">
        <color theme="0" tint="-0.34998626667073579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theme="0" tint="-0.34998626667073579"/>
      </top>
      <bottom style="thin">
        <color rgb="FFB2B2B2"/>
      </bottom>
      <diagonal/>
    </border>
    <border>
      <left style="thin">
        <color rgb="FFB2B2B2"/>
      </left>
      <right/>
      <top style="thin">
        <color theme="0" tint="-0.34998626667073579"/>
      </top>
      <bottom/>
      <diagonal/>
    </border>
    <border>
      <left/>
      <right style="thin">
        <color rgb="FFB2B2B2"/>
      </right>
      <top style="thin">
        <color theme="0" tint="-0.34998626667073579"/>
      </top>
      <bottom/>
      <diagonal/>
    </border>
    <border>
      <left style="thin">
        <color rgb="FFB2B2B2"/>
      </left>
      <right/>
      <top style="thin">
        <color theme="0" tint="-0.34998626667073579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theme="0" tint="-0.34998626667073579"/>
      </top>
      <bottom style="thin">
        <color rgb="FFB2B2B2"/>
      </bottom>
      <diagonal/>
    </border>
    <border>
      <left/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rgb="FFB2B2B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0" tint="-0.34998626667073579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0" tint="-0.34998626667073579"/>
      </bottom>
      <diagonal/>
    </border>
    <border>
      <left style="thin">
        <color theme="2" tint="-9.9978637043366805E-2"/>
      </left>
      <right style="thin">
        <color theme="2" tint="-9.9978637043366805E-2"/>
      </right>
      <top style="hair">
        <color auto="1"/>
      </top>
      <bottom style="thin">
        <color theme="0" tint="-0.34998626667073579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hair">
        <color auto="1"/>
      </top>
      <bottom/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</borders>
  <cellStyleXfs count="8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1" applyNumberFormat="0" applyFill="0" applyAlignment="0" applyProtection="0"/>
    <xf numFmtId="0" fontId="21" fillId="0" borderId="0"/>
    <xf numFmtId="0" fontId="28" fillId="0" borderId="0" applyAlignment="0">
      <alignment vertical="top"/>
      <protection locked="0"/>
    </xf>
  </cellStyleXfs>
  <cellXfs count="33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59" xfId="0" applyFont="1" applyBorder="1" applyAlignment="1">
      <alignment horizontal="center" vertical="center"/>
    </xf>
    <xf numFmtId="0" fontId="5" fillId="0" borderId="40" xfId="0" applyFont="1" applyBorder="1" applyAlignment="1">
      <alignment horizontal="justify" vertical="center"/>
    </xf>
    <xf numFmtId="0" fontId="0" fillId="0" borderId="40" xfId="0" applyBorder="1" applyAlignment="1">
      <alignment horizontal="left" vertical="center" wrapText="1" indent="1"/>
    </xf>
    <xf numFmtId="0" fontId="5" fillId="0" borderId="40" xfId="0" applyFont="1" applyBorder="1" applyAlignment="1">
      <alignment horizontal="left" vertical="center" wrapText="1" indent="1"/>
    </xf>
    <xf numFmtId="0" fontId="2" fillId="0" borderId="40" xfId="0" applyFont="1" applyBorder="1" applyAlignment="1">
      <alignment horizontal="center" vertical="center" wrapText="1"/>
    </xf>
    <xf numFmtId="0" fontId="0" fillId="0" borderId="40" xfId="0" applyBorder="1" applyAlignment="1">
      <alignment horizontal="left" wrapText="1" indent="1"/>
    </xf>
    <xf numFmtId="0" fontId="5" fillId="0" borderId="41" xfId="0" applyFont="1" applyBorder="1" applyAlignment="1">
      <alignment vertical="center"/>
    </xf>
    <xf numFmtId="0" fontId="0" fillId="0" borderId="40" xfId="0" applyBorder="1" applyAlignment="1">
      <alignment horizontal="left" vertical="center" indent="1"/>
    </xf>
    <xf numFmtId="0" fontId="2" fillId="0" borderId="40" xfId="0" applyFont="1" applyBorder="1" applyAlignment="1">
      <alignment horizontal="center" vertical="center"/>
    </xf>
    <xf numFmtId="0" fontId="0" fillId="0" borderId="40" xfId="0" applyBorder="1" applyAlignment="1">
      <alignment horizontal="justify" vertical="center"/>
    </xf>
    <xf numFmtId="0" fontId="0" fillId="0" borderId="41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5" xfId="0" applyFill="1" applyBorder="1" applyAlignment="1" applyProtection="1">
      <alignment horizontal="center" wrapText="1"/>
      <protection hidden="1"/>
    </xf>
    <xf numFmtId="0" fontId="2" fillId="4" borderId="46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8" xfId="0" applyFont="1" applyFill="1" applyBorder="1" applyAlignment="1" applyProtection="1">
      <alignment wrapText="1"/>
      <protection hidden="1"/>
    </xf>
    <xf numFmtId="0" fontId="2" fillId="4" borderId="43" xfId="0" applyFont="1" applyFill="1" applyBorder="1" applyAlignment="1" applyProtection="1">
      <alignment wrapText="1"/>
      <protection hidden="1"/>
    </xf>
    <xf numFmtId="0" fontId="2" fillId="4" borderId="45" xfId="0" applyFont="1" applyFill="1" applyBorder="1" applyAlignment="1" applyProtection="1">
      <alignment wrapText="1"/>
      <protection hidden="1"/>
    </xf>
    <xf numFmtId="0" fontId="0" fillId="4" borderId="40" xfId="0" applyFill="1" applyBorder="1" applyAlignment="1" applyProtection="1">
      <alignment horizontal="center"/>
      <protection hidden="1"/>
    </xf>
    <xf numFmtId="0" fontId="0" fillId="0" borderId="33" xfId="0" applyBorder="1" applyAlignment="1" applyProtection="1">
      <alignment wrapText="1"/>
      <protection locked="0" hidden="1"/>
    </xf>
    <xf numFmtId="0" fontId="0" fillId="0" borderId="34" xfId="0" applyBorder="1" applyAlignment="1" applyProtection="1">
      <alignment wrapText="1"/>
      <protection locked="0" hidden="1"/>
    </xf>
    <xf numFmtId="2" fontId="0" fillId="0" borderId="34" xfId="3" applyNumberFormat="1" applyFont="1" applyFill="1" applyBorder="1" applyAlignment="1" applyProtection="1">
      <alignment wrapText="1"/>
      <protection locked="0" hidden="1"/>
    </xf>
    <xf numFmtId="0" fontId="1" fillId="0" borderId="34" xfId="1" applyFont="1" applyFill="1" applyBorder="1" applyProtection="1">
      <protection locked="0" hidden="1"/>
    </xf>
    <xf numFmtId="2" fontId="0" fillId="0" borderId="50" xfId="3" applyNumberFormat="1" applyFont="1" applyFill="1" applyBorder="1" applyAlignment="1" applyProtection="1">
      <alignment wrapText="1"/>
      <protection locked="0" hidden="1"/>
    </xf>
    <xf numFmtId="2" fontId="0" fillId="4" borderId="50" xfId="0" applyNumberFormat="1" applyFill="1" applyBorder="1" applyProtection="1">
      <protection hidden="1"/>
    </xf>
    <xf numFmtId="2" fontId="0" fillId="4" borderId="23" xfId="0" applyNumberFormat="1" applyFill="1" applyBorder="1" applyProtection="1">
      <protection hidden="1"/>
    </xf>
    <xf numFmtId="2" fontId="0" fillId="4" borderId="57" xfId="0" applyNumberFormat="1" applyFill="1" applyBorder="1" applyProtection="1">
      <protection hidden="1"/>
    </xf>
    <xf numFmtId="0" fontId="0" fillId="0" borderId="24" xfId="0" applyBorder="1" applyAlignment="1" applyProtection="1">
      <alignment wrapText="1"/>
      <protection locked="0" hidden="1"/>
    </xf>
    <xf numFmtId="0" fontId="0" fillId="0" borderId="23" xfId="0" applyBorder="1" applyAlignment="1" applyProtection="1">
      <alignment wrapText="1"/>
      <protection locked="0" hidden="1"/>
    </xf>
    <xf numFmtId="2" fontId="0" fillId="0" borderId="23" xfId="3" applyNumberFormat="1" applyFont="1" applyFill="1" applyBorder="1" applyAlignment="1" applyProtection="1">
      <alignment wrapText="1"/>
      <protection locked="0" hidden="1"/>
    </xf>
    <xf numFmtId="2" fontId="0" fillId="0" borderId="37" xfId="3" applyNumberFormat="1" applyFont="1" applyFill="1" applyBorder="1" applyAlignment="1" applyProtection="1">
      <alignment wrapText="1"/>
      <protection locked="0" hidden="1"/>
    </xf>
    <xf numFmtId="2" fontId="0" fillId="4" borderId="37" xfId="0" applyNumberFormat="1" applyFill="1" applyBorder="1" applyProtection="1">
      <protection hidden="1"/>
    </xf>
    <xf numFmtId="0" fontId="0" fillId="0" borderId="31" xfId="0" applyBorder="1" applyAlignment="1" applyProtection="1">
      <alignment wrapText="1"/>
      <protection locked="0" hidden="1"/>
    </xf>
    <xf numFmtId="0" fontId="0" fillId="0" borderId="32" xfId="0" applyBorder="1" applyAlignment="1" applyProtection="1">
      <alignment wrapText="1"/>
      <protection locked="0" hidden="1"/>
    </xf>
    <xf numFmtId="2" fontId="0" fillId="0" borderId="32" xfId="3" applyNumberFormat="1" applyFont="1" applyFill="1" applyBorder="1" applyAlignment="1" applyProtection="1">
      <alignment wrapText="1"/>
      <protection locked="0" hidden="1"/>
    </xf>
    <xf numFmtId="2" fontId="0" fillId="0" borderId="49" xfId="3" applyNumberFormat="1" applyFont="1" applyFill="1" applyBorder="1" applyAlignment="1" applyProtection="1">
      <alignment wrapText="1"/>
      <protection locked="0" hidden="1"/>
    </xf>
    <xf numFmtId="0" fontId="0" fillId="4" borderId="41" xfId="0" applyFill="1" applyBorder="1" applyProtection="1">
      <protection hidden="1"/>
    </xf>
    <xf numFmtId="0" fontId="0" fillId="4" borderId="26" xfId="0" applyFill="1" applyBorder="1" applyAlignment="1" applyProtection="1">
      <alignment wrapText="1"/>
      <protection hidden="1"/>
    </xf>
    <xf numFmtId="0" fontId="0" fillId="4" borderId="27" xfId="0" applyFill="1" applyBorder="1" applyAlignment="1" applyProtection="1">
      <alignment wrapText="1"/>
      <protection hidden="1"/>
    </xf>
    <xf numFmtId="2" fontId="0" fillId="4" borderId="51" xfId="0" applyNumberFormat="1" applyFill="1" applyBorder="1" applyAlignment="1" applyProtection="1">
      <alignment wrapText="1"/>
      <protection hidden="1"/>
    </xf>
    <xf numFmtId="2" fontId="0" fillId="4" borderId="51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0" fontId="0" fillId="4" borderId="58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4" borderId="25" xfId="0" applyFill="1" applyBorder="1" applyProtection="1">
      <protection hidden="1"/>
    </xf>
    <xf numFmtId="0" fontId="0" fillId="5" borderId="36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37" xfId="0" applyFill="1" applyBorder="1" applyAlignment="1" applyProtection="1">
      <alignment horizontal="center"/>
      <protection hidden="1"/>
    </xf>
    <xf numFmtId="2" fontId="0" fillId="0" borderId="24" xfId="0" applyNumberFormat="1" applyBorder="1" applyProtection="1">
      <protection locked="0" hidden="1"/>
    </xf>
    <xf numFmtId="2" fontId="0" fillId="5" borderId="25" xfId="0" applyNumberFormat="1" applyFill="1" applyBorder="1" applyProtection="1">
      <protection hidden="1"/>
    </xf>
    <xf numFmtId="2" fontId="0" fillId="4" borderId="25" xfId="0" applyNumberFormat="1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4" borderId="51" xfId="0" applyFill="1" applyBorder="1" applyAlignment="1" applyProtection="1">
      <alignment horizontal="center"/>
      <protection hidden="1"/>
    </xf>
    <xf numFmtId="0" fontId="0" fillId="5" borderId="46" xfId="0" applyFill="1" applyBorder="1" applyProtection="1">
      <protection hidden="1"/>
    </xf>
    <xf numFmtId="0" fontId="0" fillId="5" borderId="47" xfId="0" applyFill="1" applyBorder="1" applyAlignment="1" applyProtection="1">
      <alignment wrapText="1"/>
      <protection hidden="1"/>
    </xf>
    <xf numFmtId="0" fontId="0" fillId="5" borderId="47" xfId="0" applyFill="1" applyBorder="1" applyAlignment="1" applyProtection="1">
      <alignment horizontal="center" wrapText="1"/>
      <protection hidden="1"/>
    </xf>
    <xf numFmtId="164" fontId="2" fillId="5" borderId="47" xfId="0" applyNumberFormat="1" applyFont="1" applyFill="1" applyBorder="1" applyAlignment="1" applyProtection="1">
      <alignment wrapText="1"/>
      <protection hidden="1"/>
    </xf>
    <xf numFmtId="2" fontId="2" fillId="5" borderId="47" xfId="0" applyNumberFormat="1" applyFont="1" applyFill="1" applyBorder="1" applyAlignment="1" applyProtection="1">
      <alignment wrapText="1"/>
      <protection hidden="1"/>
    </xf>
    <xf numFmtId="164" fontId="2" fillId="5" borderId="48" xfId="0" applyNumberFormat="1" applyFont="1" applyFill="1" applyBorder="1" applyAlignment="1" applyProtection="1">
      <alignment wrapText="1"/>
      <protection hidden="1"/>
    </xf>
    <xf numFmtId="0" fontId="0" fillId="8" borderId="24" xfId="0" applyFill="1" applyBorder="1" applyAlignment="1" applyProtection="1">
      <alignment wrapText="1"/>
      <protection hidden="1"/>
    </xf>
    <xf numFmtId="0" fontId="0" fillId="8" borderId="25" xfId="0" applyFill="1" applyBorder="1" applyAlignment="1" applyProtection="1">
      <alignment wrapText="1"/>
      <protection hidden="1"/>
    </xf>
    <xf numFmtId="0" fontId="0" fillId="7" borderId="24" xfId="0" applyFill="1" applyBorder="1" applyAlignment="1" applyProtection="1">
      <alignment wrapText="1"/>
      <protection hidden="1"/>
    </xf>
    <xf numFmtId="0" fontId="0" fillId="7" borderId="25" xfId="0" applyFill="1" applyBorder="1" applyAlignment="1" applyProtection="1">
      <alignment wrapText="1"/>
      <protection hidden="1"/>
    </xf>
    <xf numFmtId="0" fontId="0" fillId="8" borderId="36" xfId="0" applyFill="1" applyBorder="1" applyProtection="1">
      <protection hidden="1"/>
    </xf>
    <xf numFmtId="0" fontId="0" fillId="8" borderId="25" xfId="0" applyFill="1" applyBorder="1" applyProtection="1">
      <protection hidden="1"/>
    </xf>
    <xf numFmtId="0" fontId="0" fillId="8" borderId="24" xfId="0" applyFill="1" applyBorder="1" applyProtection="1">
      <protection hidden="1"/>
    </xf>
    <xf numFmtId="0" fontId="0" fillId="7" borderId="23" xfId="0" applyFill="1" applyBorder="1" applyProtection="1">
      <protection hidden="1"/>
    </xf>
    <xf numFmtId="0" fontId="0" fillId="7" borderId="37" xfId="0" applyFill="1" applyBorder="1" applyAlignment="1" applyProtection="1">
      <alignment wrapText="1"/>
      <protection hidden="1"/>
    </xf>
    <xf numFmtId="2" fontId="0" fillId="6" borderId="24" xfId="0" applyNumberFormat="1" applyFill="1" applyBorder="1" applyProtection="1">
      <protection hidden="1"/>
    </xf>
    <xf numFmtId="2" fontId="0" fillId="8" borderId="25" xfId="0" applyNumberFormat="1" applyFill="1" applyBorder="1" applyAlignment="1" applyProtection="1">
      <alignment wrapText="1"/>
      <protection hidden="1"/>
    </xf>
    <xf numFmtId="2" fontId="0" fillId="7" borderId="25" xfId="0" applyNumberFormat="1" applyFill="1" applyBorder="1" applyAlignment="1" applyProtection="1">
      <alignment wrapText="1"/>
      <protection hidden="1"/>
    </xf>
    <xf numFmtId="2" fontId="0" fillId="8" borderId="25" xfId="0" applyNumberFormat="1" applyFill="1" applyBorder="1" applyProtection="1">
      <protection hidden="1"/>
    </xf>
    <xf numFmtId="0" fontId="0" fillId="8" borderId="31" xfId="0" applyFill="1" applyBorder="1" applyProtection="1">
      <protection hidden="1"/>
    </xf>
    <xf numFmtId="0" fontId="0" fillId="7" borderId="32" xfId="0" applyFill="1" applyBorder="1" applyProtection="1">
      <protection hidden="1"/>
    </xf>
    <xf numFmtId="0" fontId="0" fillId="7" borderId="49" xfId="0" applyFill="1" applyBorder="1" applyAlignment="1" applyProtection="1">
      <alignment wrapText="1"/>
      <protection hidden="1"/>
    </xf>
    <xf numFmtId="0" fontId="0" fillId="8" borderId="46" xfId="0" applyFill="1" applyBorder="1" applyProtection="1">
      <protection hidden="1"/>
    </xf>
    <xf numFmtId="0" fontId="0" fillId="8" borderId="47" xfId="0" applyFill="1" applyBorder="1" applyAlignment="1" applyProtection="1">
      <alignment wrapText="1"/>
      <protection hidden="1"/>
    </xf>
    <xf numFmtId="2" fontId="0" fillId="8" borderId="47" xfId="0" applyNumberFormat="1" applyFill="1" applyBorder="1" applyAlignment="1" applyProtection="1">
      <alignment wrapText="1"/>
      <protection hidden="1"/>
    </xf>
    <xf numFmtId="2" fontId="0" fillId="8" borderId="48" xfId="0" applyNumberFormat="1" applyFill="1" applyBorder="1" applyAlignment="1" applyProtection="1">
      <alignment wrapText="1"/>
      <protection hidden="1"/>
    </xf>
    <xf numFmtId="0" fontId="0" fillId="9" borderId="24" xfId="0" applyFill="1" applyBorder="1" applyAlignment="1" applyProtection="1">
      <alignment wrapText="1"/>
      <protection hidden="1"/>
    </xf>
    <xf numFmtId="0" fontId="0" fillId="9" borderId="25" xfId="0" applyFill="1" applyBorder="1" applyAlignment="1" applyProtection="1">
      <alignment wrapText="1"/>
      <protection hidden="1"/>
    </xf>
    <xf numFmtId="0" fontId="0" fillId="10" borderId="24" xfId="0" applyFill="1" applyBorder="1" applyAlignment="1" applyProtection="1">
      <alignment wrapText="1"/>
      <protection hidden="1"/>
    </xf>
    <xf numFmtId="0" fontId="0" fillId="10" borderId="25" xfId="0" applyFill="1" applyBorder="1" applyAlignment="1" applyProtection="1">
      <alignment wrapText="1"/>
      <protection hidden="1"/>
    </xf>
    <xf numFmtId="0" fontId="0" fillId="9" borderId="36" xfId="0" applyFill="1" applyBorder="1" applyProtection="1">
      <protection hidden="1"/>
    </xf>
    <xf numFmtId="0" fontId="0" fillId="9" borderId="25" xfId="0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0" fillId="10" borderId="23" xfId="0" applyFill="1" applyBorder="1" applyProtection="1">
      <protection hidden="1"/>
    </xf>
    <xf numFmtId="0" fontId="0" fillId="10" borderId="37" xfId="0" applyFill="1" applyBorder="1" applyAlignment="1" applyProtection="1">
      <alignment wrapText="1"/>
      <protection hidden="1"/>
    </xf>
    <xf numFmtId="2" fontId="0" fillId="9" borderId="25" xfId="0" applyNumberFormat="1" applyFill="1" applyBorder="1" applyAlignment="1" applyProtection="1">
      <alignment wrapText="1"/>
      <protection hidden="1"/>
    </xf>
    <xf numFmtId="2" fontId="0" fillId="10" borderId="25" xfId="0" applyNumberFormat="1" applyFill="1" applyBorder="1" applyAlignment="1" applyProtection="1">
      <alignment wrapText="1"/>
      <protection hidden="1"/>
    </xf>
    <xf numFmtId="2" fontId="0" fillId="9" borderId="25" xfId="0" applyNumberFormat="1" applyFill="1" applyBorder="1" applyProtection="1">
      <protection hidden="1"/>
    </xf>
    <xf numFmtId="0" fontId="0" fillId="9" borderId="26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51" xfId="0" applyFill="1" applyBorder="1" applyAlignment="1" applyProtection="1">
      <alignment wrapText="1"/>
      <protection hidden="1"/>
    </xf>
    <xf numFmtId="0" fontId="0" fillId="9" borderId="46" xfId="0" applyFill="1" applyBorder="1" applyProtection="1">
      <protection hidden="1"/>
    </xf>
    <xf numFmtId="0" fontId="0" fillId="9" borderId="47" xfId="0" applyFill="1" applyBorder="1" applyAlignment="1" applyProtection="1">
      <alignment wrapText="1"/>
      <protection hidden="1"/>
    </xf>
    <xf numFmtId="2" fontId="0" fillId="9" borderId="47" xfId="0" applyNumberFormat="1" applyFill="1" applyBorder="1" applyAlignment="1" applyProtection="1">
      <alignment wrapText="1"/>
      <protection hidden="1"/>
    </xf>
    <xf numFmtId="2" fontId="0" fillId="9" borderId="48" xfId="0" applyNumberFormat="1" applyFill="1" applyBorder="1" applyAlignment="1" applyProtection="1">
      <alignment wrapText="1"/>
      <protection hidden="1"/>
    </xf>
    <xf numFmtId="0" fontId="9" fillId="0" borderId="7" xfId="1" applyFont="1" applyFill="1" applyBorder="1" applyAlignment="1" applyProtection="1">
      <alignment vertical="center" wrapText="1"/>
      <protection hidden="1"/>
    </xf>
    <xf numFmtId="0" fontId="9" fillId="0" borderId="10" xfId="1" applyFont="1" applyFill="1" applyBorder="1" applyAlignment="1" applyProtection="1">
      <alignment vertical="center" wrapText="1"/>
      <protection hidden="1"/>
    </xf>
    <xf numFmtId="0" fontId="9" fillId="0" borderId="12" xfId="1" applyFont="1" applyFill="1" applyBorder="1" applyAlignment="1" applyProtection="1">
      <alignment vertical="center" wrapText="1"/>
      <protection hidden="1"/>
    </xf>
    <xf numFmtId="0" fontId="3" fillId="4" borderId="11" xfId="1" applyFont="1" applyFill="1" applyBorder="1" applyProtection="1">
      <protection hidden="1"/>
    </xf>
    <xf numFmtId="0" fontId="3" fillId="4" borderId="14" xfId="1" applyFont="1" applyFill="1" applyBorder="1" applyProtection="1">
      <protection hidden="1"/>
    </xf>
    <xf numFmtId="0" fontId="18" fillId="0" borderId="40" xfId="4" applyBorder="1" applyAlignment="1">
      <alignment horizontal="left" vertical="center" wrapText="1" indent="1"/>
    </xf>
    <xf numFmtId="0" fontId="0" fillId="0" borderId="40" xfId="0" applyBorder="1" applyAlignment="1" applyProtection="1">
      <alignment horizontal="left" vertical="center" wrapText="1" indent="1"/>
      <protection locked="0"/>
    </xf>
    <xf numFmtId="0" fontId="3" fillId="4" borderId="60" xfId="1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3" fillId="0" borderId="3" xfId="1" applyFont="1" applyFill="1" applyBorder="1" applyAlignment="1" applyProtection="1">
      <alignment horizontal="right" vertical="center" wrapText="1"/>
      <protection hidden="1"/>
    </xf>
    <xf numFmtId="0" fontId="10" fillId="0" borderId="19" xfId="1" applyFont="1" applyFill="1" applyBorder="1" applyProtection="1">
      <protection hidden="1"/>
    </xf>
    <xf numFmtId="0" fontId="14" fillId="0" borderId="43" xfId="1" applyFont="1" applyFill="1" applyBorder="1" applyAlignment="1" applyProtection="1">
      <alignment horizontal="right" vertical="center" wrapText="1"/>
      <protection hidden="1"/>
    </xf>
    <xf numFmtId="0" fontId="10" fillId="0" borderId="17" xfId="1" applyFont="1" applyFill="1" applyBorder="1" applyAlignment="1" applyProtection="1">
      <protection hidden="1"/>
    </xf>
    <xf numFmtId="0" fontId="10" fillId="0" borderId="63" xfId="1" applyFont="1" applyFill="1" applyBorder="1" applyAlignment="1" applyProtection="1">
      <alignment horizontal="left" wrapText="1"/>
      <protection hidden="1"/>
    </xf>
    <xf numFmtId="0" fontId="10" fillId="0" borderId="8" xfId="1" applyFont="1" applyFill="1" applyBorder="1" applyProtection="1">
      <protection hidden="1"/>
    </xf>
    <xf numFmtId="0" fontId="10" fillId="0" borderId="9" xfId="1" applyFont="1" applyFill="1" applyBorder="1" applyProtection="1">
      <protection hidden="1"/>
    </xf>
    <xf numFmtId="0" fontId="9" fillId="0" borderId="65" xfId="1" applyFont="1" applyFill="1" applyBorder="1" applyAlignment="1" applyProtection="1">
      <protection hidden="1"/>
    </xf>
    <xf numFmtId="2" fontId="9" fillId="0" borderId="67" xfId="1" applyNumberFormat="1" applyFont="1" applyFill="1" applyBorder="1" applyAlignment="1" applyProtection="1">
      <alignment horizontal="left"/>
      <protection hidden="1"/>
    </xf>
    <xf numFmtId="2" fontId="9" fillId="0" borderId="68" xfId="1" applyNumberFormat="1" applyFont="1" applyFill="1" applyBorder="1" applyProtection="1">
      <protection hidden="1"/>
    </xf>
    <xf numFmtId="0" fontId="9" fillId="0" borderId="0" xfId="1" applyFont="1" applyFill="1" applyBorder="1" applyAlignment="1" applyProtection="1">
      <alignment horizontal="center" vertical="top" wrapText="1"/>
      <protection hidden="1"/>
    </xf>
    <xf numFmtId="0" fontId="9" fillId="0" borderId="78" xfId="1" applyFont="1" applyFill="1" applyBorder="1" applyAlignment="1" applyProtection="1">
      <alignment horizontal="center" vertical="top" wrapText="1"/>
      <protection hidden="1"/>
    </xf>
    <xf numFmtId="0" fontId="10" fillId="0" borderId="78" xfId="1" applyFont="1" applyFill="1" applyBorder="1" applyAlignment="1" applyProtection="1">
      <alignment horizontal="center" vertical="top" wrapText="1"/>
      <protection hidden="1"/>
    </xf>
    <xf numFmtId="0" fontId="0" fillId="0" borderId="89" xfId="0" applyBorder="1" applyProtection="1">
      <protection hidden="1"/>
    </xf>
    <xf numFmtId="0" fontId="11" fillId="0" borderId="85" xfId="1" applyFont="1" applyFill="1" applyBorder="1" applyProtection="1">
      <protection hidden="1"/>
    </xf>
    <xf numFmtId="0" fontId="9" fillId="0" borderId="92" xfId="1" applyFont="1" applyFill="1" applyBorder="1" applyAlignment="1" applyProtection="1">
      <alignment wrapText="1"/>
      <protection hidden="1"/>
    </xf>
    <xf numFmtId="0" fontId="9" fillId="0" borderId="93" xfId="1" applyFont="1" applyFill="1" applyBorder="1" applyAlignment="1" applyProtection="1">
      <alignment horizontal="center" vertical="center"/>
      <protection hidden="1"/>
    </xf>
    <xf numFmtId="2" fontId="15" fillId="0" borderId="95" xfId="1" applyNumberFormat="1" applyFont="1" applyFill="1" applyBorder="1" applyAlignment="1" applyProtection="1">
      <alignment vertical="center"/>
      <protection hidden="1"/>
    </xf>
    <xf numFmtId="2" fontId="9" fillId="0" borderId="97" xfId="1" applyNumberFormat="1" applyFont="1" applyFill="1" applyBorder="1" applyProtection="1">
      <protection hidden="1"/>
    </xf>
    <xf numFmtId="0" fontId="10" fillId="0" borderId="98" xfId="1" applyFont="1" applyFill="1" applyBorder="1" applyAlignment="1" applyProtection="1">
      <alignment wrapText="1"/>
      <protection hidden="1"/>
    </xf>
    <xf numFmtId="0" fontId="10" fillId="0" borderId="99" xfId="1" applyFont="1" applyFill="1" applyBorder="1" applyAlignment="1" applyProtection="1">
      <alignment horizontal="center" vertical="center" wrapText="1"/>
      <protection hidden="1"/>
    </xf>
    <xf numFmtId="0" fontId="10" fillId="0" borderId="104" xfId="1" applyFont="1" applyFill="1" applyBorder="1" applyAlignment="1" applyProtection="1">
      <alignment horizontal="left"/>
      <protection hidden="1"/>
    </xf>
    <xf numFmtId="0" fontId="9" fillId="0" borderId="105" xfId="1" applyFont="1" applyFill="1" applyBorder="1" applyAlignment="1" applyProtection="1">
      <alignment horizontal="left"/>
      <protection hidden="1"/>
    </xf>
    <xf numFmtId="0" fontId="9" fillId="0" borderId="45" xfId="0" applyFont="1" applyBorder="1" applyProtection="1">
      <protection hidden="1"/>
    </xf>
    <xf numFmtId="0" fontId="10" fillId="0" borderId="96" xfId="1" applyFont="1" applyFill="1" applyBorder="1" applyAlignment="1" applyProtection="1">
      <alignment horizontal="center" vertical="top" wrapText="1"/>
      <protection hidden="1"/>
    </xf>
    <xf numFmtId="0" fontId="9" fillId="0" borderId="96" xfId="5" applyFont="1" applyFill="1" applyBorder="1" applyAlignment="1" applyProtection="1">
      <alignment horizontal="center" vertical="center" wrapText="1"/>
      <protection hidden="1"/>
    </xf>
    <xf numFmtId="3" fontId="9" fillId="0" borderId="117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14" xfId="5" applyFont="1" applyFill="1" applyBorder="1" applyAlignment="1" applyProtection="1">
      <alignment horizontal="center" vertical="center" wrapText="1"/>
      <protection hidden="1"/>
    </xf>
    <xf numFmtId="3" fontId="9" fillId="0" borderId="115" xfId="1" applyNumberFormat="1" applyFont="1" applyFill="1" applyBorder="1" applyAlignment="1" applyProtection="1">
      <alignment horizontal="center" vertical="center" wrapText="1"/>
      <protection hidden="1"/>
    </xf>
    <xf numFmtId="2" fontId="11" fillId="0" borderId="69" xfId="1" applyNumberFormat="1" applyFont="1" applyFill="1" applyBorder="1" applyAlignment="1" applyProtection="1">
      <alignment horizontal="center" vertical="center"/>
      <protection hidden="1"/>
    </xf>
    <xf numFmtId="0" fontId="10" fillId="0" borderId="106" xfId="1" applyFont="1" applyFill="1" applyBorder="1" applyAlignment="1" applyProtection="1">
      <alignment horizontal="left"/>
      <protection hidden="1"/>
    </xf>
    <xf numFmtId="2" fontId="9" fillId="0" borderId="94" xfId="1" applyNumberFormat="1" applyFont="1" applyFill="1" applyBorder="1" applyAlignment="1" applyProtection="1">
      <alignment horizontal="left"/>
      <protection hidden="1"/>
    </xf>
    <xf numFmtId="0" fontId="10" fillId="0" borderId="102" xfId="1" applyFont="1" applyFill="1" applyBorder="1" applyAlignment="1" applyProtection="1">
      <alignment horizontal="center" wrapText="1"/>
      <protection hidden="1"/>
    </xf>
    <xf numFmtId="2" fontId="9" fillId="0" borderId="93" xfId="1" applyNumberFormat="1" applyFont="1" applyFill="1" applyBorder="1" applyAlignment="1" applyProtection="1">
      <alignment horizontal="right"/>
      <protection hidden="1"/>
    </xf>
    <xf numFmtId="0" fontId="9" fillId="0" borderId="113" xfId="1" applyFont="1" applyFill="1" applyBorder="1" applyAlignment="1" applyProtection="1">
      <alignment horizontal="center" vertical="top" wrapText="1"/>
      <protection hidden="1"/>
    </xf>
    <xf numFmtId="2" fontId="8" fillId="0" borderId="44" xfId="1" applyNumberFormat="1" applyFont="1" applyFill="1" applyBorder="1" applyAlignment="1" applyProtection="1">
      <alignment horizontal="center"/>
      <protection hidden="1"/>
    </xf>
    <xf numFmtId="0" fontId="23" fillId="0" borderId="0" xfId="6" applyFont="1"/>
    <xf numFmtId="0" fontId="24" fillId="0" borderId="0" xfId="6" applyFont="1"/>
    <xf numFmtId="4" fontId="25" fillId="0" borderId="0" xfId="6" applyNumberFormat="1" applyFont="1"/>
    <xf numFmtId="0" fontId="25" fillId="0" borderId="0" xfId="6" applyFont="1"/>
    <xf numFmtId="1" fontId="25" fillId="0" borderId="0" xfId="6" applyNumberFormat="1" applyFont="1"/>
    <xf numFmtId="0" fontId="25" fillId="0" borderId="0" xfId="6" applyFont="1" applyAlignment="1">
      <alignment horizontal="center"/>
    </xf>
    <xf numFmtId="0" fontId="25" fillId="0" borderId="0" xfId="6" applyFont="1" applyAlignment="1">
      <alignment wrapText="1"/>
    </xf>
    <xf numFmtId="0" fontId="25" fillId="0" borderId="0" xfId="6" applyFont="1" applyAlignment="1" applyProtection="1">
      <alignment wrapText="1"/>
      <protection locked="0"/>
    </xf>
    <xf numFmtId="0" fontId="25" fillId="0" borderId="0" xfId="6" applyFont="1" applyAlignment="1" applyProtection="1">
      <alignment horizontal="center"/>
      <protection locked="0"/>
    </xf>
    <xf numFmtId="4" fontId="25" fillId="0" borderId="0" xfId="6" applyNumberFormat="1" applyFont="1" applyProtection="1">
      <protection locked="0"/>
    </xf>
    <xf numFmtId="0" fontId="25" fillId="0" borderId="0" xfId="6" applyFont="1" applyProtection="1">
      <protection locked="0"/>
    </xf>
    <xf numFmtId="1" fontId="25" fillId="0" borderId="0" xfId="6" applyNumberFormat="1" applyFont="1" applyProtection="1">
      <protection locked="0"/>
    </xf>
    <xf numFmtId="37" fontId="26" fillId="0" borderId="118" xfId="7" applyNumberFormat="1" applyFont="1" applyBorder="1" applyAlignment="1" applyProtection="1">
      <alignment horizontal="center"/>
    </xf>
    <xf numFmtId="37" fontId="31" fillId="0" borderId="0" xfId="7" applyNumberFormat="1" applyFont="1" applyAlignment="1" applyProtection="1">
      <alignment horizontal="center"/>
    </xf>
    <xf numFmtId="0" fontId="31" fillId="11" borderId="0" xfId="7" applyFont="1" applyFill="1" applyAlignment="1" applyProtection="1">
      <alignment horizontal="right" wrapText="1"/>
    </xf>
    <xf numFmtId="0" fontId="31" fillId="0" borderId="0" xfId="7" applyFont="1" applyAlignment="1" applyProtection="1">
      <alignment horizontal="left" wrapText="1"/>
    </xf>
    <xf numFmtId="165" fontId="31" fillId="0" borderId="0" xfId="7" applyNumberFormat="1" applyFont="1" applyAlignment="1" applyProtection="1">
      <alignment horizontal="right"/>
    </xf>
    <xf numFmtId="165" fontId="31" fillId="0" borderId="0" xfId="7" applyNumberFormat="1" applyFont="1" applyAlignment="1">
      <alignment horizontal="right"/>
      <protection locked="0"/>
    </xf>
    <xf numFmtId="165" fontId="32" fillId="0" borderId="0" xfId="7" applyNumberFormat="1" applyFont="1" applyAlignment="1" applyProtection="1">
      <alignment horizontal="right"/>
    </xf>
    <xf numFmtId="37" fontId="29" fillId="0" borderId="0" xfId="7" applyNumberFormat="1" applyFont="1" applyAlignment="1">
      <alignment horizontal="center" vertical="top"/>
      <protection locked="0"/>
    </xf>
    <xf numFmtId="0" fontId="29" fillId="0" borderId="0" xfId="7" applyFont="1" applyAlignment="1">
      <alignment vertical="top"/>
      <protection locked="0"/>
    </xf>
    <xf numFmtId="0" fontId="34" fillId="11" borderId="0" xfId="7" applyFont="1" applyFill="1" applyAlignment="1">
      <alignment horizontal="left" vertical="center" wrapText="1"/>
      <protection locked="0"/>
    </xf>
    <xf numFmtId="0" fontId="31" fillId="11" borderId="0" xfId="7" applyFont="1" applyFill="1" applyAlignment="1">
      <alignment horizontal="left" vertical="top" wrapText="1"/>
      <protection locked="0"/>
    </xf>
    <xf numFmtId="0" fontId="33" fillId="11" borderId="0" xfId="7" applyFont="1" applyFill="1" applyAlignment="1">
      <alignment horizontal="left" vertical="top" wrapText="1"/>
      <protection locked="0"/>
    </xf>
    <xf numFmtId="165" fontId="33" fillId="11" borderId="0" xfId="7" applyNumberFormat="1" applyFont="1" applyFill="1" applyAlignment="1">
      <alignment horizontal="right" vertical="top"/>
      <protection locked="0"/>
    </xf>
    <xf numFmtId="165" fontId="31" fillId="11" borderId="0" xfId="7" applyNumberFormat="1" applyFont="1" applyFill="1" applyAlignment="1">
      <alignment horizontal="right"/>
      <protection locked="0"/>
    </xf>
    <xf numFmtId="0" fontId="25" fillId="0" borderId="0" xfId="6" applyFont="1" applyAlignment="1">
      <alignment horizontal="center" vertical="center"/>
    </xf>
    <xf numFmtId="0" fontId="36" fillId="12" borderId="118" xfId="7" applyFont="1" applyFill="1" applyBorder="1" applyAlignment="1" applyProtection="1">
      <alignment horizontal="center" vertical="center" wrapText="1"/>
    </xf>
    <xf numFmtId="0" fontId="36" fillId="11" borderId="118" xfId="7" applyFont="1" applyFill="1" applyBorder="1" applyAlignment="1" applyProtection="1">
      <alignment horizontal="center" vertical="center" wrapText="1"/>
    </xf>
    <xf numFmtId="0" fontId="37" fillId="12" borderId="118" xfId="7" applyFont="1" applyFill="1" applyBorder="1" applyAlignment="1" applyProtection="1">
      <alignment horizontal="center" vertical="center" wrapText="1"/>
    </xf>
    <xf numFmtId="0" fontId="37" fillId="11" borderId="118" xfId="7" applyFont="1" applyFill="1" applyBorder="1" applyAlignment="1" applyProtection="1">
      <alignment horizontal="center" vertical="center" wrapText="1"/>
    </xf>
    <xf numFmtId="0" fontId="30" fillId="11" borderId="0" xfId="7" applyFont="1" applyFill="1" applyAlignment="1">
      <alignment horizontal="left" vertical="top" wrapText="1"/>
      <protection locked="0"/>
    </xf>
    <xf numFmtId="0" fontId="26" fillId="11" borderId="118" xfId="0" applyFont="1" applyFill="1" applyBorder="1" applyAlignment="1">
      <alignment horizontal="right" wrapText="1"/>
    </xf>
    <xf numFmtId="0" fontId="26" fillId="0" borderId="118" xfId="0" applyFont="1" applyBorder="1" applyAlignment="1">
      <alignment horizontal="left" wrapText="1"/>
    </xf>
    <xf numFmtId="165" fontId="26" fillId="0" borderId="118" xfId="0" applyNumberFormat="1" applyFont="1" applyBorder="1" applyAlignment="1">
      <alignment horizontal="right"/>
    </xf>
    <xf numFmtId="0" fontId="27" fillId="11" borderId="118" xfId="0" applyFont="1" applyFill="1" applyBorder="1" applyAlignment="1">
      <alignment horizontal="right" wrapText="1"/>
    </xf>
    <xf numFmtId="0" fontId="27" fillId="0" borderId="118" xfId="0" applyFont="1" applyBorder="1" applyAlignment="1">
      <alignment horizontal="left" wrapText="1"/>
    </xf>
    <xf numFmtId="165" fontId="27" fillId="0" borderId="118" xfId="0" applyNumberFormat="1" applyFont="1" applyBorder="1" applyAlignment="1">
      <alignment horizontal="right"/>
    </xf>
    <xf numFmtId="0" fontId="10" fillId="0" borderId="103" xfId="1" applyFont="1" applyFill="1" applyBorder="1" applyAlignment="1" applyProtection="1">
      <alignment horizontal="center" wrapText="1"/>
      <protection hidden="1"/>
    </xf>
    <xf numFmtId="0" fontId="9" fillId="4" borderId="83" xfId="1" applyFont="1" applyFill="1" applyBorder="1" applyAlignment="1" applyProtection="1">
      <alignment horizontal="center" vertical="center" wrapText="1"/>
      <protection locked="0" hidden="1"/>
    </xf>
    <xf numFmtId="0" fontId="9" fillId="4" borderId="81" xfId="1" applyFont="1" applyFill="1" applyBorder="1" applyAlignment="1" applyProtection="1">
      <alignment horizontal="center" vertical="center" wrapText="1"/>
      <protection locked="0" hidden="1"/>
    </xf>
    <xf numFmtId="0" fontId="9" fillId="4" borderId="82" xfId="1" applyFont="1" applyFill="1" applyBorder="1" applyAlignment="1" applyProtection="1">
      <alignment horizontal="center" vertical="center" wrapText="1"/>
      <protection locked="0" hidden="1"/>
    </xf>
    <xf numFmtId="0" fontId="9" fillId="4" borderId="80" xfId="1" applyFont="1" applyFill="1" applyBorder="1" applyAlignment="1" applyProtection="1">
      <alignment horizontal="center" vertical="center" wrapText="1"/>
      <protection locked="0" hidden="1"/>
    </xf>
    <xf numFmtId="0" fontId="9" fillId="4" borderId="110" xfId="1" applyFont="1" applyFill="1" applyBorder="1" applyAlignment="1" applyProtection="1">
      <alignment horizontal="center" vertical="center" wrapText="1"/>
      <protection locked="0" hidden="1"/>
    </xf>
    <xf numFmtId="0" fontId="9" fillId="4" borderId="111" xfId="1" applyFont="1" applyFill="1" applyBorder="1" applyAlignment="1" applyProtection="1">
      <alignment horizontal="center" vertical="center" wrapText="1"/>
      <protection locked="0" hidden="1"/>
    </xf>
    <xf numFmtId="0" fontId="9" fillId="4" borderId="107" xfId="1" applyFont="1" applyFill="1" applyBorder="1" applyAlignment="1" applyProtection="1">
      <alignment horizontal="center" vertical="center" wrapText="1"/>
      <protection locked="0" hidden="1"/>
    </xf>
    <xf numFmtId="0" fontId="9" fillId="4" borderId="108" xfId="1" applyFont="1" applyFill="1" applyBorder="1" applyAlignment="1" applyProtection="1">
      <alignment horizontal="center" vertical="center" wrapText="1"/>
      <protection locked="0" hidden="1"/>
    </xf>
    <xf numFmtId="0" fontId="9" fillId="4" borderId="109" xfId="1" applyFont="1" applyFill="1" applyBorder="1" applyAlignment="1" applyProtection="1">
      <alignment horizontal="center" vertical="center" wrapText="1"/>
      <protection locked="0" hidden="1"/>
    </xf>
    <xf numFmtId="0" fontId="9" fillId="4" borderId="1" xfId="1" applyFont="1" applyFill="1" applyBorder="1" applyAlignment="1" applyProtection="1">
      <alignment horizontal="left"/>
      <protection locked="0" hidden="1"/>
    </xf>
    <xf numFmtId="0" fontId="9" fillId="4" borderId="61" xfId="1" applyFont="1" applyFill="1" applyBorder="1" applyAlignment="1" applyProtection="1">
      <alignment horizontal="left"/>
      <protection locked="0" hidden="1"/>
    </xf>
    <xf numFmtId="2" fontId="15" fillId="0" borderId="94" xfId="1" applyNumberFormat="1" applyFont="1" applyFill="1" applyBorder="1" applyAlignment="1" applyProtection="1">
      <alignment horizontal="center" vertical="center"/>
      <protection locked="0" hidden="1"/>
    </xf>
    <xf numFmtId="0" fontId="27" fillId="0" borderId="118" xfId="0" applyFont="1" applyBorder="1" applyAlignment="1" applyProtection="1">
      <alignment horizontal="right" wrapText="1"/>
      <protection locked="0"/>
    </xf>
    <xf numFmtId="0" fontId="27" fillId="0" borderId="118" xfId="0" applyFont="1" applyBorder="1" applyAlignment="1" applyProtection="1">
      <alignment horizontal="left" wrapText="1"/>
      <protection locked="0"/>
    </xf>
    <xf numFmtId="165" fontId="26" fillId="13" borderId="118" xfId="0" applyNumberFormat="1" applyFont="1" applyFill="1" applyBorder="1" applyAlignment="1" applyProtection="1">
      <alignment horizontal="right"/>
      <protection locked="0"/>
    </xf>
    <xf numFmtId="165" fontId="27" fillId="13" borderId="118" xfId="0" applyNumberFormat="1" applyFont="1" applyFill="1" applyBorder="1" applyAlignment="1" applyProtection="1">
      <alignment horizontal="right"/>
      <protection locked="0"/>
    </xf>
    <xf numFmtId="165" fontId="26" fillId="0" borderId="118" xfId="0" applyNumberFormat="1" applyFont="1" applyBorder="1" applyAlignment="1" applyProtection="1">
      <alignment horizontal="right"/>
      <protection locked="0"/>
    </xf>
    <xf numFmtId="165" fontId="32" fillId="0" borderId="0" xfId="7" applyNumberFormat="1" applyFont="1" applyAlignment="1">
      <alignment horizontal="right"/>
      <protection locked="0"/>
    </xf>
    <xf numFmtId="0" fontId="25" fillId="4" borderId="0" xfId="6" applyFont="1" applyFill="1" applyAlignment="1" applyProtection="1">
      <alignment wrapText="1"/>
      <protection locked="0"/>
    </xf>
    <xf numFmtId="4" fontId="25" fillId="4" borderId="0" xfId="6" applyNumberFormat="1" applyFont="1" applyFill="1" applyProtection="1">
      <protection locked="0"/>
    </xf>
    <xf numFmtId="0" fontId="2" fillId="10" borderId="29" xfId="0" applyFont="1" applyFill="1" applyBorder="1" applyAlignment="1" applyProtection="1">
      <alignment horizontal="left" vertical="center" wrapText="1"/>
      <protection hidden="1"/>
    </xf>
    <xf numFmtId="0" fontId="2" fillId="10" borderId="55" xfId="0" applyFont="1" applyFill="1" applyBorder="1" applyAlignment="1" applyProtection="1">
      <alignment horizontal="left" vertical="center" wrapText="1"/>
      <protection hidden="1"/>
    </xf>
    <xf numFmtId="0" fontId="2" fillId="10" borderId="23" xfId="0" applyFont="1" applyFill="1" applyBorder="1" applyAlignment="1" applyProtection="1">
      <alignment horizontal="left" vertical="center" wrapText="1"/>
      <protection hidden="1"/>
    </xf>
    <xf numFmtId="0" fontId="2" fillId="10" borderId="37" xfId="0" applyFont="1" applyFill="1" applyBorder="1" applyAlignment="1" applyProtection="1">
      <alignment horizontal="left" vertical="center" wrapText="1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0" fillId="9" borderId="30" xfId="0" applyFill="1" applyBorder="1" applyAlignment="1" applyProtection="1">
      <alignment horizontal="center" wrapText="1"/>
      <protection hidden="1"/>
    </xf>
    <xf numFmtId="0" fontId="0" fillId="10" borderId="28" xfId="0" applyFill="1" applyBorder="1" applyAlignment="1" applyProtection="1">
      <alignment horizontal="center" wrapText="1"/>
      <protection hidden="1"/>
    </xf>
    <xf numFmtId="0" fontId="0" fillId="10" borderId="30" xfId="0" applyFill="1" applyBorder="1" applyAlignment="1" applyProtection="1">
      <alignment horizontal="center" wrapText="1"/>
      <protection hidden="1"/>
    </xf>
    <xf numFmtId="0" fontId="0" fillId="9" borderId="56" xfId="0" applyFill="1" applyBorder="1" applyAlignment="1" applyProtection="1">
      <alignment horizontal="center"/>
      <protection hidden="1"/>
    </xf>
    <xf numFmtId="0" fontId="0" fillId="9" borderId="30" xfId="0" applyFill="1" applyBorder="1" applyAlignment="1" applyProtection="1">
      <alignment horizontal="center"/>
      <protection hidden="1"/>
    </xf>
    <xf numFmtId="0" fontId="17" fillId="5" borderId="53" xfId="0" applyFont="1" applyFill="1" applyBorder="1" applyAlignment="1" applyProtection="1">
      <alignment horizontal="center" vertical="center"/>
      <protection hidden="1"/>
    </xf>
    <xf numFmtId="0" fontId="17" fillId="5" borderId="54" xfId="0" applyFont="1" applyFill="1" applyBorder="1" applyAlignment="1" applyProtection="1">
      <alignment horizontal="center" vertical="center"/>
      <protection hidden="1"/>
    </xf>
    <xf numFmtId="0" fontId="17" fillId="5" borderId="52" xfId="0" applyFont="1" applyFill="1" applyBorder="1" applyAlignment="1" applyProtection="1">
      <alignment horizontal="center" vertical="center"/>
      <protection hidden="1"/>
    </xf>
    <xf numFmtId="0" fontId="0" fillId="5" borderId="28" xfId="0" applyFill="1" applyBorder="1" applyAlignment="1" applyProtection="1">
      <alignment horizontal="center" wrapText="1"/>
      <protection hidden="1"/>
    </xf>
    <xf numFmtId="0" fontId="0" fillId="5" borderId="24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center"/>
      <protection hidden="1"/>
    </xf>
    <xf numFmtId="0" fontId="0" fillId="5" borderId="30" xfId="0" applyFill="1" applyBorder="1" applyAlignment="1" applyProtection="1">
      <alignment horizontal="center"/>
      <protection hidden="1"/>
    </xf>
    <xf numFmtId="0" fontId="0" fillId="4" borderId="28" xfId="0" applyFill="1" applyBorder="1" applyAlignment="1" applyProtection="1">
      <alignment horizontal="center"/>
      <protection hidden="1"/>
    </xf>
    <xf numFmtId="0" fontId="0" fillId="4" borderId="30" xfId="0" applyFill="1" applyBorder="1" applyAlignment="1" applyProtection="1">
      <alignment horizontal="center"/>
      <protection hidden="1"/>
    </xf>
    <xf numFmtId="0" fontId="0" fillId="5" borderId="56" xfId="0" applyFill="1" applyBorder="1" applyAlignment="1" applyProtection="1">
      <alignment horizontal="center"/>
      <protection hidden="1"/>
    </xf>
    <xf numFmtId="0" fontId="17" fillId="9" borderId="39" xfId="0" applyFont="1" applyFill="1" applyBorder="1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17" fillId="9" borderId="38" xfId="0" applyFont="1" applyFill="1" applyBorder="1" applyAlignment="1" applyProtection="1">
      <alignment horizontal="center" vertical="center"/>
      <protection hidden="1"/>
    </xf>
    <xf numFmtId="0" fontId="0" fillId="9" borderId="24" xfId="0" applyFill="1" applyBorder="1" applyAlignment="1" applyProtection="1">
      <alignment horizontal="center" wrapText="1"/>
      <protection hidden="1"/>
    </xf>
    <xf numFmtId="0" fontId="17" fillId="5" borderId="43" xfId="0" applyFont="1" applyFill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center" vertical="center"/>
      <protection hidden="1"/>
    </xf>
    <xf numFmtId="0" fontId="17" fillId="5" borderId="44" xfId="0" applyFont="1" applyFill="1" applyBorder="1" applyAlignment="1" applyProtection="1">
      <alignment horizontal="center" vertical="center"/>
      <protection hidden="1"/>
    </xf>
    <xf numFmtId="0" fontId="0" fillId="4" borderId="55" xfId="0" applyFill="1" applyBorder="1" applyAlignment="1" applyProtection="1">
      <alignment horizontal="center" vertical="center"/>
      <protection hidden="1"/>
    </xf>
    <xf numFmtId="0" fontId="0" fillId="4" borderId="37" xfId="0" applyFill="1" applyBorder="1" applyAlignment="1" applyProtection="1">
      <alignment horizontal="center" vertical="center"/>
      <protection hidden="1"/>
    </xf>
    <xf numFmtId="0" fontId="2" fillId="4" borderId="29" xfId="0" applyFont="1" applyFill="1" applyBorder="1" applyAlignment="1" applyProtection="1">
      <alignment horizontal="left" vertical="center" wrapText="1"/>
      <protection hidden="1"/>
    </xf>
    <xf numFmtId="0" fontId="2" fillId="4" borderId="23" xfId="0" applyFont="1" applyFill="1" applyBorder="1" applyAlignment="1" applyProtection="1">
      <alignment horizontal="left" vertical="center" wrapText="1"/>
      <protection hidden="1"/>
    </xf>
    <xf numFmtId="0" fontId="17" fillId="8" borderId="46" xfId="0" applyFont="1" applyFill="1" applyBorder="1" applyAlignment="1" applyProtection="1">
      <alignment horizontal="center" vertical="center"/>
      <protection hidden="1"/>
    </xf>
    <xf numFmtId="0" fontId="17" fillId="8" borderId="47" xfId="0" applyFont="1" applyFill="1" applyBorder="1" applyAlignment="1" applyProtection="1">
      <alignment horizontal="center" vertical="center"/>
      <protection hidden="1"/>
    </xf>
    <xf numFmtId="0" fontId="17" fillId="8" borderId="48" xfId="0" applyFont="1" applyFill="1" applyBorder="1" applyAlignment="1" applyProtection="1">
      <alignment horizontal="center" vertical="center"/>
      <protection hidden="1"/>
    </xf>
    <xf numFmtId="0" fontId="0" fillId="8" borderId="33" xfId="0" applyFill="1" applyBorder="1" applyAlignment="1" applyProtection="1">
      <alignment horizontal="center" wrapText="1"/>
      <protection hidden="1"/>
    </xf>
    <xf numFmtId="0" fontId="0" fillId="8" borderId="24" xfId="0" applyFill="1" applyBorder="1" applyAlignment="1" applyProtection="1">
      <alignment horizontal="center" wrapText="1"/>
      <protection hidden="1"/>
    </xf>
    <xf numFmtId="0" fontId="2" fillId="7" borderId="34" xfId="0" applyFont="1" applyFill="1" applyBorder="1" applyAlignment="1" applyProtection="1">
      <alignment horizontal="left" vertical="center" wrapText="1"/>
      <protection hidden="1"/>
    </xf>
    <xf numFmtId="0" fontId="2" fillId="7" borderId="50" xfId="0" applyFont="1" applyFill="1" applyBorder="1" applyAlignment="1" applyProtection="1">
      <alignment horizontal="left" vertical="center" wrapText="1"/>
      <protection hidden="1"/>
    </xf>
    <xf numFmtId="0" fontId="2" fillId="7" borderId="23" xfId="0" applyFont="1" applyFill="1" applyBorder="1" applyAlignment="1" applyProtection="1">
      <alignment horizontal="left" vertical="center" wrapText="1"/>
      <protection hidden="1"/>
    </xf>
    <xf numFmtId="0" fontId="2" fillId="7" borderId="37" xfId="0" applyFont="1" applyFill="1" applyBorder="1" applyAlignment="1" applyProtection="1">
      <alignment horizontal="left" vertical="center" wrapText="1"/>
      <protection hidden="1"/>
    </xf>
    <xf numFmtId="0" fontId="0" fillId="8" borderId="42" xfId="0" applyFill="1" applyBorder="1" applyAlignment="1" applyProtection="1">
      <alignment horizontal="center"/>
      <protection hidden="1"/>
    </xf>
    <xf numFmtId="0" fontId="0" fillId="8" borderId="35" xfId="0" applyFill="1" applyBorder="1" applyAlignment="1" applyProtection="1">
      <alignment horizontal="center"/>
      <protection hidden="1"/>
    </xf>
    <xf numFmtId="0" fontId="0" fillId="7" borderId="28" xfId="0" applyFill="1" applyBorder="1" applyAlignment="1" applyProtection="1">
      <alignment horizontal="center" wrapText="1"/>
      <protection hidden="1"/>
    </xf>
    <xf numFmtId="0" fontId="0" fillId="7" borderId="30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0" fillId="8" borderId="30" xfId="0" applyFill="1" applyBorder="1" applyAlignment="1" applyProtection="1">
      <alignment horizontal="center" wrapText="1"/>
      <protection hidden="1"/>
    </xf>
    <xf numFmtId="0" fontId="11" fillId="0" borderId="64" xfId="1" applyFont="1" applyFill="1" applyBorder="1" applyAlignment="1" applyProtection="1">
      <alignment horizontal="left"/>
      <protection hidden="1"/>
    </xf>
    <xf numFmtId="0" fontId="11" fillId="0" borderId="61" xfId="1" applyFont="1" applyFill="1" applyBorder="1" applyAlignment="1" applyProtection="1">
      <alignment horizontal="left"/>
      <protection hidden="1"/>
    </xf>
    <xf numFmtId="0" fontId="11" fillId="0" borderId="87" xfId="1" applyFont="1" applyFill="1" applyBorder="1" applyAlignment="1" applyProtection="1">
      <alignment horizontal="left"/>
      <protection hidden="1"/>
    </xf>
    <xf numFmtId="0" fontId="8" fillId="0" borderId="43" xfId="1" applyFont="1" applyFill="1" applyBorder="1" applyAlignment="1" applyProtection="1">
      <alignment horizontal="left"/>
      <protection hidden="1"/>
    </xf>
    <xf numFmtId="0" fontId="8" fillId="0" borderId="21" xfId="1" applyFont="1" applyFill="1" applyBorder="1" applyAlignment="1" applyProtection="1">
      <alignment horizontal="left"/>
      <protection hidden="1"/>
    </xf>
    <xf numFmtId="0" fontId="16" fillId="0" borderId="86" xfId="1" applyFont="1" applyFill="1" applyBorder="1" applyAlignment="1" applyProtection="1">
      <alignment horizontal="center"/>
      <protection hidden="1"/>
    </xf>
    <xf numFmtId="0" fontId="16" fillId="0" borderId="61" xfId="1" applyFont="1" applyFill="1" applyBorder="1" applyAlignment="1" applyProtection="1">
      <alignment horizontal="center"/>
      <protection hidden="1"/>
    </xf>
    <xf numFmtId="0" fontId="16" fillId="0" borderId="87" xfId="1" applyFont="1" applyFill="1" applyBorder="1" applyAlignment="1" applyProtection="1">
      <alignment horizontal="center"/>
      <protection hidden="1"/>
    </xf>
    <xf numFmtId="0" fontId="9" fillId="4" borderId="84" xfId="1" applyFont="1" applyFill="1" applyBorder="1" applyAlignment="1" applyProtection="1">
      <alignment horizontal="left"/>
      <protection locked="0" hidden="1"/>
    </xf>
    <xf numFmtId="0" fontId="9" fillId="4" borderId="85" xfId="1" applyFont="1" applyFill="1" applyBorder="1" applyAlignment="1" applyProtection="1">
      <alignment horizontal="left"/>
      <protection locked="0" hidden="1"/>
    </xf>
    <xf numFmtId="0" fontId="9" fillId="4" borderId="72" xfId="1" applyFont="1" applyFill="1" applyBorder="1" applyAlignment="1" applyProtection="1">
      <alignment horizontal="left"/>
      <protection locked="0" hidden="1"/>
    </xf>
    <xf numFmtId="0" fontId="9" fillId="4" borderId="73" xfId="1" applyFont="1" applyFill="1" applyBorder="1" applyAlignment="1" applyProtection="1">
      <alignment horizontal="left"/>
      <protection locked="0" hidden="1"/>
    </xf>
    <xf numFmtId="0" fontId="9" fillId="4" borderId="86" xfId="1" applyFont="1" applyFill="1" applyBorder="1" applyAlignment="1" applyProtection="1">
      <alignment horizontal="left"/>
      <protection locked="0" hidden="1"/>
    </xf>
    <xf numFmtId="0" fontId="9" fillId="4" borderId="87" xfId="1" applyFont="1" applyFill="1" applyBorder="1" applyAlignment="1" applyProtection="1">
      <alignment horizontal="left"/>
      <protection locked="0" hidden="1"/>
    </xf>
    <xf numFmtId="0" fontId="9" fillId="4" borderId="72" xfId="1" applyFont="1" applyFill="1" applyBorder="1" applyAlignment="1" applyProtection="1">
      <alignment horizontal="center"/>
      <protection locked="0" hidden="1"/>
    </xf>
    <xf numFmtId="0" fontId="9" fillId="4" borderId="38" xfId="1" applyFont="1" applyFill="1" applyBorder="1" applyAlignment="1" applyProtection="1">
      <alignment horizontal="center"/>
      <protection locked="0" hidden="1"/>
    </xf>
    <xf numFmtId="0" fontId="9" fillId="4" borderId="86" xfId="1" applyFont="1" applyFill="1" applyBorder="1" applyAlignment="1" applyProtection="1">
      <alignment horizontal="center"/>
      <protection locked="0" hidden="1"/>
    </xf>
    <xf numFmtId="0" fontId="9" fillId="4" borderId="70" xfId="1" applyFont="1" applyFill="1" applyBorder="1" applyAlignment="1" applyProtection="1">
      <alignment horizontal="center"/>
      <protection locked="0" hidden="1"/>
    </xf>
    <xf numFmtId="2" fontId="9" fillId="0" borderId="66" xfId="1" applyNumberFormat="1" applyFont="1" applyFill="1" applyBorder="1" applyAlignment="1" applyProtection="1">
      <alignment horizontal="left"/>
      <protection hidden="1"/>
    </xf>
    <xf numFmtId="2" fontId="9" fillId="0" borderId="67" xfId="1" applyNumberFormat="1" applyFont="1" applyFill="1" applyBorder="1" applyAlignment="1" applyProtection="1">
      <alignment horizontal="left"/>
      <protection hidden="1"/>
    </xf>
    <xf numFmtId="0" fontId="10" fillId="0" borderId="112" xfId="1" applyFont="1" applyFill="1" applyBorder="1" applyAlignment="1" applyProtection="1">
      <alignment horizontal="left" vertical="center" wrapText="1"/>
      <protection hidden="1"/>
    </xf>
    <xf numFmtId="0" fontId="10" fillId="0" borderId="79" xfId="1" applyFont="1" applyFill="1" applyBorder="1" applyAlignment="1" applyProtection="1">
      <alignment horizontal="left" vertical="center" wrapText="1"/>
      <protection hidden="1"/>
    </xf>
    <xf numFmtId="0" fontId="10" fillId="0" borderId="113" xfId="1" applyFont="1" applyFill="1" applyBorder="1" applyAlignment="1" applyProtection="1">
      <alignment horizontal="left" vertical="center" wrapText="1"/>
      <protection hidden="1"/>
    </xf>
    <xf numFmtId="0" fontId="9" fillId="0" borderId="114" xfId="1" applyFont="1" applyFill="1" applyBorder="1" applyAlignment="1" applyProtection="1">
      <alignment horizontal="left" vertical="center" wrapText="1"/>
      <protection hidden="1"/>
    </xf>
    <xf numFmtId="0" fontId="9" fillId="0" borderId="74" xfId="1" applyFont="1" applyFill="1" applyBorder="1" applyAlignment="1" applyProtection="1">
      <alignment horizontal="left" vertical="center" wrapText="1"/>
      <protection hidden="1"/>
    </xf>
    <xf numFmtId="0" fontId="9" fillId="0" borderId="115" xfId="1" applyFont="1" applyFill="1" applyBorder="1" applyAlignment="1" applyProtection="1">
      <alignment horizontal="left" vertical="center" wrapText="1"/>
      <protection hidden="1"/>
    </xf>
    <xf numFmtId="0" fontId="9" fillId="0" borderId="96" xfId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Fill="1" applyBorder="1" applyAlignment="1" applyProtection="1">
      <alignment horizontal="center" vertical="center" wrapText="1"/>
      <protection hidden="1"/>
    </xf>
    <xf numFmtId="0" fontId="9" fillId="4" borderId="75" xfId="1" applyFont="1" applyFill="1" applyBorder="1" applyAlignment="1" applyProtection="1">
      <alignment horizontal="center" vertical="center" wrapText="1"/>
      <protection locked="0" hidden="1"/>
    </xf>
    <xf numFmtId="0" fontId="9" fillId="4" borderId="76" xfId="1" applyFont="1" applyFill="1" applyBorder="1" applyAlignment="1" applyProtection="1">
      <alignment horizontal="center" vertical="center" wrapText="1"/>
      <protection locked="0" hidden="1"/>
    </xf>
    <xf numFmtId="0" fontId="9" fillId="4" borderId="77" xfId="1" applyFont="1" applyFill="1" applyBorder="1" applyAlignment="1" applyProtection="1">
      <alignment horizontal="center" vertical="center" wrapText="1"/>
      <protection locked="0" hidden="1"/>
    </xf>
    <xf numFmtId="0" fontId="9" fillId="4" borderId="116" xfId="1" applyFont="1" applyFill="1" applyBorder="1" applyAlignment="1" applyProtection="1">
      <alignment horizontal="center" vertical="center" wrapText="1"/>
      <protection locked="0" hidden="1"/>
    </xf>
    <xf numFmtId="4" fontId="15" fillId="4" borderId="90" xfId="1" applyNumberFormat="1" applyFont="1" applyFill="1" applyBorder="1" applyAlignment="1" applyProtection="1">
      <alignment horizontal="center" vertical="center"/>
      <protection locked="0" hidden="1"/>
    </xf>
    <xf numFmtId="0" fontId="15" fillId="4" borderId="91" xfId="1" applyFont="1" applyFill="1" applyBorder="1" applyAlignment="1" applyProtection="1">
      <alignment horizontal="center" vertical="center"/>
      <protection locked="0" hidden="1"/>
    </xf>
    <xf numFmtId="2" fontId="11" fillId="0" borderId="88" xfId="1" applyNumberFormat="1" applyFont="1" applyFill="1" applyBorder="1" applyAlignment="1" applyProtection="1">
      <alignment horizontal="right" vertical="center"/>
      <protection hidden="1"/>
    </xf>
    <xf numFmtId="2" fontId="11" fillId="0" borderId="69" xfId="1" applyNumberFormat="1" applyFont="1" applyFill="1" applyBorder="1" applyAlignment="1" applyProtection="1">
      <alignment horizontal="right" vertical="center"/>
      <protection hidden="1"/>
    </xf>
    <xf numFmtId="0" fontId="3" fillId="0" borderId="72" xfId="1" applyFont="1" applyFill="1" applyBorder="1" applyAlignment="1" applyProtection="1">
      <alignment horizontal="center"/>
      <protection hidden="1"/>
    </xf>
    <xf numFmtId="0" fontId="3" fillId="0" borderId="1" xfId="1" applyFont="1" applyFill="1" applyBorder="1" applyAlignment="1" applyProtection="1">
      <alignment horizontal="center"/>
      <protection hidden="1"/>
    </xf>
    <xf numFmtId="0" fontId="3" fillId="0" borderId="73" xfId="1" applyFont="1" applyFill="1" applyBorder="1" applyAlignment="1" applyProtection="1">
      <alignment horizontal="center"/>
      <protection hidden="1"/>
    </xf>
    <xf numFmtId="0" fontId="8" fillId="0" borderId="21" xfId="1" applyFont="1" applyFill="1" applyBorder="1" applyAlignment="1" applyProtection="1">
      <alignment horizontal="left" vertical="center" wrapText="1"/>
      <protection hidden="1"/>
    </xf>
    <xf numFmtId="0" fontId="8" fillId="0" borderId="44" xfId="1" applyFont="1" applyFill="1" applyBorder="1" applyAlignment="1" applyProtection="1">
      <alignment horizontal="left" vertical="center" wrapText="1"/>
      <protection hidden="1"/>
    </xf>
    <xf numFmtId="0" fontId="10" fillId="0" borderId="18" xfId="1" applyFont="1" applyFill="1" applyBorder="1" applyAlignment="1" applyProtection="1">
      <alignment horizontal="left" wrapText="1"/>
      <protection hidden="1"/>
    </xf>
    <xf numFmtId="0" fontId="10" fillId="0" borderId="63" xfId="1" applyFont="1" applyFill="1" applyBorder="1" applyAlignment="1" applyProtection="1">
      <alignment horizontal="left" wrapText="1"/>
      <protection hidden="1"/>
    </xf>
    <xf numFmtId="0" fontId="8" fillId="0" borderId="20" xfId="1" applyFont="1" applyFill="1" applyBorder="1" applyAlignment="1" applyProtection="1">
      <alignment horizontal="left" vertical="center" wrapText="1"/>
      <protection hidden="1"/>
    </xf>
    <xf numFmtId="0" fontId="10" fillId="0" borderId="39" xfId="1" applyFont="1" applyFill="1" applyBorder="1" applyAlignment="1" applyProtection="1">
      <alignment horizontal="left"/>
      <protection hidden="1"/>
    </xf>
    <xf numFmtId="0" fontId="10" fillId="0" borderId="1" xfId="1" applyFont="1" applyFill="1" applyBorder="1" applyAlignment="1" applyProtection="1">
      <alignment horizontal="left"/>
      <protection hidden="1"/>
    </xf>
    <xf numFmtId="0" fontId="9" fillId="0" borderId="96" xfId="1" applyFont="1" applyFill="1" applyBorder="1" applyAlignment="1" applyProtection="1">
      <alignment horizontal="left"/>
      <protection hidden="1"/>
    </xf>
    <xf numFmtId="0" fontId="9" fillId="0" borderId="0" xfId="1" applyFont="1" applyFill="1" applyBorder="1" applyAlignment="1" applyProtection="1">
      <alignment horizontal="left"/>
      <protection hidden="1"/>
    </xf>
    <xf numFmtId="0" fontId="10" fillId="0" borderId="100" xfId="1" applyFont="1" applyFill="1" applyBorder="1" applyAlignment="1" applyProtection="1">
      <alignment horizontal="center" wrapText="1"/>
      <protection hidden="1"/>
    </xf>
    <xf numFmtId="0" fontId="10" fillId="0" borderId="101" xfId="1" applyFont="1" applyFill="1" applyBorder="1" applyAlignment="1" applyProtection="1">
      <alignment horizontal="center" wrapText="1"/>
      <protection hidden="1"/>
    </xf>
    <xf numFmtId="0" fontId="0" fillId="0" borderId="17" xfId="0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9" fillId="0" borderId="15" xfId="1" applyFont="1" applyFill="1" applyBorder="1" applyAlignment="1" applyProtection="1">
      <alignment horizontal="left" vertical="center" wrapText="1"/>
      <protection hidden="1"/>
    </xf>
    <xf numFmtId="0" fontId="9" fillId="0" borderId="16" xfId="1" applyFont="1" applyFill="1" applyBorder="1" applyAlignment="1" applyProtection="1">
      <alignment horizontal="left" vertical="center" wrapText="1"/>
      <protection hidden="1"/>
    </xf>
    <xf numFmtId="0" fontId="9" fillId="0" borderId="62" xfId="1" applyFont="1" applyFill="1" applyBorder="1" applyAlignment="1" applyProtection="1">
      <alignment horizontal="left" vertical="center" wrapText="1"/>
      <protection hidden="1"/>
    </xf>
    <xf numFmtId="0" fontId="9" fillId="0" borderId="22" xfId="1" applyFont="1" applyFill="1" applyBorder="1" applyAlignment="1" applyProtection="1">
      <alignment horizontal="left" vertical="center" wrapText="1"/>
      <protection hidden="1"/>
    </xf>
    <xf numFmtId="0" fontId="3" fillId="0" borderId="6" xfId="1" applyFont="1" applyFill="1" applyBorder="1" applyAlignment="1" applyProtection="1">
      <alignment horizontal="center"/>
      <protection hidden="1"/>
    </xf>
    <xf numFmtId="0" fontId="20" fillId="0" borderId="3" xfId="1" applyFont="1" applyFill="1" applyBorder="1" applyAlignment="1" applyProtection="1">
      <alignment horizontal="center" vertical="center" wrapText="1"/>
      <protection hidden="1"/>
    </xf>
    <xf numFmtId="0" fontId="16" fillId="0" borderId="4" xfId="1" applyFont="1" applyFill="1" applyBorder="1" applyAlignment="1" applyProtection="1">
      <alignment horizontal="center" vertical="center" wrapText="1"/>
      <protection hidden="1"/>
    </xf>
    <xf numFmtId="0" fontId="16" fillId="0" borderId="5" xfId="1" applyFont="1" applyFill="1" applyBorder="1" applyAlignment="1" applyProtection="1">
      <alignment horizontal="center" vertical="center" wrapText="1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3" fillId="0" borderId="13" xfId="1" applyFont="1" applyFill="1" applyBorder="1" applyAlignment="1" applyProtection="1">
      <alignment horizontal="center" vertical="center" wrapText="1"/>
      <protection locked="0" hidden="1"/>
    </xf>
    <xf numFmtId="0" fontId="3" fillId="0" borderId="14" xfId="1" applyFont="1" applyFill="1" applyBorder="1" applyAlignment="1" applyProtection="1">
      <alignment horizontal="center" vertical="center" wrapText="1"/>
      <protection locked="0" hidden="1"/>
    </xf>
    <xf numFmtId="0" fontId="0" fillId="4" borderId="121" xfId="2" applyFont="1" applyFill="1" applyBorder="1" applyAlignment="1" applyProtection="1">
      <alignment horizontal="left" vertical="center" wrapText="1"/>
      <protection locked="0" hidden="1"/>
    </xf>
    <xf numFmtId="0" fontId="0" fillId="4" borderId="22" xfId="2" applyFont="1" applyFill="1" applyBorder="1" applyAlignment="1" applyProtection="1">
      <alignment horizontal="left" vertical="center" wrapText="1"/>
      <protection locked="0" hidden="1"/>
    </xf>
    <xf numFmtId="0" fontId="0" fillId="4" borderId="122" xfId="2" applyFont="1" applyFill="1" applyBorder="1" applyAlignment="1" applyProtection="1">
      <alignment horizontal="left" vertical="center" wrapText="1"/>
      <protection locked="0" hidden="1"/>
    </xf>
    <xf numFmtId="0" fontId="30" fillId="11" borderId="0" xfId="7" applyFont="1" applyFill="1" applyAlignment="1">
      <alignment horizontal="left" vertical="top" wrapText="1"/>
      <protection locked="0"/>
    </xf>
    <xf numFmtId="0" fontId="31" fillId="0" borderId="119" xfId="7" applyFont="1" applyBorder="1" applyAlignment="1" applyProtection="1">
      <alignment horizontal="center" wrapText="1"/>
    </xf>
    <xf numFmtId="0" fontId="20" fillId="0" borderId="37" xfId="1" applyFont="1" applyFill="1" applyBorder="1" applyAlignment="1" applyProtection="1">
      <alignment horizontal="center" vertical="center" wrapText="1"/>
      <protection hidden="1"/>
    </xf>
    <xf numFmtId="0" fontId="20" fillId="0" borderId="120" xfId="1" applyFont="1" applyFill="1" applyBorder="1" applyAlignment="1" applyProtection="1">
      <alignment horizontal="center" vertical="center" wrapText="1"/>
      <protection hidden="1"/>
    </xf>
    <xf numFmtId="0" fontId="20" fillId="0" borderId="36" xfId="1" applyFont="1" applyFill="1" applyBorder="1" applyAlignment="1" applyProtection="1">
      <alignment horizontal="center" vertical="center" wrapText="1"/>
      <protection hidden="1"/>
    </xf>
    <xf numFmtId="0" fontId="22" fillId="0" borderId="0" xfId="6" applyFont="1" applyAlignment="1">
      <alignment horizontal="center" vertical="center" wrapText="1"/>
    </xf>
    <xf numFmtId="1" fontId="35" fillId="0" borderId="0" xfId="6" applyNumberFormat="1" applyFont="1" applyAlignment="1">
      <alignment horizontal="center" vertical="top"/>
    </xf>
    <xf numFmtId="165" fontId="32" fillId="10" borderId="0" xfId="7" applyNumberFormat="1" applyFont="1" applyFill="1" applyAlignment="1" applyProtection="1">
      <alignment horizontal="right"/>
    </xf>
    <xf numFmtId="165" fontId="31" fillId="7" borderId="0" xfId="7" applyNumberFormat="1" applyFont="1" applyFill="1" applyAlignment="1" applyProtection="1">
      <alignment horizontal="right"/>
    </xf>
  </cellXfs>
  <cellStyles count="8">
    <cellStyle name="20 % - zvýraznenie3" xfId="2" builtinId="38"/>
    <cellStyle name="Čiarka" xfId="3" builtinId="3"/>
    <cellStyle name="Hypertextové prepojenie" xfId="4" builtinId="8"/>
    <cellStyle name="Nadpis 3" xfId="5" builtinId="18"/>
    <cellStyle name="Normálna" xfId="0" builtinId="0"/>
    <cellStyle name="Normálna 2" xfId="6" xr:uid="{8551C00C-23FF-4616-92A3-062930F256EF}"/>
    <cellStyle name="Normálna 3" xfId="7" xr:uid="{3037C90D-35D3-4570-A2E3-EFEF24AF26E4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1905000</xdr:colOff>
          <xdr:row>13</xdr:row>
          <xdr:rowOff>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1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6</xdr:col>
          <xdr:colOff>1905000</xdr:colOff>
          <xdr:row>15</xdr:row>
          <xdr:rowOff>0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1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6</xdr:col>
          <xdr:colOff>1905000</xdr:colOff>
          <xdr:row>16</xdr:row>
          <xdr:rowOff>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1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371475</xdr:rowOff>
        </xdr:from>
        <xdr:to>
          <xdr:col>6</xdr:col>
          <xdr:colOff>1885950</xdr:colOff>
          <xdr:row>17</xdr:row>
          <xdr:rowOff>0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1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1905000</xdr:colOff>
          <xdr:row>14</xdr:row>
          <xdr:rowOff>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1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F5" sqref="F5"/>
    </sheetView>
  </sheetViews>
  <sheetFormatPr defaultColWidth="9.140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233" t="s">
        <v>0</v>
      </c>
      <c r="C2" s="234"/>
      <c r="D2" s="234"/>
      <c r="E2" s="234"/>
      <c r="F2" s="234"/>
      <c r="G2" s="234"/>
      <c r="H2" s="234"/>
      <c r="I2" s="234"/>
      <c r="J2" s="234"/>
      <c r="K2" s="235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87</v>
      </c>
      <c r="D4" s="24" t="s">
        <v>73</v>
      </c>
      <c r="E4" s="25">
        <v>7551212.3099999996</v>
      </c>
      <c r="F4" s="25">
        <v>0</v>
      </c>
      <c r="G4" s="26" t="s">
        <v>11</v>
      </c>
      <c r="H4" s="27">
        <f>E4</f>
        <v>7551212.3099999996</v>
      </c>
      <c r="I4" s="28">
        <f>H4/H$14*100</f>
        <v>98.052254710531415</v>
      </c>
      <c r="J4" s="29">
        <f t="shared" ref="J4:J6" si="0">IF(I4=0,0,(E4-F4)/I4)</f>
        <v>77012.123099999997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109</v>
      </c>
      <c r="D5" s="32" t="s">
        <v>106</v>
      </c>
      <c r="E5" s="33">
        <v>5</v>
      </c>
      <c r="F5" s="33">
        <v>0</v>
      </c>
      <c r="G5" s="26" t="s">
        <v>86</v>
      </c>
      <c r="H5" s="34">
        <v>150000</v>
      </c>
      <c r="I5" s="35">
        <f t="shared" ref="I5:I13" si="2">H5/H$14*100</f>
        <v>1.9477452894685876</v>
      </c>
      <c r="J5" s="29">
        <f t="shared" si="0"/>
        <v>2.5670707699999999</v>
      </c>
      <c r="K5" s="30">
        <f t="shared" si="1"/>
        <v>30000</v>
      </c>
    </row>
    <row r="6" spans="2:11" x14ac:dyDescent="0.25">
      <c r="B6" s="22">
        <v>3</v>
      </c>
      <c r="C6" s="31"/>
      <c r="D6" s="32"/>
      <c r="E6" s="33"/>
      <c r="F6" s="33"/>
      <c r="G6" s="26" t="s">
        <v>83</v>
      </c>
      <c r="H6" s="34"/>
      <c r="I6" s="35">
        <f t="shared" si="2"/>
        <v>0</v>
      </c>
      <c r="J6" s="29">
        <f t="shared" si="0"/>
        <v>0</v>
      </c>
      <c r="K6" s="30">
        <f>IF((E6-F6)=0,0,H6/(E6-F6))</f>
        <v>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83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83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83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83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83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83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83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7701212.3099999996</v>
      </c>
      <c r="I14" s="44">
        <f>SUM(I4:I13)</f>
        <v>100</v>
      </c>
      <c r="J14" s="45"/>
      <c r="K14" s="46"/>
    </row>
    <row r="15" spans="2:11" ht="15.75" thickBot="1" x14ac:dyDescent="0.3"/>
    <row r="16" spans="2:11" ht="35.25" customHeight="1" x14ac:dyDescent="0.25">
      <c r="B16" s="219" t="s">
        <v>14</v>
      </c>
      <c r="C16" s="220"/>
      <c r="D16" s="220"/>
      <c r="E16" s="220"/>
      <c r="F16" s="220"/>
      <c r="G16" s="220"/>
      <c r="H16" s="220"/>
      <c r="I16" s="220"/>
      <c r="J16" s="221"/>
    </row>
    <row r="17" spans="2:10" x14ac:dyDescent="0.25">
      <c r="B17" s="222" t="s">
        <v>1</v>
      </c>
      <c r="C17" s="238" t="s">
        <v>2</v>
      </c>
      <c r="D17" s="236" t="s">
        <v>15</v>
      </c>
      <c r="E17" s="224" t="s">
        <v>16</v>
      </c>
      <c r="F17" s="225"/>
      <c r="G17" s="226" t="s">
        <v>17</v>
      </c>
      <c r="H17" s="227"/>
      <c r="I17" s="228" t="s">
        <v>18</v>
      </c>
      <c r="J17" s="225"/>
    </row>
    <row r="18" spans="2:10" x14ac:dyDescent="0.25">
      <c r="B18" s="223"/>
      <c r="C18" s="239"/>
      <c r="D18" s="237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98.052254710531415</v>
      </c>
      <c r="E19" s="54">
        <v>30000</v>
      </c>
      <c r="F19" s="55">
        <f>IF(I4=100,"0",IF((E4-F4)=0,0,(IF(G4="čím menej, tým lepšie",(I4*(E4-E19)/(E4-F4)),(I4*(E19-F4)/(E4-F4))))))</f>
        <v>97.662705652637698</v>
      </c>
      <c r="G19" s="54">
        <v>15000</v>
      </c>
      <c r="H19" s="56">
        <f>IF(I4=100,"0",IF((E4-F4)=0,0,IF(G4="čím menej, tým lepšie",(I4*(E4-G19)/(E4-F4)),(I4*(G19-F4)/(E4-F4)))))</f>
        <v>97.857480181584563</v>
      </c>
      <c r="I19" s="54">
        <v>0</v>
      </c>
      <c r="J19" s="55">
        <f>IF(I4=100,"0",IF((E4-F4)=0,0,IF(G4="čím menej, tým lepšie",(I4*(E4-I19)/(E4-F4)),(I4*(I19-F4)/(E4-F4)))))</f>
        <v>98.052254710531415</v>
      </c>
    </row>
    <row r="20" spans="2:10" ht="15" customHeight="1" x14ac:dyDescent="0.25">
      <c r="B20" s="47">
        <v>2</v>
      </c>
      <c r="C20" s="52" t="str">
        <v>Skúsenosti stavbyvedúceho na mosty</v>
      </c>
      <c r="D20" s="53">
        <v>1.9477452894685876</v>
      </c>
      <c r="E20" s="54">
        <v>36</v>
      </c>
      <c r="F20" s="55">
        <f>IF(I5=100,"0",IF((E5-F5)=0,0,(IF(G5="čím menej, tým lepšie",(I5*(E5-E20)/(E5-F5)),(I5*(E20-F5)/(E5-F5))))))</f>
        <v>14.023766084173833</v>
      </c>
      <c r="G20" s="54">
        <v>18</v>
      </c>
      <c r="H20" s="56">
        <f t="shared" ref="H20:H28" si="5">IF(I5=100,"0",IF((E5-F5)=0,0,IF(G5="čím menej, tým lepšie",(I5*(E5-G20)/(E5-F5)),(I5*(G20-F5)/(E5-F5)))))</f>
        <v>7.0118830420869163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>
        <v>0</v>
      </c>
      <c r="D21" s="53">
        <v>0</v>
      </c>
      <c r="E21" s="54">
        <v>50</v>
      </c>
      <c r="F21" s="55">
        <f>IF(I6=100,"0",IF((E6-F6)=0,0,(IF(G6="čím menej, tým lepšie",(I6*(E6-E21)/(E6-F6)),(I6*(E21-F6)/(E6-F6))))))</f>
        <v>0</v>
      </c>
      <c r="G21" s="54">
        <v>75</v>
      </c>
      <c r="H21" s="56">
        <f t="shared" si="5"/>
        <v>0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100</v>
      </c>
      <c r="E29" s="61"/>
      <c r="F29" s="63">
        <f>SUM(F19:F28)</f>
        <v>111.68647173681153</v>
      </c>
      <c r="G29" s="64"/>
      <c r="H29" s="63">
        <f t="shared" ref="H29:J29" si="8">SUM(H19:H28)</f>
        <v>104.86936322367148</v>
      </c>
      <c r="I29" s="64"/>
      <c r="J29" s="65">
        <f t="shared" si="8"/>
        <v>98.052254710531415</v>
      </c>
    </row>
    <row r="31" spans="2:10" ht="36.75" customHeight="1" x14ac:dyDescent="0.25">
      <c r="B31" s="240" t="s">
        <v>23</v>
      </c>
      <c r="C31" s="241"/>
      <c r="D31" s="241"/>
      <c r="E31" s="241"/>
      <c r="F31" s="241"/>
      <c r="G31" s="241"/>
      <c r="H31" s="241"/>
      <c r="I31" s="241"/>
      <c r="J31" s="242"/>
    </row>
    <row r="32" spans="2:10" x14ac:dyDescent="0.25">
      <c r="B32" s="243" t="s">
        <v>1</v>
      </c>
      <c r="C32" s="245" t="s">
        <v>2</v>
      </c>
      <c r="D32" s="246"/>
      <c r="E32" s="253" t="s">
        <v>16</v>
      </c>
      <c r="F32" s="254"/>
      <c r="G32" s="251" t="s">
        <v>17</v>
      </c>
      <c r="H32" s="252"/>
      <c r="I32" s="249" t="s">
        <v>18</v>
      </c>
      <c r="J32" s="250"/>
    </row>
    <row r="33" spans="2:10" x14ac:dyDescent="0.25">
      <c r="B33" s="244"/>
      <c r="C33" s="247"/>
      <c r="D33" s="248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Skúsenosti stavbyvedúceho na mosty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-1080000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-540000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>
        <v>0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-1050000</v>
      </c>
      <c r="G44" s="84"/>
      <c r="H44" s="84">
        <f t="shared" ref="H44:J44" si="15">SUM(H34:H43)</f>
        <v>-525000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229" t="s">
        <v>72</v>
      </c>
      <c r="C46" s="230"/>
      <c r="D46" s="230"/>
      <c r="E46" s="230"/>
      <c r="F46" s="230"/>
      <c r="G46" s="230"/>
      <c r="H46" s="230"/>
      <c r="I46" s="230"/>
      <c r="J46" s="231"/>
    </row>
    <row r="47" spans="2:10" ht="15.75" customHeight="1" x14ac:dyDescent="0.25">
      <c r="B47" s="213" t="s">
        <v>1</v>
      </c>
      <c r="C47" s="209" t="s">
        <v>2</v>
      </c>
      <c r="D47" s="210"/>
      <c r="E47" s="213" t="s">
        <v>16</v>
      </c>
      <c r="F47" s="214"/>
      <c r="G47" s="215" t="s">
        <v>17</v>
      </c>
      <c r="H47" s="216"/>
      <c r="I47" s="217" t="s">
        <v>18</v>
      </c>
      <c r="J47" s="218"/>
    </row>
    <row r="48" spans="2:10" x14ac:dyDescent="0.25">
      <c r="B48" s="232"/>
      <c r="C48" s="211"/>
      <c r="D48" s="212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Skúsenosti stavbyvedúceho na mosty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-930000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-390000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150000</v>
      </c>
    </row>
    <row r="51" spans="2:10" x14ac:dyDescent="0.25">
      <c r="B51" s="92">
        <v>3</v>
      </c>
      <c r="C51" s="93">
        <v>0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-900000</v>
      </c>
      <c r="G59" s="103"/>
      <c r="H59" s="103">
        <f t="shared" ref="H59:J59" si="22">SUM(H49:H58)</f>
        <v>-375000</v>
      </c>
      <c r="I59" s="103"/>
      <c r="J59" s="104">
        <f t="shared" si="22"/>
        <v>150000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FF7A8-21A4-41B4-B927-6CE057BC9AAF}">
  <sheetPr>
    <tabColor theme="9"/>
  </sheetPr>
  <dimension ref="B1:M44"/>
  <sheetViews>
    <sheetView tabSelected="1" topLeftCell="A15" zoomScale="80" zoomScaleNormal="80" workbookViewId="0">
      <selection activeCell="F23" sqref="F23"/>
    </sheetView>
  </sheetViews>
  <sheetFormatPr defaultColWidth="9.140625" defaultRowHeight="15" x14ac:dyDescent="0.25"/>
  <cols>
    <col min="1" max="1" width="4.7109375" style="14" customWidth="1"/>
    <col min="2" max="2" width="22.140625" style="14" customWidth="1"/>
    <col min="3" max="3" width="48.42578125" style="14" customWidth="1"/>
    <col min="4" max="4" width="22.140625" style="14" customWidth="1"/>
    <col min="5" max="5" width="19.28515625" style="14" customWidth="1"/>
    <col min="6" max="6" width="27.140625" style="14" customWidth="1"/>
    <col min="7" max="7" width="45.140625" style="14" customWidth="1"/>
    <col min="8" max="16384" width="9.140625" style="14"/>
  </cols>
  <sheetData>
    <row r="1" spans="2:7" ht="15.75" thickBot="1" x14ac:dyDescent="0.3"/>
    <row r="2" spans="2:7" ht="30.75" customHeight="1" thickBot="1" x14ac:dyDescent="0.3">
      <c r="B2" s="312" t="s">
        <v>97</v>
      </c>
      <c r="C2" s="313"/>
      <c r="D2" s="313"/>
      <c r="E2" s="313"/>
      <c r="F2" s="313"/>
      <c r="G2" s="314"/>
    </row>
    <row r="3" spans="2:7" ht="15.75" thickBot="1" x14ac:dyDescent="0.3">
      <c r="B3" s="311"/>
      <c r="C3" s="311"/>
      <c r="D3" s="311"/>
      <c r="E3" s="311"/>
      <c r="F3" s="311"/>
      <c r="G3" s="311"/>
    </row>
    <row r="4" spans="2:7" ht="30" x14ac:dyDescent="0.25">
      <c r="B4" s="105" t="s">
        <v>26</v>
      </c>
      <c r="C4" s="315"/>
      <c r="D4" s="315"/>
      <c r="E4" s="315"/>
      <c r="F4" s="315"/>
      <c r="G4" s="316"/>
    </row>
    <row r="5" spans="2:7" x14ac:dyDescent="0.25">
      <c r="B5" s="106" t="s">
        <v>27</v>
      </c>
      <c r="C5" s="317"/>
      <c r="D5" s="317"/>
      <c r="E5" s="317"/>
      <c r="F5" s="317"/>
      <c r="G5" s="318"/>
    </row>
    <row r="6" spans="2:7" x14ac:dyDescent="0.25">
      <c r="B6" s="106" t="s">
        <v>28</v>
      </c>
      <c r="C6" s="317"/>
      <c r="D6" s="317"/>
      <c r="E6" s="317"/>
      <c r="F6" s="317"/>
      <c r="G6" s="318"/>
    </row>
    <row r="7" spans="2:7" x14ac:dyDescent="0.25">
      <c r="B7" s="106" t="s">
        <v>29</v>
      </c>
      <c r="C7" s="317"/>
      <c r="D7" s="317"/>
      <c r="E7" s="317"/>
      <c r="F7" s="317"/>
      <c r="G7" s="318"/>
    </row>
    <row r="8" spans="2:7" x14ac:dyDescent="0.25">
      <c r="B8" s="106" t="s">
        <v>30</v>
      </c>
      <c r="C8" s="317"/>
      <c r="D8" s="317"/>
      <c r="E8" s="317"/>
      <c r="F8" s="317"/>
      <c r="G8" s="318"/>
    </row>
    <row r="9" spans="2:7" x14ac:dyDescent="0.25">
      <c r="B9" s="106" t="s">
        <v>31</v>
      </c>
      <c r="C9" s="317"/>
      <c r="D9" s="317"/>
      <c r="E9" s="317"/>
      <c r="F9" s="317"/>
      <c r="G9" s="318"/>
    </row>
    <row r="10" spans="2:7" ht="15.75" thickBot="1" x14ac:dyDescent="0.3">
      <c r="B10" s="107" t="s">
        <v>32</v>
      </c>
      <c r="C10" s="321" t="s">
        <v>435</v>
      </c>
      <c r="D10" s="322"/>
      <c r="E10" s="323"/>
      <c r="F10" s="319"/>
      <c r="G10" s="320"/>
    </row>
    <row r="11" spans="2:7" ht="15.75" thickBot="1" x14ac:dyDescent="0.3">
      <c r="B11" s="311"/>
      <c r="C11" s="311"/>
      <c r="D11" s="311"/>
      <c r="E11" s="311"/>
      <c r="F11" s="311"/>
      <c r="G11" s="311"/>
    </row>
    <row r="12" spans="2:7" ht="30" customHeight="1" thickBot="1" x14ac:dyDescent="0.3">
      <c r="B12" s="312" t="s">
        <v>33</v>
      </c>
      <c r="C12" s="313"/>
      <c r="D12" s="313"/>
      <c r="E12" s="313"/>
      <c r="F12" s="313"/>
      <c r="G12" s="314"/>
    </row>
    <row r="13" spans="2:7" ht="31.5" customHeight="1" x14ac:dyDescent="0.25">
      <c r="B13" s="305" t="s">
        <v>95</v>
      </c>
      <c r="C13" s="306"/>
      <c r="D13" s="306"/>
      <c r="E13" s="306"/>
      <c r="F13" s="306"/>
      <c r="G13" s="112"/>
    </row>
    <row r="14" spans="2:7" ht="31.5" customHeight="1" x14ac:dyDescent="0.25">
      <c r="B14" s="307" t="s">
        <v>34</v>
      </c>
      <c r="C14" s="308"/>
      <c r="D14" s="308"/>
      <c r="E14" s="308"/>
      <c r="F14" s="308"/>
      <c r="G14" s="108"/>
    </row>
    <row r="15" spans="2:7" ht="30" customHeight="1" x14ac:dyDescent="0.25">
      <c r="B15" s="307" t="s">
        <v>35</v>
      </c>
      <c r="C15" s="308"/>
      <c r="D15" s="308"/>
      <c r="E15" s="308"/>
      <c r="F15" s="308"/>
      <c r="G15" s="108"/>
    </row>
    <row r="16" spans="2:7" ht="30" customHeight="1" x14ac:dyDescent="0.25">
      <c r="B16" s="307" t="s">
        <v>36</v>
      </c>
      <c r="C16" s="308"/>
      <c r="D16" s="308"/>
      <c r="E16" s="308"/>
      <c r="F16" s="308"/>
      <c r="G16" s="108"/>
    </row>
    <row r="17" spans="2:13" ht="45.75" customHeight="1" thickBot="1" x14ac:dyDescent="0.3">
      <c r="B17" s="309" t="s">
        <v>98</v>
      </c>
      <c r="C17" s="310"/>
      <c r="D17" s="310"/>
      <c r="E17" s="310"/>
      <c r="F17" s="310"/>
      <c r="G17" s="109"/>
    </row>
    <row r="18" spans="2:13" ht="15.75" thickBot="1" x14ac:dyDescent="0.3">
      <c r="B18" s="311"/>
      <c r="C18" s="311"/>
      <c r="D18" s="311"/>
      <c r="E18" s="311"/>
      <c r="F18" s="311"/>
      <c r="G18" s="311"/>
    </row>
    <row r="19" spans="2:13" ht="21.75" thickBot="1" x14ac:dyDescent="0.3">
      <c r="B19" s="114" t="s">
        <v>80</v>
      </c>
      <c r="C19" s="298" t="str">
        <f>'Zákl. nastavenie'!C4</f>
        <v>Cena celkom</v>
      </c>
      <c r="D19" s="294"/>
      <c r="E19" s="294"/>
      <c r="F19" s="294"/>
      <c r="G19" s="295"/>
    </row>
    <row r="20" spans="2:13" x14ac:dyDescent="0.25">
      <c r="B20" s="299" t="s">
        <v>76</v>
      </c>
      <c r="C20" s="300"/>
      <c r="D20" s="300"/>
      <c r="E20" s="135"/>
      <c r="F20" s="144" t="s">
        <v>77</v>
      </c>
      <c r="G20" s="115" t="s">
        <v>78</v>
      </c>
    </row>
    <row r="21" spans="2:13" x14ac:dyDescent="0.25">
      <c r="B21" s="301" t="str">
        <f>'Zákl. nastavenie'!G4</f>
        <v>čím menej, tým lepšie</v>
      </c>
      <c r="C21" s="302"/>
      <c r="D21" s="302"/>
      <c r="E21" s="136"/>
      <c r="F21" s="145">
        <f>'Zákl. nastavenie'!F4</f>
        <v>0</v>
      </c>
      <c r="G21" s="132">
        <f>'Zákl. nastavenie'!E4</f>
        <v>7551212.3099999996</v>
      </c>
    </row>
    <row r="22" spans="2:13" x14ac:dyDescent="0.25">
      <c r="B22" s="133" t="s">
        <v>38</v>
      </c>
      <c r="C22" s="134" t="s">
        <v>39</v>
      </c>
      <c r="D22" s="303" t="s">
        <v>40</v>
      </c>
      <c r="E22" s="304"/>
      <c r="F22" s="146" t="s">
        <v>434</v>
      </c>
      <c r="G22" s="188" t="s">
        <v>433</v>
      </c>
    </row>
    <row r="23" spans="2:13" ht="34.5" customHeight="1" x14ac:dyDescent="0.25">
      <c r="B23" s="129" t="s">
        <v>74</v>
      </c>
      <c r="C23" s="130">
        <v>1</v>
      </c>
      <c r="D23" s="287">
        <f>Rozpočet!H153</f>
        <v>0</v>
      </c>
      <c r="E23" s="288"/>
      <c r="F23" s="200">
        <f>IF(C$10="Som platcom 23 % DPH",D23*0.23,IF(C$10="Som platcom 5 % DPH",D23*0.05,0))</f>
        <v>0</v>
      </c>
      <c r="G23" s="131">
        <f>SUM(D23+F23)*C23</f>
        <v>0</v>
      </c>
      <c r="M23" s="127"/>
    </row>
    <row r="24" spans="2:13" ht="19.5" thickBot="1" x14ac:dyDescent="0.35">
      <c r="B24" s="128" t="s">
        <v>75</v>
      </c>
      <c r="C24" s="289">
        <f>G23</f>
        <v>0</v>
      </c>
      <c r="D24" s="289"/>
      <c r="E24" s="289"/>
      <c r="F24" s="289"/>
      <c r="G24" s="290"/>
    </row>
    <row r="25" spans="2:13" ht="15.75" thickBot="1" x14ac:dyDescent="0.3">
      <c r="B25" s="291"/>
      <c r="C25" s="292"/>
      <c r="D25" s="292"/>
      <c r="E25" s="292"/>
      <c r="F25" s="292"/>
      <c r="G25" s="293"/>
    </row>
    <row r="26" spans="2:13" ht="46.5" customHeight="1" thickBot="1" x14ac:dyDescent="0.3">
      <c r="B26" s="116" t="s">
        <v>81</v>
      </c>
      <c r="C26" s="294" t="str">
        <f>'Zákl. nastavenie'!C5</f>
        <v>Skúsenosti stavbyvedúceho na mosty</v>
      </c>
      <c r="D26" s="294"/>
      <c r="E26" s="294"/>
      <c r="F26" s="294"/>
      <c r="G26" s="295"/>
    </row>
    <row r="27" spans="2:13" ht="30.75" customHeight="1" x14ac:dyDescent="0.25">
      <c r="B27" s="117" t="s">
        <v>37</v>
      </c>
      <c r="C27" s="296" t="s">
        <v>79</v>
      </c>
      <c r="D27" s="297"/>
      <c r="E27" s="118"/>
      <c r="F27" s="119" t="s">
        <v>84</v>
      </c>
      <c r="G27" s="120" t="s">
        <v>85</v>
      </c>
    </row>
    <row r="28" spans="2:13" x14ac:dyDescent="0.25">
      <c r="B28" s="121" t="str">
        <f>'Zákl. nastavenie'!G5</f>
        <v>čím viac, tým lepšie</v>
      </c>
      <c r="C28" s="273">
        <f>'Zákl. nastavenie'!H5</f>
        <v>150000</v>
      </c>
      <c r="D28" s="274"/>
      <c r="E28" s="122"/>
      <c r="F28" s="147">
        <f>'Zákl. nastavenie'!F5</f>
        <v>0</v>
      </c>
      <c r="G28" s="123">
        <f>'Zákl. nastavenie'!E5</f>
        <v>5</v>
      </c>
    </row>
    <row r="29" spans="2:13" x14ac:dyDescent="0.25">
      <c r="B29" s="275" t="s">
        <v>41</v>
      </c>
      <c r="C29" s="276"/>
      <c r="D29" s="276"/>
      <c r="E29" s="276"/>
      <c r="F29" s="276"/>
      <c r="G29" s="277"/>
    </row>
    <row r="30" spans="2:13" ht="62.25" customHeight="1" x14ac:dyDescent="0.25">
      <c r="B30" s="278" t="s">
        <v>116</v>
      </c>
      <c r="C30" s="279"/>
      <c r="D30" s="279"/>
      <c r="E30" s="279"/>
      <c r="F30" s="279"/>
      <c r="G30" s="280"/>
    </row>
    <row r="31" spans="2:13" ht="80.25" customHeight="1" thickBot="1" x14ac:dyDescent="0.3">
      <c r="B31" s="281" t="s">
        <v>114</v>
      </c>
      <c r="C31" s="282"/>
      <c r="D31" s="283" t="s">
        <v>113</v>
      </c>
      <c r="E31" s="284"/>
      <c r="F31" s="285" t="s">
        <v>110</v>
      </c>
      <c r="G31" s="286"/>
    </row>
    <row r="32" spans="2:13" ht="128.25" customHeight="1" thickBot="1" x14ac:dyDescent="0.3">
      <c r="B32" s="138" t="s">
        <v>99</v>
      </c>
      <c r="C32" s="124" t="s">
        <v>115</v>
      </c>
      <c r="D32" s="125" t="s">
        <v>100</v>
      </c>
      <c r="E32" s="125" t="s">
        <v>101</v>
      </c>
      <c r="F32" s="126" t="s">
        <v>111</v>
      </c>
      <c r="G32" s="148" t="s">
        <v>112</v>
      </c>
      <c r="J32" s="137"/>
    </row>
    <row r="33" spans="2:7" ht="98.25" customHeight="1" x14ac:dyDescent="0.25">
      <c r="B33" s="139" t="s">
        <v>102</v>
      </c>
      <c r="C33" s="189"/>
      <c r="D33" s="190"/>
      <c r="E33" s="191"/>
      <c r="F33" s="192"/>
      <c r="G33" s="140">
        <v>30000</v>
      </c>
    </row>
    <row r="34" spans="2:7" ht="98.25" customHeight="1" x14ac:dyDescent="0.25">
      <c r="B34" s="139" t="s">
        <v>103</v>
      </c>
      <c r="C34" s="189"/>
      <c r="D34" s="189"/>
      <c r="E34" s="191"/>
      <c r="F34" s="192"/>
      <c r="G34" s="140">
        <v>30000</v>
      </c>
    </row>
    <row r="35" spans="2:7" ht="94.5" customHeight="1" x14ac:dyDescent="0.25">
      <c r="B35" s="139" t="s">
        <v>104</v>
      </c>
      <c r="C35" s="189"/>
      <c r="D35" s="189"/>
      <c r="E35" s="191"/>
      <c r="F35" s="192"/>
      <c r="G35" s="140">
        <v>30000</v>
      </c>
    </row>
    <row r="36" spans="2:7" ht="94.5" customHeight="1" x14ac:dyDescent="0.25">
      <c r="B36" s="139" t="s">
        <v>107</v>
      </c>
      <c r="C36" s="189"/>
      <c r="D36" s="189"/>
      <c r="E36" s="193"/>
      <c r="F36" s="194"/>
      <c r="G36" s="140">
        <v>30000</v>
      </c>
    </row>
    <row r="37" spans="2:7" ht="91.5" customHeight="1" x14ac:dyDescent="0.25">
      <c r="B37" s="141" t="s">
        <v>108</v>
      </c>
      <c r="C37" s="195"/>
      <c r="D37" s="195"/>
      <c r="E37" s="196"/>
      <c r="F37" s="197"/>
      <c r="G37" s="142">
        <v>30000</v>
      </c>
    </row>
    <row r="38" spans="2:7" ht="19.5" thickBot="1" x14ac:dyDescent="0.35">
      <c r="B38" s="255" t="s">
        <v>105</v>
      </c>
      <c r="C38" s="256"/>
      <c r="D38" s="256"/>
      <c r="E38" s="256"/>
      <c r="F38" s="257"/>
      <c r="G38" s="143">
        <f>SUM(G33:G37)</f>
        <v>150000</v>
      </c>
    </row>
    <row r="39" spans="2:7" ht="21.75" customHeight="1" thickBot="1" x14ac:dyDescent="0.3">
      <c r="G39" s="113"/>
    </row>
    <row r="40" spans="2:7" ht="27" customHeight="1" thickBot="1" x14ac:dyDescent="0.4">
      <c r="B40" s="258" t="s">
        <v>82</v>
      </c>
      <c r="C40" s="259"/>
      <c r="D40" s="259"/>
      <c r="E40" s="259"/>
      <c r="F40" s="259"/>
      <c r="G40" s="149">
        <f>G23-G38</f>
        <v>-150000</v>
      </c>
    </row>
    <row r="41" spans="2:7" ht="15.75" thickBot="1" x14ac:dyDescent="0.3">
      <c r="B41" s="260"/>
      <c r="C41" s="261"/>
      <c r="D41" s="261"/>
      <c r="E41" s="261"/>
      <c r="F41" s="261"/>
      <c r="G41" s="262"/>
    </row>
    <row r="42" spans="2:7" x14ac:dyDescent="0.25">
      <c r="B42" s="263" t="s">
        <v>42</v>
      </c>
      <c r="C42" s="265" t="s">
        <v>43</v>
      </c>
      <c r="D42" s="266"/>
      <c r="E42" s="198"/>
      <c r="F42" s="269" t="s">
        <v>44</v>
      </c>
      <c r="G42" s="270"/>
    </row>
    <row r="43" spans="2:7" ht="15" customHeight="1" thickBot="1" x14ac:dyDescent="0.3">
      <c r="B43" s="264"/>
      <c r="C43" s="267"/>
      <c r="D43" s="268"/>
      <c r="E43" s="199"/>
      <c r="F43" s="271"/>
      <c r="G43" s="272"/>
    </row>
    <row r="44" spans="2:7" ht="15" customHeight="1" x14ac:dyDescent="0.25"/>
  </sheetData>
  <sheetProtection algorithmName="SHA-512" hashValue="CV8C9L9wZPYotvwS1PzphSgbU6OtGjeHkJ85oc7Xgrf3PkGlK2fmE11ZvD6AWsbUr5Gs2AaFv08OO4A7pJ/EQA==" saltValue="euNqbNBuv0cpTpBTzgm8jQ==" spinCount="100000" sheet="1" objects="1" scenarios="1" selectLockedCells="1"/>
  <mergeCells count="39">
    <mergeCell ref="B12:G12"/>
    <mergeCell ref="B2:G2"/>
    <mergeCell ref="B3:G3"/>
    <mergeCell ref="C4:G4"/>
    <mergeCell ref="C5:G5"/>
    <mergeCell ref="C6:G6"/>
    <mergeCell ref="C7:G7"/>
    <mergeCell ref="C8:G8"/>
    <mergeCell ref="C9:G9"/>
    <mergeCell ref="F10:G10"/>
    <mergeCell ref="B11:G11"/>
    <mergeCell ref="C10:E10"/>
    <mergeCell ref="C19:G19"/>
    <mergeCell ref="B20:D20"/>
    <mergeCell ref="B21:D21"/>
    <mergeCell ref="D22:E22"/>
    <mergeCell ref="B13:F13"/>
    <mergeCell ref="B14:F14"/>
    <mergeCell ref="B15:F15"/>
    <mergeCell ref="B16:F16"/>
    <mergeCell ref="B17:F17"/>
    <mergeCell ref="B18:G18"/>
    <mergeCell ref="D23:E23"/>
    <mergeCell ref="C24:G24"/>
    <mergeCell ref="B25:G25"/>
    <mergeCell ref="C26:G26"/>
    <mergeCell ref="C27:D27"/>
    <mergeCell ref="C28:D28"/>
    <mergeCell ref="B29:G29"/>
    <mergeCell ref="B30:G30"/>
    <mergeCell ref="B31:C31"/>
    <mergeCell ref="D31:E31"/>
    <mergeCell ref="F31:G31"/>
    <mergeCell ref="B38:F38"/>
    <mergeCell ref="B40:F40"/>
    <mergeCell ref="B41:G41"/>
    <mergeCell ref="B42:B43"/>
    <mergeCell ref="C42:D43"/>
    <mergeCell ref="F42:G43"/>
  </mergeCells>
  <dataValidations count="1">
    <dataValidation type="list" allowBlank="1" showInputMessage="1" showErrorMessage="1" sqref="C10:E10" xr:uid="{F39A4450-3ACC-4A99-A7C5-FD81F661C48A}">
      <formula1>"Som platcom 23 % DPH,Som platcom 5 % DPH,Nie som platcom DPH"</formula1>
    </dataValidation>
  </dataValidations>
  <pageMargins left="0.7" right="0.7" top="0.75" bottom="0.75" header="0.3" footer="0.3"/>
  <pageSetup paperSize="9" scale="4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6</xdr:col>
                    <xdr:colOff>1905000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6</xdr:col>
                    <xdr:colOff>1905000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6</xdr:col>
                    <xdr:colOff>1905000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371475</xdr:rowOff>
                  </from>
                  <to>
                    <xdr:col>6</xdr:col>
                    <xdr:colOff>1885950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6</xdr:col>
                    <xdr:colOff>1905000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3D6F0-FB1E-49B1-A589-C601D87E1C2B}">
  <dimension ref="B1:L162"/>
  <sheetViews>
    <sheetView topLeftCell="A81" zoomScaleNormal="100" workbookViewId="0">
      <selection activeCell="G37" sqref="G37"/>
    </sheetView>
  </sheetViews>
  <sheetFormatPr defaultRowHeight="12.75" x14ac:dyDescent="0.2"/>
  <cols>
    <col min="1" max="1" width="3.5703125" style="153" customWidth="1"/>
    <col min="2" max="2" width="3.85546875" style="153" customWidth="1"/>
    <col min="3" max="3" width="13.85546875" style="154" customWidth="1"/>
    <col min="4" max="4" width="47.85546875" style="156" customWidth="1"/>
    <col min="5" max="5" width="6.28515625" style="155" customWidth="1"/>
    <col min="6" max="6" width="13.5703125" style="152" customWidth="1"/>
    <col min="7" max="7" width="13.7109375" style="152" bestFit="1" customWidth="1"/>
    <col min="8" max="10" width="14.7109375" style="152" bestFit="1" customWidth="1"/>
    <col min="11" max="11" width="3.5703125" style="153" customWidth="1"/>
    <col min="12" max="12" width="10.140625" style="153" bestFit="1" customWidth="1"/>
    <col min="13" max="257" width="9.140625" style="153"/>
    <col min="258" max="258" width="3.85546875" style="153" customWidth="1"/>
    <col min="259" max="259" width="13.85546875" style="153" customWidth="1"/>
    <col min="260" max="260" width="47.85546875" style="153" customWidth="1"/>
    <col min="261" max="261" width="6.28515625" style="153" customWidth="1"/>
    <col min="262" max="262" width="11.85546875" style="153" customWidth="1"/>
    <col min="263" max="263" width="13.7109375" style="153" bestFit="1" customWidth="1"/>
    <col min="264" max="266" width="14.7109375" style="153" bestFit="1" customWidth="1"/>
    <col min="267" max="267" width="3.5703125" style="153" customWidth="1"/>
    <col min="268" max="268" width="10.140625" style="153" bestFit="1" customWidth="1"/>
    <col min="269" max="513" width="9.140625" style="153"/>
    <col min="514" max="514" width="3.85546875" style="153" customWidth="1"/>
    <col min="515" max="515" width="13.85546875" style="153" customWidth="1"/>
    <col min="516" max="516" width="47.85546875" style="153" customWidth="1"/>
    <col min="517" max="517" width="6.28515625" style="153" customWidth="1"/>
    <col min="518" max="518" width="11.85546875" style="153" customWidth="1"/>
    <col min="519" max="519" width="13.7109375" style="153" bestFit="1" customWidth="1"/>
    <col min="520" max="522" width="14.7109375" style="153" bestFit="1" customWidth="1"/>
    <col min="523" max="523" width="3.5703125" style="153" customWidth="1"/>
    <col min="524" max="524" width="10.140625" style="153" bestFit="1" customWidth="1"/>
    <col min="525" max="769" width="9.140625" style="153"/>
    <col min="770" max="770" width="3.85546875" style="153" customWidth="1"/>
    <col min="771" max="771" width="13.85546875" style="153" customWidth="1"/>
    <col min="772" max="772" width="47.85546875" style="153" customWidth="1"/>
    <col min="773" max="773" width="6.28515625" style="153" customWidth="1"/>
    <col min="774" max="774" width="11.85546875" style="153" customWidth="1"/>
    <col min="775" max="775" width="13.7109375" style="153" bestFit="1" customWidth="1"/>
    <col min="776" max="778" width="14.7109375" style="153" bestFit="1" customWidth="1"/>
    <col min="779" max="779" width="3.5703125" style="153" customWidth="1"/>
    <col min="780" max="780" width="10.140625" style="153" bestFit="1" customWidth="1"/>
    <col min="781" max="1025" width="9.140625" style="153"/>
    <col min="1026" max="1026" width="3.85546875" style="153" customWidth="1"/>
    <col min="1027" max="1027" width="13.85546875" style="153" customWidth="1"/>
    <col min="1028" max="1028" width="47.85546875" style="153" customWidth="1"/>
    <col min="1029" max="1029" width="6.28515625" style="153" customWidth="1"/>
    <col min="1030" max="1030" width="11.85546875" style="153" customWidth="1"/>
    <col min="1031" max="1031" width="13.7109375" style="153" bestFit="1" customWidth="1"/>
    <col min="1032" max="1034" width="14.7109375" style="153" bestFit="1" customWidth="1"/>
    <col min="1035" max="1035" width="3.5703125" style="153" customWidth="1"/>
    <col min="1036" max="1036" width="10.140625" style="153" bestFit="1" customWidth="1"/>
    <col min="1037" max="1281" width="9.140625" style="153"/>
    <col min="1282" max="1282" width="3.85546875" style="153" customWidth="1"/>
    <col min="1283" max="1283" width="13.85546875" style="153" customWidth="1"/>
    <col min="1284" max="1284" width="47.85546875" style="153" customWidth="1"/>
    <col min="1285" max="1285" width="6.28515625" style="153" customWidth="1"/>
    <col min="1286" max="1286" width="11.85546875" style="153" customWidth="1"/>
    <col min="1287" max="1287" width="13.7109375" style="153" bestFit="1" customWidth="1"/>
    <col min="1288" max="1290" width="14.7109375" style="153" bestFit="1" customWidth="1"/>
    <col min="1291" max="1291" width="3.5703125" style="153" customWidth="1"/>
    <col min="1292" max="1292" width="10.140625" style="153" bestFit="1" customWidth="1"/>
    <col min="1293" max="1537" width="9.140625" style="153"/>
    <col min="1538" max="1538" width="3.85546875" style="153" customWidth="1"/>
    <col min="1539" max="1539" width="13.85546875" style="153" customWidth="1"/>
    <col min="1540" max="1540" width="47.85546875" style="153" customWidth="1"/>
    <col min="1541" max="1541" width="6.28515625" style="153" customWidth="1"/>
    <col min="1542" max="1542" width="11.85546875" style="153" customWidth="1"/>
    <col min="1543" max="1543" width="13.7109375" style="153" bestFit="1" customWidth="1"/>
    <col min="1544" max="1546" width="14.7109375" style="153" bestFit="1" customWidth="1"/>
    <col min="1547" max="1547" width="3.5703125" style="153" customWidth="1"/>
    <col min="1548" max="1548" width="10.140625" style="153" bestFit="1" customWidth="1"/>
    <col min="1549" max="1793" width="9.140625" style="153"/>
    <col min="1794" max="1794" width="3.85546875" style="153" customWidth="1"/>
    <col min="1795" max="1795" width="13.85546875" style="153" customWidth="1"/>
    <col min="1796" max="1796" width="47.85546875" style="153" customWidth="1"/>
    <col min="1797" max="1797" width="6.28515625" style="153" customWidth="1"/>
    <col min="1798" max="1798" width="11.85546875" style="153" customWidth="1"/>
    <col min="1799" max="1799" width="13.7109375" style="153" bestFit="1" customWidth="1"/>
    <col min="1800" max="1802" width="14.7109375" style="153" bestFit="1" customWidth="1"/>
    <col min="1803" max="1803" width="3.5703125" style="153" customWidth="1"/>
    <col min="1804" max="1804" width="10.140625" style="153" bestFit="1" customWidth="1"/>
    <col min="1805" max="2049" width="9.140625" style="153"/>
    <col min="2050" max="2050" width="3.85546875" style="153" customWidth="1"/>
    <col min="2051" max="2051" width="13.85546875" style="153" customWidth="1"/>
    <col min="2052" max="2052" width="47.85546875" style="153" customWidth="1"/>
    <col min="2053" max="2053" width="6.28515625" style="153" customWidth="1"/>
    <col min="2054" max="2054" width="11.85546875" style="153" customWidth="1"/>
    <col min="2055" max="2055" width="13.7109375" style="153" bestFit="1" customWidth="1"/>
    <col min="2056" max="2058" width="14.7109375" style="153" bestFit="1" customWidth="1"/>
    <col min="2059" max="2059" width="3.5703125" style="153" customWidth="1"/>
    <col min="2060" max="2060" width="10.140625" style="153" bestFit="1" customWidth="1"/>
    <col min="2061" max="2305" width="9.140625" style="153"/>
    <col min="2306" max="2306" width="3.85546875" style="153" customWidth="1"/>
    <col min="2307" max="2307" width="13.85546875" style="153" customWidth="1"/>
    <col min="2308" max="2308" width="47.85546875" style="153" customWidth="1"/>
    <col min="2309" max="2309" width="6.28515625" style="153" customWidth="1"/>
    <col min="2310" max="2310" width="11.85546875" style="153" customWidth="1"/>
    <col min="2311" max="2311" width="13.7109375" style="153" bestFit="1" customWidth="1"/>
    <col min="2312" max="2314" width="14.7109375" style="153" bestFit="1" customWidth="1"/>
    <col min="2315" max="2315" width="3.5703125" style="153" customWidth="1"/>
    <col min="2316" max="2316" width="10.140625" style="153" bestFit="1" customWidth="1"/>
    <col min="2317" max="2561" width="9.140625" style="153"/>
    <col min="2562" max="2562" width="3.85546875" style="153" customWidth="1"/>
    <col min="2563" max="2563" width="13.85546875" style="153" customWidth="1"/>
    <col min="2564" max="2564" width="47.85546875" style="153" customWidth="1"/>
    <col min="2565" max="2565" width="6.28515625" style="153" customWidth="1"/>
    <col min="2566" max="2566" width="11.85546875" style="153" customWidth="1"/>
    <col min="2567" max="2567" width="13.7109375" style="153" bestFit="1" customWidth="1"/>
    <col min="2568" max="2570" width="14.7109375" style="153" bestFit="1" customWidth="1"/>
    <col min="2571" max="2571" width="3.5703125" style="153" customWidth="1"/>
    <col min="2572" max="2572" width="10.140625" style="153" bestFit="1" customWidth="1"/>
    <col min="2573" max="2817" width="9.140625" style="153"/>
    <col min="2818" max="2818" width="3.85546875" style="153" customWidth="1"/>
    <col min="2819" max="2819" width="13.85546875" style="153" customWidth="1"/>
    <col min="2820" max="2820" width="47.85546875" style="153" customWidth="1"/>
    <col min="2821" max="2821" width="6.28515625" style="153" customWidth="1"/>
    <col min="2822" max="2822" width="11.85546875" style="153" customWidth="1"/>
    <col min="2823" max="2823" width="13.7109375" style="153" bestFit="1" customWidth="1"/>
    <col min="2824" max="2826" width="14.7109375" style="153" bestFit="1" customWidth="1"/>
    <col min="2827" max="2827" width="3.5703125" style="153" customWidth="1"/>
    <col min="2828" max="2828" width="10.140625" style="153" bestFit="1" customWidth="1"/>
    <col min="2829" max="3073" width="9.140625" style="153"/>
    <col min="3074" max="3074" width="3.85546875" style="153" customWidth="1"/>
    <col min="3075" max="3075" width="13.85546875" style="153" customWidth="1"/>
    <col min="3076" max="3076" width="47.85546875" style="153" customWidth="1"/>
    <col min="3077" max="3077" width="6.28515625" style="153" customWidth="1"/>
    <col min="3078" max="3078" width="11.85546875" style="153" customWidth="1"/>
    <col min="3079" max="3079" width="13.7109375" style="153" bestFit="1" customWidth="1"/>
    <col min="3080" max="3082" width="14.7109375" style="153" bestFit="1" customWidth="1"/>
    <col min="3083" max="3083" width="3.5703125" style="153" customWidth="1"/>
    <col min="3084" max="3084" width="10.140625" style="153" bestFit="1" customWidth="1"/>
    <col min="3085" max="3329" width="9.140625" style="153"/>
    <col min="3330" max="3330" width="3.85546875" style="153" customWidth="1"/>
    <col min="3331" max="3331" width="13.85546875" style="153" customWidth="1"/>
    <col min="3332" max="3332" width="47.85546875" style="153" customWidth="1"/>
    <col min="3333" max="3333" width="6.28515625" style="153" customWidth="1"/>
    <col min="3334" max="3334" width="11.85546875" style="153" customWidth="1"/>
    <col min="3335" max="3335" width="13.7109375" style="153" bestFit="1" customWidth="1"/>
    <col min="3336" max="3338" width="14.7109375" style="153" bestFit="1" customWidth="1"/>
    <col min="3339" max="3339" width="3.5703125" style="153" customWidth="1"/>
    <col min="3340" max="3340" width="10.140625" style="153" bestFit="1" customWidth="1"/>
    <col min="3341" max="3585" width="9.140625" style="153"/>
    <col min="3586" max="3586" width="3.85546875" style="153" customWidth="1"/>
    <col min="3587" max="3587" width="13.85546875" style="153" customWidth="1"/>
    <col min="3588" max="3588" width="47.85546875" style="153" customWidth="1"/>
    <col min="3589" max="3589" width="6.28515625" style="153" customWidth="1"/>
    <col min="3590" max="3590" width="11.85546875" style="153" customWidth="1"/>
    <col min="3591" max="3591" width="13.7109375" style="153" bestFit="1" customWidth="1"/>
    <col min="3592" max="3594" width="14.7109375" style="153" bestFit="1" customWidth="1"/>
    <col min="3595" max="3595" width="3.5703125" style="153" customWidth="1"/>
    <col min="3596" max="3596" width="10.140625" style="153" bestFit="1" customWidth="1"/>
    <col min="3597" max="3841" width="9.140625" style="153"/>
    <col min="3842" max="3842" width="3.85546875" style="153" customWidth="1"/>
    <col min="3843" max="3843" width="13.85546875" style="153" customWidth="1"/>
    <col min="3844" max="3844" width="47.85546875" style="153" customWidth="1"/>
    <col min="3845" max="3845" width="6.28515625" style="153" customWidth="1"/>
    <col min="3846" max="3846" width="11.85546875" style="153" customWidth="1"/>
    <col min="3847" max="3847" width="13.7109375" style="153" bestFit="1" customWidth="1"/>
    <col min="3848" max="3850" width="14.7109375" style="153" bestFit="1" customWidth="1"/>
    <col min="3851" max="3851" width="3.5703125" style="153" customWidth="1"/>
    <col min="3852" max="3852" width="10.140625" style="153" bestFit="1" customWidth="1"/>
    <col min="3853" max="4097" width="9.140625" style="153"/>
    <col min="4098" max="4098" width="3.85546875" style="153" customWidth="1"/>
    <col min="4099" max="4099" width="13.85546875" style="153" customWidth="1"/>
    <col min="4100" max="4100" width="47.85546875" style="153" customWidth="1"/>
    <col min="4101" max="4101" width="6.28515625" style="153" customWidth="1"/>
    <col min="4102" max="4102" width="11.85546875" style="153" customWidth="1"/>
    <col min="4103" max="4103" width="13.7109375" style="153" bestFit="1" customWidth="1"/>
    <col min="4104" max="4106" width="14.7109375" style="153" bestFit="1" customWidth="1"/>
    <col min="4107" max="4107" width="3.5703125" style="153" customWidth="1"/>
    <col min="4108" max="4108" width="10.140625" style="153" bestFit="1" customWidth="1"/>
    <col min="4109" max="4353" width="9.140625" style="153"/>
    <col min="4354" max="4354" width="3.85546875" style="153" customWidth="1"/>
    <col min="4355" max="4355" width="13.85546875" style="153" customWidth="1"/>
    <col min="4356" max="4356" width="47.85546875" style="153" customWidth="1"/>
    <col min="4357" max="4357" width="6.28515625" style="153" customWidth="1"/>
    <col min="4358" max="4358" width="11.85546875" style="153" customWidth="1"/>
    <col min="4359" max="4359" width="13.7109375" style="153" bestFit="1" customWidth="1"/>
    <col min="4360" max="4362" width="14.7109375" style="153" bestFit="1" customWidth="1"/>
    <col min="4363" max="4363" width="3.5703125" style="153" customWidth="1"/>
    <col min="4364" max="4364" width="10.140625" style="153" bestFit="1" customWidth="1"/>
    <col min="4365" max="4609" width="9.140625" style="153"/>
    <col min="4610" max="4610" width="3.85546875" style="153" customWidth="1"/>
    <col min="4611" max="4611" width="13.85546875" style="153" customWidth="1"/>
    <col min="4612" max="4612" width="47.85546875" style="153" customWidth="1"/>
    <col min="4613" max="4613" width="6.28515625" style="153" customWidth="1"/>
    <col min="4614" max="4614" width="11.85546875" style="153" customWidth="1"/>
    <col min="4615" max="4615" width="13.7109375" style="153" bestFit="1" customWidth="1"/>
    <col min="4616" max="4618" width="14.7109375" style="153" bestFit="1" customWidth="1"/>
    <col min="4619" max="4619" width="3.5703125" style="153" customWidth="1"/>
    <col min="4620" max="4620" width="10.140625" style="153" bestFit="1" customWidth="1"/>
    <col min="4621" max="4865" width="9.140625" style="153"/>
    <col min="4866" max="4866" width="3.85546875" style="153" customWidth="1"/>
    <col min="4867" max="4867" width="13.85546875" style="153" customWidth="1"/>
    <col min="4868" max="4868" width="47.85546875" style="153" customWidth="1"/>
    <col min="4869" max="4869" width="6.28515625" style="153" customWidth="1"/>
    <col min="4870" max="4870" width="11.85546875" style="153" customWidth="1"/>
    <col min="4871" max="4871" width="13.7109375" style="153" bestFit="1" customWidth="1"/>
    <col min="4872" max="4874" width="14.7109375" style="153" bestFit="1" customWidth="1"/>
    <col min="4875" max="4875" width="3.5703125" style="153" customWidth="1"/>
    <col min="4876" max="4876" width="10.140625" style="153" bestFit="1" customWidth="1"/>
    <col min="4877" max="5121" width="9.140625" style="153"/>
    <col min="5122" max="5122" width="3.85546875" style="153" customWidth="1"/>
    <col min="5123" max="5123" width="13.85546875" style="153" customWidth="1"/>
    <col min="5124" max="5124" width="47.85546875" style="153" customWidth="1"/>
    <col min="5125" max="5125" width="6.28515625" style="153" customWidth="1"/>
    <col min="5126" max="5126" width="11.85546875" style="153" customWidth="1"/>
    <col min="5127" max="5127" width="13.7109375" style="153" bestFit="1" customWidth="1"/>
    <col min="5128" max="5130" width="14.7109375" style="153" bestFit="1" customWidth="1"/>
    <col min="5131" max="5131" width="3.5703125" style="153" customWidth="1"/>
    <col min="5132" max="5132" width="10.140625" style="153" bestFit="1" customWidth="1"/>
    <col min="5133" max="5377" width="9.140625" style="153"/>
    <col min="5378" max="5378" width="3.85546875" style="153" customWidth="1"/>
    <col min="5379" max="5379" width="13.85546875" style="153" customWidth="1"/>
    <col min="5380" max="5380" width="47.85546875" style="153" customWidth="1"/>
    <col min="5381" max="5381" width="6.28515625" style="153" customWidth="1"/>
    <col min="5382" max="5382" width="11.85546875" style="153" customWidth="1"/>
    <col min="5383" max="5383" width="13.7109375" style="153" bestFit="1" customWidth="1"/>
    <col min="5384" max="5386" width="14.7109375" style="153" bestFit="1" customWidth="1"/>
    <col min="5387" max="5387" width="3.5703125" style="153" customWidth="1"/>
    <col min="5388" max="5388" width="10.140625" style="153" bestFit="1" customWidth="1"/>
    <col min="5389" max="5633" width="9.140625" style="153"/>
    <col min="5634" max="5634" width="3.85546875" style="153" customWidth="1"/>
    <col min="5635" max="5635" width="13.85546875" style="153" customWidth="1"/>
    <col min="5636" max="5636" width="47.85546875" style="153" customWidth="1"/>
    <col min="5637" max="5637" width="6.28515625" style="153" customWidth="1"/>
    <col min="5638" max="5638" width="11.85546875" style="153" customWidth="1"/>
    <col min="5639" max="5639" width="13.7109375" style="153" bestFit="1" customWidth="1"/>
    <col min="5640" max="5642" width="14.7109375" style="153" bestFit="1" customWidth="1"/>
    <col min="5643" max="5643" width="3.5703125" style="153" customWidth="1"/>
    <col min="5644" max="5644" width="10.140625" style="153" bestFit="1" customWidth="1"/>
    <col min="5645" max="5889" width="9.140625" style="153"/>
    <col min="5890" max="5890" width="3.85546875" style="153" customWidth="1"/>
    <col min="5891" max="5891" width="13.85546875" style="153" customWidth="1"/>
    <col min="5892" max="5892" width="47.85546875" style="153" customWidth="1"/>
    <col min="5893" max="5893" width="6.28515625" style="153" customWidth="1"/>
    <col min="5894" max="5894" width="11.85546875" style="153" customWidth="1"/>
    <col min="5895" max="5895" width="13.7109375" style="153" bestFit="1" customWidth="1"/>
    <col min="5896" max="5898" width="14.7109375" style="153" bestFit="1" customWidth="1"/>
    <col min="5899" max="5899" width="3.5703125" style="153" customWidth="1"/>
    <col min="5900" max="5900" width="10.140625" style="153" bestFit="1" customWidth="1"/>
    <col min="5901" max="6145" width="9.140625" style="153"/>
    <col min="6146" max="6146" width="3.85546875" style="153" customWidth="1"/>
    <col min="6147" max="6147" width="13.85546875" style="153" customWidth="1"/>
    <col min="6148" max="6148" width="47.85546875" style="153" customWidth="1"/>
    <col min="6149" max="6149" width="6.28515625" style="153" customWidth="1"/>
    <col min="6150" max="6150" width="11.85546875" style="153" customWidth="1"/>
    <col min="6151" max="6151" width="13.7109375" style="153" bestFit="1" customWidth="1"/>
    <col min="6152" max="6154" width="14.7109375" style="153" bestFit="1" customWidth="1"/>
    <col min="6155" max="6155" width="3.5703125" style="153" customWidth="1"/>
    <col min="6156" max="6156" width="10.140625" style="153" bestFit="1" customWidth="1"/>
    <col min="6157" max="6401" width="9.140625" style="153"/>
    <col min="6402" max="6402" width="3.85546875" style="153" customWidth="1"/>
    <col min="6403" max="6403" width="13.85546875" style="153" customWidth="1"/>
    <col min="6404" max="6404" width="47.85546875" style="153" customWidth="1"/>
    <col min="6405" max="6405" width="6.28515625" style="153" customWidth="1"/>
    <col min="6406" max="6406" width="11.85546875" style="153" customWidth="1"/>
    <col min="6407" max="6407" width="13.7109375" style="153" bestFit="1" customWidth="1"/>
    <col min="6408" max="6410" width="14.7109375" style="153" bestFit="1" customWidth="1"/>
    <col min="6411" max="6411" width="3.5703125" style="153" customWidth="1"/>
    <col min="6412" max="6412" width="10.140625" style="153" bestFit="1" customWidth="1"/>
    <col min="6413" max="6657" width="9.140625" style="153"/>
    <col min="6658" max="6658" width="3.85546875" style="153" customWidth="1"/>
    <col min="6659" max="6659" width="13.85546875" style="153" customWidth="1"/>
    <col min="6660" max="6660" width="47.85546875" style="153" customWidth="1"/>
    <col min="6661" max="6661" width="6.28515625" style="153" customWidth="1"/>
    <col min="6662" max="6662" width="11.85546875" style="153" customWidth="1"/>
    <col min="6663" max="6663" width="13.7109375" style="153" bestFit="1" customWidth="1"/>
    <col min="6664" max="6666" width="14.7109375" style="153" bestFit="1" customWidth="1"/>
    <col min="6667" max="6667" width="3.5703125" style="153" customWidth="1"/>
    <col min="6668" max="6668" width="10.140625" style="153" bestFit="1" customWidth="1"/>
    <col min="6669" max="6913" width="9.140625" style="153"/>
    <col min="6914" max="6914" width="3.85546875" style="153" customWidth="1"/>
    <col min="6915" max="6915" width="13.85546875" style="153" customWidth="1"/>
    <col min="6916" max="6916" width="47.85546875" style="153" customWidth="1"/>
    <col min="6917" max="6917" width="6.28515625" style="153" customWidth="1"/>
    <col min="6918" max="6918" width="11.85546875" style="153" customWidth="1"/>
    <col min="6919" max="6919" width="13.7109375" style="153" bestFit="1" customWidth="1"/>
    <col min="6920" max="6922" width="14.7109375" style="153" bestFit="1" customWidth="1"/>
    <col min="6923" max="6923" width="3.5703125" style="153" customWidth="1"/>
    <col min="6924" max="6924" width="10.140625" style="153" bestFit="1" customWidth="1"/>
    <col min="6925" max="7169" width="9.140625" style="153"/>
    <col min="7170" max="7170" width="3.85546875" style="153" customWidth="1"/>
    <col min="7171" max="7171" width="13.85546875" style="153" customWidth="1"/>
    <col min="7172" max="7172" width="47.85546875" style="153" customWidth="1"/>
    <col min="7173" max="7173" width="6.28515625" style="153" customWidth="1"/>
    <col min="7174" max="7174" width="11.85546875" style="153" customWidth="1"/>
    <col min="7175" max="7175" width="13.7109375" style="153" bestFit="1" customWidth="1"/>
    <col min="7176" max="7178" width="14.7109375" style="153" bestFit="1" customWidth="1"/>
    <col min="7179" max="7179" width="3.5703125" style="153" customWidth="1"/>
    <col min="7180" max="7180" width="10.140625" style="153" bestFit="1" customWidth="1"/>
    <col min="7181" max="7425" width="9.140625" style="153"/>
    <col min="7426" max="7426" width="3.85546875" style="153" customWidth="1"/>
    <col min="7427" max="7427" width="13.85546875" style="153" customWidth="1"/>
    <col min="7428" max="7428" width="47.85546875" style="153" customWidth="1"/>
    <col min="7429" max="7429" width="6.28515625" style="153" customWidth="1"/>
    <col min="7430" max="7430" width="11.85546875" style="153" customWidth="1"/>
    <col min="7431" max="7431" width="13.7109375" style="153" bestFit="1" customWidth="1"/>
    <col min="7432" max="7434" width="14.7109375" style="153" bestFit="1" customWidth="1"/>
    <col min="7435" max="7435" width="3.5703125" style="153" customWidth="1"/>
    <col min="7436" max="7436" width="10.140625" style="153" bestFit="1" customWidth="1"/>
    <col min="7437" max="7681" width="9.140625" style="153"/>
    <col min="7682" max="7682" width="3.85546875" style="153" customWidth="1"/>
    <col min="7683" max="7683" width="13.85546875" style="153" customWidth="1"/>
    <col min="7684" max="7684" width="47.85546875" style="153" customWidth="1"/>
    <col min="7685" max="7685" width="6.28515625" style="153" customWidth="1"/>
    <col min="7686" max="7686" width="11.85546875" style="153" customWidth="1"/>
    <col min="7687" max="7687" width="13.7109375" style="153" bestFit="1" customWidth="1"/>
    <col min="7688" max="7690" width="14.7109375" style="153" bestFit="1" customWidth="1"/>
    <col min="7691" max="7691" width="3.5703125" style="153" customWidth="1"/>
    <col min="7692" max="7692" width="10.140625" style="153" bestFit="1" customWidth="1"/>
    <col min="7693" max="7937" width="9.140625" style="153"/>
    <col min="7938" max="7938" width="3.85546875" style="153" customWidth="1"/>
    <col min="7939" max="7939" width="13.85546875" style="153" customWidth="1"/>
    <col min="7940" max="7940" width="47.85546875" style="153" customWidth="1"/>
    <col min="7941" max="7941" width="6.28515625" style="153" customWidth="1"/>
    <col min="7942" max="7942" width="11.85546875" style="153" customWidth="1"/>
    <col min="7943" max="7943" width="13.7109375" style="153" bestFit="1" customWidth="1"/>
    <col min="7944" max="7946" width="14.7109375" style="153" bestFit="1" customWidth="1"/>
    <col min="7947" max="7947" width="3.5703125" style="153" customWidth="1"/>
    <col min="7948" max="7948" width="10.140625" style="153" bestFit="1" customWidth="1"/>
    <col min="7949" max="8193" width="9.140625" style="153"/>
    <col min="8194" max="8194" width="3.85546875" style="153" customWidth="1"/>
    <col min="8195" max="8195" width="13.85546875" style="153" customWidth="1"/>
    <col min="8196" max="8196" width="47.85546875" style="153" customWidth="1"/>
    <col min="8197" max="8197" width="6.28515625" style="153" customWidth="1"/>
    <col min="8198" max="8198" width="11.85546875" style="153" customWidth="1"/>
    <col min="8199" max="8199" width="13.7109375" style="153" bestFit="1" customWidth="1"/>
    <col min="8200" max="8202" width="14.7109375" style="153" bestFit="1" customWidth="1"/>
    <col min="8203" max="8203" width="3.5703125" style="153" customWidth="1"/>
    <col min="8204" max="8204" width="10.140625" style="153" bestFit="1" customWidth="1"/>
    <col min="8205" max="8449" width="9.140625" style="153"/>
    <col min="8450" max="8450" width="3.85546875" style="153" customWidth="1"/>
    <col min="8451" max="8451" width="13.85546875" style="153" customWidth="1"/>
    <col min="8452" max="8452" width="47.85546875" style="153" customWidth="1"/>
    <col min="8453" max="8453" width="6.28515625" style="153" customWidth="1"/>
    <col min="8454" max="8454" width="11.85546875" style="153" customWidth="1"/>
    <col min="8455" max="8455" width="13.7109375" style="153" bestFit="1" customWidth="1"/>
    <col min="8456" max="8458" width="14.7109375" style="153" bestFit="1" customWidth="1"/>
    <col min="8459" max="8459" width="3.5703125" style="153" customWidth="1"/>
    <col min="8460" max="8460" width="10.140625" style="153" bestFit="1" customWidth="1"/>
    <col min="8461" max="8705" width="9.140625" style="153"/>
    <col min="8706" max="8706" width="3.85546875" style="153" customWidth="1"/>
    <col min="8707" max="8707" width="13.85546875" style="153" customWidth="1"/>
    <col min="8708" max="8708" width="47.85546875" style="153" customWidth="1"/>
    <col min="8709" max="8709" width="6.28515625" style="153" customWidth="1"/>
    <col min="8710" max="8710" width="11.85546875" style="153" customWidth="1"/>
    <col min="8711" max="8711" width="13.7109375" style="153" bestFit="1" customWidth="1"/>
    <col min="8712" max="8714" width="14.7109375" style="153" bestFit="1" customWidth="1"/>
    <col min="8715" max="8715" width="3.5703125" style="153" customWidth="1"/>
    <col min="8716" max="8716" width="10.140625" style="153" bestFit="1" customWidth="1"/>
    <col min="8717" max="8961" width="9.140625" style="153"/>
    <col min="8962" max="8962" width="3.85546875" style="153" customWidth="1"/>
    <col min="8963" max="8963" width="13.85546875" style="153" customWidth="1"/>
    <col min="8964" max="8964" width="47.85546875" style="153" customWidth="1"/>
    <col min="8965" max="8965" width="6.28515625" style="153" customWidth="1"/>
    <col min="8966" max="8966" width="11.85546875" style="153" customWidth="1"/>
    <col min="8967" max="8967" width="13.7109375" style="153" bestFit="1" customWidth="1"/>
    <col min="8968" max="8970" width="14.7109375" style="153" bestFit="1" customWidth="1"/>
    <col min="8971" max="8971" width="3.5703125" style="153" customWidth="1"/>
    <col min="8972" max="8972" width="10.140625" style="153" bestFit="1" customWidth="1"/>
    <col min="8973" max="9217" width="9.140625" style="153"/>
    <col min="9218" max="9218" width="3.85546875" style="153" customWidth="1"/>
    <col min="9219" max="9219" width="13.85546875" style="153" customWidth="1"/>
    <col min="9220" max="9220" width="47.85546875" style="153" customWidth="1"/>
    <col min="9221" max="9221" width="6.28515625" style="153" customWidth="1"/>
    <col min="9222" max="9222" width="11.85546875" style="153" customWidth="1"/>
    <col min="9223" max="9223" width="13.7109375" style="153" bestFit="1" customWidth="1"/>
    <col min="9224" max="9226" width="14.7109375" style="153" bestFit="1" customWidth="1"/>
    <col min="9227" max="9227" width="3.5703125" style="153" customWidth="1"/>
    <col min="9228" max="9228" width="10.140625" style="153" bestFit="1" customWidth="1"/>
    <col min="9229" max="9473" width="9.140625" style="153"/>
    <col min="9474" max="9474" width="3.85546875" style="153" customWidth="1"/>
    <col min="9475" max="9475" width="13.85546875" style="153" customWidth="1"/>
    <col min="9476" max="9476" width="47.85546875" style="153" customWidth="1"/>
    <col min="9477" max="9477" width="6.28515625" style="153" customWidth="1"/>
    <col min="9478" max="9478" width="11.85546875" style="153" customWidth="1"/>
    <col min="9479" max="9479" width="13.7109375" style="153" bestFit="1" customWidth="1"/>
    <col min="9480" max="9482" width="14.7109375" style="153" bestFit="1" customWidth="1"/>
    <col min="9483" max="9483" width="3.5703125" style="153" customWidth="1"/>
    <col min="9484" max="9484" width="10.140625" style="153" bestFit="1" customWidth="1"/>
    <col min="9485" max="9729" width="9.140625" style="153"/>
    <col min="9730" max="9730" width="3.85546875" style="153" customWidth="1"/>
    <col min="9731" max="9731" width="13.85546875" style="153" customWidth="1"/>
    <col min="9732" max="9732" width="47.85546875" style="153" customWidth="1"/>
    <col min="9733" max="9733" width="6.28515625" style="153" customWidth="1"/>
    <col min="9734" max="9734" width="11.85546875" style="153" customWidth="1"/>
    <col min="9735" max="9735" width="13.7109375" style="153" bestFit="1" customWidth="1"/>
    <col min="9736" max="9738" width="14.7109375" style="153" bestFit="1" customWidth="1"/>
    <col min="9739" max="9739" width="3.5703125" style="153" customWidth="1"/>
    <col min="9740" max="9740" width="10.140625" style="153" bestFit="1" customWidth="1"/>
    <col min="9741" max="9985" width="9.140625" style="153"/>
    <col min="9986" max="9986" width="3.85546875" style="153" customWidth="1"/>
    <col min="9987" max="9987" width="13.85546875" style="153" customWidth="1"/>
    <col min="9988" max="9988" width="47.85546875" style="153" customWidth="1"/>
    <col min="9989" max="9989" width="6.28515625" style="153" customWidth="1"/>
    <col min="9990" max="9990" width="11.85546875" style="153" customWidth="1"/>
    <col min="9991" max="9991" width="13.7109375" style="153" bestFit="1" customWidth="1"/>
    <col min="9992" max="9994" width="14.7109375" style="153" bestFit="1" customWidth="1"/>
    <col min="9995" max="9995" width="3.5703125" style="153" customWidth="1"/>
    <col min="9996" max="9996" width="10.140625" style="153" bestFit="1" customWidth="1"/>
    <col min="9997" max="10241" width="9.140625" style="153"/>
    <col min="10242" max="10242" width="3.85546875" style="153" customWidth="1"/>
    <col min="10243" max="10243" width="13.85546875" style="153" customWidth="1"/>
    <col min="10244" max="10244" width="47.85546875" style="153" customWidth="1"/>
    <col min="10245" max="10245" width="6.28515625" style="153" customWidth="1"/>
    <col min="10246" max="10246" width="11.85546875" style="153" customWidth="1"/>
    <col min="10247" max="10247" width="13.7109375" style="153" bestFit="1" customWidth="1"/>
    <col min="10248" max="10250" width="14.7109375" style="153" bestFit="1" customWidth="1"/>
    <col min="10251" max="10251" width="3.5703125" style="153" customWidth="1"/>
    <col min="10252" max="10252" width="10.140625" style="153" bestFit="1" customWidth="1"/>
    <col min="10253" max="10497" width="9.140625" style="153"/>
    <col min="10498" max="10498" width="3.85546875" style="153" customWidth="1"/>
    <col min="10499" max="10499" width="13.85546875" style="153" customWidth="1"/>
    <col min="10500" max="10500" width="47.85546875" style="153" customWidth="1"/>
    <col min="10501" max="10501" width="6.28515625" style="153" customWidth="1"/>
    <col min="10502" max="10502" width="11.85546875" style="153" customWidth="1"/>
    <col min="10503" max="10503" width="13.7109375" style="153" bestFit="1" customWidth="1"/>
    <col min="10504" max="10506" width="14.7109375" style="153" bestFit="1" customWidth="1"/>
    <col min="10507" max="10507" width="3.5703125" style="153" customWidth="1"/>
    <col min="10508" max="10508" width="10.140625" style="153" bestFit="1" customWidth="1"/>
    <col min="10509" max="10753" width="9.140625" style="153"/>
    <col min="10754" max="10754" width="3.85546875" style="153" customWidth="1"/>
    <col min="10755" max="10755" width="13.85546875" style="153" customWidth="1"/>
    <col min="10756" max="10756" width="47.85546875" style="153" customWidth="1"/>
    <col min="10757" max="10757" width="6.28515625" style="153" customWidth="1"/>
    <col min="10758" max="10758" width="11.85546875" style="153" customWidth="1"/>
    <col min="10759" max="10759" width="13.7109375" style="153" bestFit="1" customWidth="1"/>
    <col min="10760" max="10762" width="14.7109375" style="153" bestFit="1" customWidth="1"/>
    <col min="10763" max="10763" width="3.5703125" style="153" customWidth="1"/>
    <col min="10764" max="10764" width="10.140625" style="153" bestFit="1" customWidth="1"/>
    <col min="10765" max="11009" width="9.140625" style="153"/>
    <col min="11010" max="11010" width="3.85546875" style="153" customWidth="1"/>
    <col min="11011" max="11011" width="13.85546875" style="153" customWidth="1"/>
    <col min="11012" max="11012" width="47.85546875" style="153" customWidth="1"/>
    <col min="11013" max="11013" width="6.28515625" style="153" customWidth="1"/>
    <col min="11014" max="11014" width="11.85546875" style="153" customWidth="1"/>
    <col min="11015" max="11015" width="13.7109375" style="153" bestFit="1" customWidth="1"/>
    <col min="11016" max="11018" width="14.7109375" style="153" bestFit="1" customWidth="1"/>
    <col min="11019" max="11019" width="3.5703125" style="153" customWidth="1"/>
    <col min="11020" max="11020" width="10.140625" style="153" bestFit="1" customWidth="1"/>
    <col min="11021" max="11265" width="9.140625" style="153"/>
    <col min="11266" max="11266" width="3.85546875" style="153" customWidth="1"/>
    <col min="11267" max="11267" width="13.85546875" style="153" customWidth="1"/>
    <col min="11268" max="11268" width="47.85546875" style="153" customWidth="1"/>
    <col min="11269" max="11269" width="6.28515625" style="153" customWidth="1"/>
    <col min="11270" max="11270" width="11.85546875" style="153" customWidth="1"/>
    <col min="11271" max="11271" width="13.7109375" style="153" bestFit="1" customWidth="1"/>
    <col min="11272" max="11274" width="14.7109375" style="153" bestFit="1" customWidth="1"/>
    <col min="11275" max="11275" width="3.5703125" style="153" customWidth="1"/>
    <col min="11276" max="11276" width="10.140625" style="153" bestFit="1" customWidth="1"/>
    <col min="11277" max="11521" width="9.140625" style="153"/>
    <col min="11522" max="11522" width="3.85546875" style="153" customWidth="1"/>
    <col min="11523" max="11523" width="13.85546875" style="153" customWidth="1"/>
    <col min="11524" max="11524" width="47.85546875" style="153" customWidth="1"/>
    <col min="11525" max="11525" width="6.28515625" style="153" customWidth="1"/>
    <col min="11526" max="11526" width="11.85546875" style="153" customWidth="1"/>
    <col min="11527" max="11527" width="13.7109375" style="153" bestFit="1" customWidth="1"/>
    <col min="11528" max="11530" width="14.7109375" style="153" bestFit="1" customWidth="1"/>
    <col min="11531" max="11531" width="3.5703125" style="153" customWidth="1"/>
    <col min="11532" max="11532" width="10.140625" style="153" bestFit="1" customWidth="1"/>
    <col min="11533" max="11777" width="9.140625" style="153"/>
    <col min="11778" max="11778" width="3.85546875" style="153" customWidth="1"/>
    <col min="11779" max="11779" width="13.85546875" style="153" customWidth="1"/>
    <col min="11780" max="11780" width="47.85546875" style="153" customWidth="1"/>
    <col min="11781" max="11781" width="6.28515625" style="153" customWidth="1"/>
    <col min="11782" max="11782" width="11.85546875" style="153" customWidth="1"/>
    <col min="11783" max="11783" width="13.7109375" style="153" bestFit="1" customWidth="1"/>
    <col min="11784" max="11786" width="14.7109375" style="153" bestFit="1" customWidth="1"/>
    <col min="11787" max="11787" width="3.5703125" style="153" customWidth="1"/>
    <col min="11788" max="11788" width="10.140625" style="153" bestFit="1" customWidth="1"/>
    <col min="11789" max="12033" width="9.140625" style="153"/>
    <col min="12034" max="12034" width="3.85546875" style="153" customWidth="1"/>
    <col min="12035" max="12035" width="13.85546875" style="153" customWidth="1"/>
    <col min="12036" max="12036" width="47.85546875" style="153" customWidth="1"/>
    <col min="12037" max="12037" width="6.28515625" style="153" customWidth="1"/>
    <col min="12038" max="12038" width="11.85546875" style="153" customWidth="1"/>
    <col min="12039" max="12039" width="13.7109375" style="153" bestFit="1" customWidth="1"/>
    <col min="12040" max="12042" width="14.7109375" style="153" bestFit="1" customWidth="1"/>
    <col min="12043" max="12043" width="3.5703125" style="153" customWidth="1"/>
    <col min="12044" max="12044" width="10.140625" style="153" bestFit="1" customWidth="1"/>
    <col min="12045" max="12289" width="9.140625" style="153"/>
    <col min="12290" max="12290" width="3.85546875" style="153" customWidth="1"/>
    <col min="12291" max="12291" width="13.85546875" style="153" customWidth="1"/>
    <col min="12292" max="12292" width="47.85546875" style="153" customWidth="1"/>
    <col min="12293" max="12293" width="6.28515625" style="153" customWidth="1"/>
    <col min="12294" max="12294" width="11.85546875" style="153" customWidth="1"/>
    <col min="12295" max="12295" width="13.7109375" style="153" bestFit="1" customWidth="1"/>
    <col min="12296" max="12298" width="14.7109375" style="153" bestFit="1" customWidth="1"/>
    <col min="12299" max="12299" width="3.5703125" style="153" customWidth="1"/>
    <col min="12300" max="12300" width="10.140625" style="153" bestFit="1" customWidth="1"/>
    <col min="12301" max="12545" width="9.140625" style="153"/>
    <col min="12546" max="12546" width="3.85546875" style="153" customWidth="1"/>
    <col min="12547" max="12547" width="13.85546875" style="153" customWidth="1"/>
    <col min="12548" max="12548" width="47.85546875" style="153" customWidth="1"/>
    <col min="12549" max="12549" width="6.28515625" style="153" customWidth="1"/>
    <col min="12550" max="12550" width="11.85546875" style="153" customWidth="1"/>
    <col min="12551" max="12551" width="13.7109375" style="153" bestFit="1" customWidth="1"/>
    <col min="12552" max="12554" width="14.7109375" style="153" bestFit="1" customWidth="1"/>
    <col min="12555" max="12555" width="3.5703125" style="153" customWidth="1"/>
    <col min="12556" max="12556" width="10.140625" style="153" bestFit="1" customWidth="1"/>
    <col min="12557" max="12801" width="9.140625" style="153"/>
    <col min="12802" max="12802" width="3.85546875" style="153" customWidth="1"/>
    <col min="12803" max="12803" width="13.85546875" style="153" customWidth="1"/>
    <col min="12804" max="12804" width="47.85546875" style="153" customWidth="1"/>
    <col min="12805" max="12805" width="6.28515625" style="153" customWidth="1"/>
    <col min="12806" max="12806" width="11.85546875" style="153" customWidth="1"/>
    <col min="12807" max="12807" width="13.7109375" style="153" bestFit="1" customWidth="1"/>
    <col min="12808" max="12810" width="14.7109375" style="153" bestFit="1" customWidth="1"/>
    <col min="12811" max="12811" width="3.5703125" style="153" customWidth="1"/>
    <col min="12812" max="12812" width="10.140625" style="153" bestFit="1" customWidth="1"/>
    <col min="12813" max="13057" width="9.140625" style="153"/>
    <col min="13058" max="13058" width="3.85546875" style="153" customWidth="1"/>
    <col min="13059" max="13059" width="13.85546875" style="153" customWidth="1"/>
    <col min="13060" max="13060" width="47.85546875" style="153" customWidth="1"/>
    <col min="13061" max="13061" width="6.28515625" style="153" customWidth="1"/>
    <col min="13062" max="13062" width="11.85546875" style="153" customWidth="1"/>
    <col min="13063" max="13063" width="13.7109375" style="153" bestFit="1" customWidth="1"/>
    <col min="13064" max="13066" width="14.7109375" style="153" bestFit="1" customWidth="1"/>
    <col min="13067" max="13067" width="3.5703125" style="153" customWidth="1"/>
    <col min="13068" max="13068" width="10.140625" style="153" bestFit="1" customWidth="1"/>
    <col min="13069" max="13313" width="9.140625" style="153"/>
    <col min="13314" max="13314" width="3.85546875" style="153" customWidth="1"/>
    <col min="13315" max="13315" width="13.85546875" style="153" customWidth="1"/>
    <col min="13316" max="13316" width="47.85546875" style="153" customWidth="1"/>
    <col min="13317" max="13317" width="6.28515625" style="153" customWidth="1"/>
    <col min="13318" max="13318" width="11.85546875" style="153" customWidth="1"/>
    <col min="13319" max="13319" width="13.7109375" style="153" bestFit="1" customWidth="1"/>
    <col min="13320" max="13322" width="14.7109375" style="153" bestFit="1" customWidth="1"/>
    <col min="13323" max="13323" width="3.5703125" style="153" customWidth="1"/>
    <col min="13324" max="13324" width="10.140625" style="153" bestFit="1" customWidth="1"/>
    <col min="13325" max="13569" width="9.140625" style="153"/>
    <col min="13570" max="13570" width="3.85546875" style="153" customWidth="1"/>
    <col min="13571" max="13571" width="13.85546875" style="153" customWidth="1"/>
    <col min="13572" max="13572" width="47.85546875" style="153" customWidth="1"/>
    <col min="13573" max="13573" width="6.28515625" style="153" customWidth="1"/>
    <col min="13574" max="13574" width="11.85546875" style="153" customWidth="1"/>
    <col min="13575" max="13575" width="13.7109375" style="153" bestFit="1" customWidth="1"/>
    <col min="13576" max="13578" width="14.7109375" style="153" bestFit="1" customWidth="1"/>
    <col min="13579" max="13579" width="3.5703125" style="153" customWidth="1"/>
    <col min="13580" max="13580" width="10.140625" style="153" bestFit="1" customWidth="1"/>
    <col min="13581" max="13825" width="9.140625" style="153"/>
    <col min="13826" max="13826" width="3.85546875" style="153" customWidth="1"/>
    <col min="13827" max="13827" width="13.85546875" style="153" customWidth="1"/>
    <col min="13828" max="13828" width="47.85546875" style="153" customWidth="1"/>
    <col min="13829" max="13829" width="6.28515625" style="153" customWidth="1"/>
    <col min="13830" max="13830" width="11.85546875" style="153" customWidth="1"/>
    <col min="13831" max="13831" width="13.7109375" style="153" bestFit="1" customWidth="1"/>
    <col min="13832" max="13834" width="14.7109375" style="153" bestFit="1" customWidth="1"/>
    <col min="13835" max="13835" width="3.5703125" style="153" customWidth="1"/>
    <col min="13836" max="13836" width="10.140625" style="153" bestFit="1" customWidth="1"/>
    <col min="13837" max="14081" width="9.140625" style="153"/>
    <col min="14082" max="14082" width="3.85546875" style="153" customWidth="1"/>
    <col min="14083" max="14083" width="13.85546875" style="153" customWidth="1"/>
    <col min="14084" max="14084" width="47.85546875" style="153" customWidth="1"/>
    <col min="14085" max="14085" width="6.28515625" style="153" customWidth="1"/>
    <col min="14086" max="14086" width="11.85546875" style="153" customWidth="1"/>
    <col min="14087" max="14087" width="13.7109375" style="153" bestFit="1" customWidth="1"/>
    <col min="14088" max="14090" width="14.7109375" style="153" bestFit="1" customWidth="1"/>
    <col min="14091" max="14091" width="3.5703125" style="153" customWidth="1"/>
    <col min="14092" max="14092" width="10.140625" style="153" bestFit="1" customWidth="1"/>
    <col min="14093" max="14337" width="9.140625" style="153"/>
    <col min="14338" max="14338" width="3.85546875" style="153" customWidth="1"/>
    <col min="14339" max="14339" width="13.85546875" style="153" customWidth="1"/>
    <col min="14340" max="14340" width="47.85546875" style="153" customWidth="1"/>
    <col min="14341" max="14341" width="6.28515625" style="153" customWidth="1"/>
    <col min="14342" max="14342" width="11.85546875" style="153" customWidth="1"/>
    <col min="14343" max="14343" width="13.7109375" style="153" bestFit="1" customWidth="1"/>
    <col min="14344" max="14346" width="14.7109375" style="153" bestFit="1" customWidth="1"/>
    <col min="14347" max="14347" width="3.5703125" style="153" customWidth="1"/>
    <col min="14348" max="14348" width="10.140625" style="153" bestFit="1" customWidth="1"/>
    <col min="14349" max="14593" width="9.140625" style="153"/>
    <col min="14594" max="14594" width="3.85546875" style="153" customWidth="1"/>
    <col min="14595" max="14595" width="13.85546875" style="153" customWidth="1"/>
    <col min="14596" max="14596" width="47.85546875" style="153" customWidth="1"/>
    <col min="14597" max="14597" width="6.28515625" style="153" customWidth="1"/>
    <col min="14598" max="14598" width="11.85546875" style="153" customWidth="1"/>
    <col min="14599" max="14599" width="13.7109375" style="153" bestFit="1" customWidth="1"/>
    <col min="14600" max="14602" width="14.7109375" style="153" bestFit="1" customWidth="1"/>
    <col min="14603" max="14603" width="3.5703125" style="153" customWidth="1"/>
    <col min="14604" max="14604" width="10.140625" style="153" bestFit="1" customWidth="1"/>
    <col min="14605" max="14849" width="9.140625" style="153"/>
    <col min="14850" max="14850" width="3.85546875" style="153" customWidth="1"/>
    <col min="14851" max="14851" width="13.85546875" style="153" customWidth="1"/>
    <col min="14852" max="14852" width="47.85546875" style="153" customWidth="1"/>
    <col min="14853" max="14853" width="6.28515625" style="153" customWidth="1"/>
    <col min="14854" max="14854" width="11.85546875" style="153" customWidth="1"/>
    <col min="14855" max="14855" width="13.7109375" style="153" bestFit="1" customWidth="1"/>
    <col min="14856" max="14858" width="14.7109375" style="153" bestFit="1" customWidth="1"/>
    <col min="14859" max="14859" width="3.5703125" style="153" customWidth="1"/>
    <col min="14860" max="14860" width="10.140625" style="153" bestFit="1" customWidth="1"/>
    <col min="14861" max="15105" width="9.140625" style="153"/>
    <col min="15106" max="15106" width="3.85546875" style="153" customWidth="1"/>
    <col min="15107" max="15107" width="13.85546875" style="153" customWidth="1"/>
    <col min="15108" max="15108" width="47.85546875" style="153" customWidth="1"/>
    <col min="15109" max="15109" width="6.28515625" style="153" customWidth="1"/>
    <col min="15110" max="15110" width="11.85546875" style="153" customWidth="1"/>
    <col min="15111" max="15111" width="13.7109375" style="153" bestFit="1" customWidth="1"/>
    <col min="15112" max="15114" width="14.7109375" style="153" bestFit="1" customWidth="1"/>
    <col min="15115" max="15115" width="3.5703125" style="153" customWidth="1"/>
    <col min="15116" max="15116" width="10.140625" style="153" bestFit="1" customWidth="1"/>
    <col min="15117" max="15361" width="9.140625" style="153"/>
    <col min="15362" max="15362" width="3.85546875" style="153" customWidth="1"/>
    <col min="15363" max="15363" width="13.85546875" style="153" customWidth="1"/>
    <col min="15364" max="15364" width="47.85546875" style="153" customWidth="1"/>
    <col min="15365" max="15365" width="6.28515625" style="153" customWidth="1"/>
    <col min="15366" max="15366" width="11.85546875" style="153" customWidth="1"/>
    <col min="15367" max="15367" width="13.7109375" style="153" bestFit="1" customWidth="1"/>
    <col min="15368" max="15370" width="14.7109375" style="153" bestFit="1" customWidth="1"/>
    <col min="15371" max="15371" width="3.5703125" style="153" customWidth="1"/>
    <col min="15372" max="15372" width="10.140625" style="153" bestFit="1" customWidth="1"/>
    <col min="15373" max="15617" width="9.140625" style="153"/>
    <col min="15618" max="15618" width="3.85546875" style="153" customWidth="1"/>
    <col min="15619" max="15619" width="13.85546875" style="153" customWidth="1"/>
    <col min="15620" max="15620" width="47.85546875" style="153" customWidth="1"/>
    <col min="15621" max="15621" width="6.28515625" style="153" customWidth="1"/>
    <col min="15622" max="15622" width="11.85546875" style="153" customWidth="1"/>
    <col min="15623" max="15623" width="13.7109375" style="153" bestFit="1" customWidth="1"/>
    <col min="15624" max="15626" width="14.7109375" style="153" bestFit="1" customWidth="1"/>
    <col min="15627" max="15627" width="3.5703125" style="153" customWidth="1"/>
    <col min="15628" max="15628" width="10.140625" style="153" bestFit="1" customWidth="1"/>
    <col min="15629" max="15873" width="9.140625" style="153"/>
    <col min="15874" max="15874" width="3.85546875" style="153" customWidth="1"/>
    <col min="15875" max="15875" width="13.85546875" style="153" customWidth="1"/>
    <col min="15876" max="15876" width="47.85546875" style="153" customWidth="1"/>
    <col min="15877" max="15877" width="6.28515625" style="153" customWidth="1"/>
    <col min="15878" max="15878" width="11.85546875" style="153" customWidth="1"/>
    <col min="15879" max="15879" width="13.7109375" style="153" bestFit="1" customWidth="1"/>
    <col min="15880" max="15882" width="14.7109375" style="153" bestFit="1" customWidth="1"/>
    <col min="15883" max="15883" width="3.5703125" style="153" customWidth="1"/>
    <col min="15884" max="15884" width="10.140625" style="153" bestFit="1" customWidth="1"/>
    <col min="15885" max="16129" width="9.140625" style="153"/>
    <col min="16130" max="16130" width="3.85546875" style="153" customWidth="1"/>
    <col min="16131" max="16131" width="13.85546875" style="153" customWidth="1"/>
    <col min="16132" max="16132" width="47.85546875" style="153" customWidth="1"/>
    <col min="16133" max="16133" width="6.28515625" style="153" customWidth="1"/>
    <col min="16134" max="16134" width="11.85546875" style="153" customWidth="1"/>
    <col min="16135" max="16135" width="13.7109375" style="153" bestFit="1" customWidth="1"/>
    <col min="16136" max="16138" width="14.7109375" style="153" bestFit="1" customWidth="1"/>
    <col min="16139" max="16139" width="3.5703125" style="153" customWidth="1"/>
    <col min="16140" max="16140" width="10.140625" style="153" bestFit="1" customWidth="1"/>
    <col min="16141" max="16384" width="9.140625" style="153"/>
  </cols>
  <sheetData>
    <row r="1" spans="2:12" s="150" customFormat="1" ht="12" customHeight="1" x14ac:dyDescent="0.3">
      <c r="B1" s="329"/>
      <c r="C1" s="329"/>
      <c r="D1" s="329"/>
      <c r="E1" s="329"/>
      <c r="F1" s="329"/>
      <c r="G1" s="329"/>
      <c r="H1" s="329"/>
      <c r="I1" s="329"/>
      <c r="J1" s="329"/>
    </row>
    <row r="2" spans="2:12" s="151" customFormat="1" ht="6.6" customHeight="1" x14ac:dyDescent="0.3">
      <c r="B2" s="329"/>
      <c r="C2" s="329"/>
      <c r="D2" s="329"/>
      <c r="E2" s="329"/>
      <c r="F2" s="329"/>
      <c r="G2" s="329"/>
      <c r="H2" s="329"/>
      <c r="I2" s="329"/>
      <c r="J2" s="329"/>
    </row>
    <row r="3" spans="2:12" s="151" customFormat="1" ht="18.75" customHeight="1" x14ac:dyDescent="0.3">
      <c r="B3" s="326" t="s">
        <v>426</v>
      </c>
      <c r="C3" s="327"/>
      <c r="D3" s="327"/>
      <c r="E3" s="327"/>
      <c r="F3" s="327"/>
      <c r="G3" s="327"/>
      <c r="H3" s="327"/>
      <c r="I3" s="327"/>
      <c r="J3" s="328"/>
    </row>
    <row r="4" spans="2:12" s="151" customFormat="1" ht="18.75" customHeight="1" x14ac:dyDescent="0.3">
      <c r="B4" s="330" t="s">
        <v>427</v>
      </c>
      <c r="C4" s="330"/>
      <c r="D4" s="330"/>
      <c r="E4" s="330"/>
      <c r="F4" s="330"/>
      <c r="G4" s="330"/>
      <c r="H4" s="330"/>
      <c r="I4" s="330"/>
      <c r="J4" s="330"/>
    </row>
    <row r="5" spans="2:12" x14ac:dyDescent="0.2">
      <c r="C5" s="161"/>
      <c r="I5" s="159"/>
      <c r="J5" s="159"/>
      <c r="K5" s="160"/>
    </row>
    <row r="6" spans="2:12" x14ac:dyDescent="0.2">
      <c r="B6" s="177">
        <v>1</v>
      </c>
      <c r="C6" s="178">
        <v>2</v>
      </c>
      <c r="D6" s="177">
        <v>3</v>
      </c>
      <c r="E6" s="177">
        <v>4</v>
      </c>
      <c r="F6" s="177">
        <v>5</v>
      </c>
      <c r="G6" s="177">
        <v>6</v>
      </c>
      <c r="H6" s="177">
        <v>7</v>
      </c>
      <c r="I6" s="177">
        <v>8</v>
      </c>
      <c r="J6" s="177">
        <v>9</v>
      </c>
      <c r="K6" s="160"/>
    </row>
    <row r="7" spans="2:12" ht="33.75" x14ac:dyDescent="0.2">
      <c r="B7" s="179" t="s">
        <v>230</v>
      </c>
      <c r="C7" s="180" t="s">
        <v>117</v>
      </c>
      <c r="D7" s="179" t="s">
        <v>231</v>
      </c>
      <c r="E7" s="179" t="s">
        <v>118</v>
      </c>
      <c r="F7" s="179" t="s">
        <v>119</v>
      </c>
      <c r="G7" s="179" t="s">
        <v>232</v>
      </c>
      <c r="H7" s="179" t="s">
        <v>233</v>
      </c>
      <c r="I7" s="179" t="s">
        <v>234</v>
      </c>
      <c r="J7" s="179" t="s">
        <v>235</v>
      </c>
    </row>
    <row r="8" spans="2:12" ht="22.5" x14ac:dyDescent="0.2">
      <c r="B8" s="162">
        <v>1</v>
      </c>
      <c r="C8" s="182" t="s">
        <v>141</v>
      </c>
      <c r="D8" s="183" t="s">
        <v>236</v>
      </c>
      <c r="E8" s="183" t="s">
        <v>121</v>
      </c>
      <c r="F8" s="184">
        <v>1000</v>
      </c>
      <c r="G8" s="203"/>
      <c r="H8" s="184">
        <f>G8*F8</f>
        <v>0</v>
      </c>
      <c r="I8" s="205">
        <f>H8/100*23</f>
        <v>0</v>
      </c>
      <c r="J8" s="184">
        <f>I8+H8</f>
        <v>0</v>
      </c>
    </row>
    <row r="9" spans="2:12" ht="22.5" x14ac:dyDescent="0.2">
      <c r="B9" s="162">
        <v>2</v>
      </c>
      <c r="C9" s="182" t="s">
        <v>142</v>
      </c>
      <c r="D9" s="183" t="s">
        <v>237</v>
      </c>
      <c r="E9" s="183" t="s">
        <v>121</v>
      </c>
      <c r="F9" s="184">
        <v>1000</v>
      </c>
      <c r="G9" s="203"/>
      <c r="H9" s="184">
        <f t="shared" ref="H9:H72" si="0">G9*F9</f>
        <v>0</v>
      </c>
      <c r="I9" s="205">
        <f t="shared" ref="I9:I72" si="1">H9/100*23</f>
        <v>0</v>
      </c>
      <c r="J9" s="184">
        <f t="shared" ref="J9:J72" si="2">I9+H9</f>
        <v>0</v>
      </c>
      <c r="L9" s="176"/>
    </row>
    <row r="10" spans="2:12" ht="22.5" x14ac:dyDescent="0.2">
      <c r="B10" s="162">
        <v>3</v>
      </c>
      <c r="C10" s="182" t="s">
        <v>238</v>
      </c>
      <c r="D10" s="183" t="s">
        <v>239</v>
      </c>
      <c r="E10" s="183" t="s">
        <v>121</v>
      </c>
      <c r="F10" s="184">
        <v>1000</v>
      </c>
      <c r="G10" s="203"/>
      <c r="H10" s="184">
        <f t="shared" si="0"/>
        <v>0</v>
      </c>
      <c r="I10" s="205">
        <f t="shared" si="1"/>
        <v>0</v>
      </c>
      <c r="J10" s="184">
        <f t="shared" si="2"/>
        <v>0</v>
      </c>
    </row>
    <row r="11" spans="2:12" x14ac:dyDescent="0.2">
      <c r="B11" s="162">
        <v>4</v>
      </c>
      <c r="C11" s="182" t="s">
        <v>149</v>
      </c>
      <c r="D11" s="183" t="s">
        <v>240</v>
      </c>
      <c r="E11" s="183" t="s">
        <v>144</v>
      </c>
      <c r="F11" s="184">
        <v>1000</v>
      </c>
      <c r="G11" s="203"/>
      <c r="H11" s="184">
        <f t="shared" si="0"/>
        <v>0</v>
      </c>
      <c r="I11" s="205">
        <f t="shared" si="1"/>
        <v>0</v>
      </c>
      <c r="J11" s="184">
        <f t="shared" si="2"/>
        <v>0</v>
      </c>
    </row>
    <row r="12" spans="2:12" ht="22.5" x14ac:dyDescent="0.2">
      <c r="B12" s="162">
        <v>5</v>
      </c>
      <c r="C12" s="182" t="s">
        <v>241</v>
      </c>
      <c r="D12" s="183" t="s">
        <v>242</v>
      </c>
      <c r="E12" s="183" t="s">
        <v>158</v>
      </c>
      <c r="F12" s="184">
        <v>1000</v>
      </c>
      <c r="G12" s="203"/>
      <c r="H12" s="184">
        <f t="shared" si="0"/>
        <v>0</v>
      </c>
      <c r="I12" s="205">
        <f t="shared" si="1"/>
        <v>0</v>
      </c>
      <c r="J12" s="184">
        <f t="shared" si="2"/>
        <v>0</v>
      </c>
    </row>
    <row r="13" spans="2:12" ht="22.5" x14ac:dyDescent="0.2">
      <c r="B13" s="162">
        <v>6</v>
      </c>
      <c r="C13" s="182" t="s">
        <v>154</v>
      </c>
      <c r="D13" s="183" t="s">
        <v>155</v>
      </c>
      <c r="E13" s="183" t="s">
        <v>133</v>
      </c>
      <c r="F13" s="184">
        <v>1000</v>
      </c>
      <c r="G13" s="203"/>
      <c r="H13" s="184">
        <f t="shared" si="0"/>
        <v>0</v>
      </c>
      <c r="I13" s="205">
        <f t="shared" si="1"/>
        <v>0</v>
      </c>
      <c r="J13" s="184">
        <f t="shared" si="2"/>
        <v>0</v>
      </c>
    </row>
    <row r="14" spans="2:12" ht="22.5" x14ac:dyDescent="0.2">
      <c r="B14" s="162">
        <v>7</v>
      </c>
      <c r="C14" s="182" t="s">
        <v>243</v>
      </c>
      <c r="D14" s="183" t="s">
        <v>244</v>
      </c>
      <c r="E14" s="183" t="s">
        <v>158</v>
      </c>
      <c r="F14" s="184">
        <v>1000</v>
      </c>
      <c r="G14" s="203"/>
      <c r="H14" s="184">
        <f t="shared" si="0"/>
        <v>0</v>
      </c>
      <c r="I14" s="205">
        <f t="shared" si="1"/>
        <v>0</v>
      </c>
      <c r="J14" s="184">
        <f t="shared" si="2"/>
        <v>0</v>
      </c>
    </row>
    <row r="15" spans="2:12" ht="22.5" x14ac:dyDescent="0.2">
      <c r="B15" s="162">
        <v>8</v>
      </c>
      <c r="C15" s="182" t="s">
        <v>120</v>
      </c>
      <c r="D15" s="183" t="s">
        <v>245</v>
      </c>
      <c r="E15" s="183" t="s">
        <v>121</v>
      </c>
      <c r="F15" s="184">
        <v>1000</v>
      </c>
      <c r="G15" s="203"/>
      <c r="H15" s="184">
        <f t="shared" si="0"/>
        <v>0</v>
      </c>
      <c r="I15" s="205">
        <f t="shared" si="1"/>
        <v>0</v>
      </c>
      <c r="J15" s="184">
        <f t="shared" si="2"/>
        <v>0</v>
      </c>
    </row>
    <row r="16" spans="2:12" ht="22.5" x14ac:dyDescent="0.2">
      <c r="B16" s="162">
        <v>9</v>
      </c>
      <c r="C16" s="182" t="s">
        <v>122</v>
      </c>
      <c r="D16" s="183" t="s">
        <v>246</v>
      </c>
      <c r="E16" s="183" t="s">
        <v>121</v>
      </c>
      <c r="F16" s="184">
        <v>1000</v>
      </c>
      <c r="G16" s="203"/>
      <c r="H16" s="184">
        <f t="shared" si="0"/>
        <v>0</v>
      </c>
      <c r="I16" s="205">
        <f t="shared" si="1"/>
        <v>0</v>
      </c>
      <c r="J16" s="184">
        <f t="shared" si="2"/>
        <v>0</v>
      </c>
    </row>
    <row r="17" spans="2:10" ht="33.75" x14ac:dyDescent="0.2">
      <c r="B17" s="162">
        <v>10</v>
      </c>
      <c r="C17" s="185" t="s">
        <v>123</v>
      </c>
      <c r="D17" s="186" t="s">
        <v>247</v>
      </c>
      <c r="E17" s="183" t="s">
        <v>121</v>
      </c>
      <c r="F17" s="187">
        <v>1000</v>
      </c>
      <c r="G17" s="204"/>
      <c r="H17" s="184">
        <f t="shared" si="0"/>
        <v>0</v>
      </c>
      <c r="I17" s="205">
        <f t="shared" si="1"/>
        <v>0</v>
      </c>
      <c r="J17" s="184">
        <f t="shared" si="2"/>
        <v>0</v>
      </c>
    </row>
    <row r="18" spans="2:10" ht="45" x14ac:dyDescent="0.2">
      <c r="B18" s="162">
        <v>11</v>
      </c>
      <c r="C18" s="185" t="s">
        <v>124</v>
      </c>
      <c r="D18" s="186" t="s">
        <v>248</v>
      </c>
      <c r="E18" s="183" t="s">
        <v>121</v>
      </c>
      <c r="F18" s="187">
        <v>1000</v>
      </c>
      <c r="G18" s="204"/>
      <c r="H18" s="184">
        <f t="shared" si="0"/>
        <v>0</v>
      </c>
      <c r="I18" s="205">
        <f t="shared" si="1"/>
        <v>0</v>
      </c>
      <c r="J18" s="184">
        <f t="shared" si="2"/>
        <v>0</v>
      </c>
    </row>
    <row r="19" spans="2:10" ht="22.5" x14ac:dyDescent="0.2">
      <c r="B19" s="162">
        <v>12</v>
      </c>
      <c r="C19" s="182" t="s">
        <v>125</v>
      </c>
      <c r="D19" s="183" t="s">
        <v>249</v>
      </c>
      <c r="E19" s="183" t="s">
        <v>121</v>
      </c>
      <c r="F19" s="184">
        <v>1000</v>
      </c>
      <c r="G19" s="203"/>
      <c r="H19" s="184">
        <f t="shared" si="0"/>
        <v>0</v>
      </c>
      <c r="I19" s="205">
        <f t="shared" si="1"/>
        <v>0</v>
      </c>
      <c r="J19" s="184">
        <f t="shared" si="2"/>
        <v>0</v>
      </c>
    </row>
    <row r="20" spans="2:10" ht="33.75" x14ac:dyDescent="0.2">
      <c r="B20" s="162">
        <v>13</v>
      </c>
      <c r="C20" s="185" t="s">
        <v>126</v>
      </c>
      <c r="D20" s="186" t="s">
        <v>127</v>
      </c>
      <c r="E20" s="183" t="s">
        <v>121</v>
      </c>
      <c r="F20" s="187">
        <v>1000</v>
      </c>
      <c r="G20" s="204"/>
      <c r="H20" s="184">
        <f t="shared" si="0"/>
        <v>0</v>
      </c>
      <c r="I20" s="205">
        <f t="shared" si="1"/>
        <v>0</v>
      </c>
      <c r="J20" s="184">
        <f t="shared" si="2"/>
        <v>0</v>
      </c>
    </row>
    <row r="21" spans="2:10" ht="22.5" x14ac:dyDescent="0.2">
      <c r="B21" s="162">
        <v>14</v>
      </c>
      <c r="C21" s="182" t="s">
        <v>128</v>
      </c>
      <c r="D21" s="183" t="s">
        <v>129</v>
      </c>
      <c r="E21" s="183" t="s">
        <v>121</v>
      </c>
      <c r="F21" s="184">
        <v>1000</v>
      </c>
      <c r="G21" s="203"/>
      <c r="H21" s="184">
        <f t="shared" si="0"/>
        <v>0</v>
      </c>
      <c r="I21" s="205">
        <f t="shared" si="1"/>
        <v>0</v>
      </c>
      <c r="J21" s="184">
        <f t="shared" si="2"/>
        <v>0</v>
      </c>
    </row>
    <row r="22" spans="2:10" x14ac:dyDescent="0.2">
      <c r="B22" s="162">
        <v>15</v>
      </c>
      <c r="C22" s="182" t="s">
        <v>250</v>
      </c>
      <c r="D22" s="183" t="s">
        <v>251</v>
      </c>
      <c r="E22" s="183" t="s">
        <v>176</v>
      </c>
      <c r="F22" s="184">
        <v>30</v>
      </c>
      <c r="G22" s="203"/>
      <c r="H22" s="184">
        <f t="shared" si="0"/>
        <v>0</v>
      </c>
      <c r="I22" s="205">
        <f t="shared" si="1"/>
        <v>0</v>
      </c>
      <c r="J22" s="184">
        <f t="shared" si="2"/>
        <v>0</v>
      </c>
    </row>
    <row r="23" spans="2:10" x14ac:dyDescent="0.2">
      <c r="B23" s="162">
        <v>16</v>
      </c>
      <c r="C23" s="182" t="s">
        <v>252</v>
      </c>
      <c r="D23" s="183" t="s">
        <v>253</v>
      </c>
      <c r="E23" s="183" t="s">
        <v>176</v>
      </c>
      <c r="F23" s="184">
        <v>30</v>
      </c>
      <c r="G23" s="203"/>
      <c r="H23" s="184">
        <f t="shared" si="0"/>
        <v>0</v>
      </c>
      <c r="I23" s="205">
        <f t="shared" si="1"/>
        <v>0</v>
      </c>
      <c r="J23" s="184">
        <f t="shared" si="2"/>
        <v>0</v>
      </c>
    </row>
    <row r="24" spans="2:10" x14ac:dyDescent="0.2">
      <c r="B24" s="162">
        <v>17</v>
      </c>
      <c r="C24" s="182" t="s">
        <v>254</v>
      </c>
      <c r="D24" s="183" t="s">
        <v>255</v>
      </c>
      <c r="E24" s="183" t="s">
        <v>176</v>
      </c>
      <c r="F24" s="184">
        <v>30</v>
      </c>
      <c r="G24" s="203"/>
      <c r="H24" s="184">
        <f t="shared" si="0"/>
        <v>0</v>
      </c>
      <c r="I24" s="205">
        <f t="shared" si="1"/>
        <v>0</v>
      </c>
      <c r="J24" s="184">
        <f t="shared" si="2"/>
        <v>0</v>
      </c>
    </row>
    <row r="25" spans="2:10" x14ac:dyDescent="0.2">
      <c r="B25" s="162">
        <v>18</v>
      </c>
      <c r="C25" s="182" t="s">
        <v>256</v>
      </c>
      <c r="D25" s="183" t="s">
        <v>257</v>
      </c>
      <c r="E25" s="183" t="s">
        <v>176</v>
      </c>
      <c r="F25" s="184">
        <v>30</v>
      </c>
      <c r="G25" s="203"/>
      <c r="H25" s="184">
        <f t="shared" si="0"/>
        <v>0</v>
      </c>
      <c r="I25" s="205">
        <f t="shared" si="1"/>
        <v>0</v>
      </c>
      <c r="J25" s="184">
        <f t="shared" si="2"/>
        <v>0</v>
      </c>
    </row>
    <row r="26" spans="2:10" x14ac:dyDescent="0.2">
      <c r="B26" s="162">
        <v>19</v>
      </c>
      <c r="C26" s="182" t="s">
        <v>258</v>
      </c>
      <c r="D26" s="183" t="s">
        <v>259</v>
      </c>
      <c r="E26" s="183" t="s">
        <v>176</v>
      </c>
      <c r="F26" s="184">
        <v>30</v>
      </c>
      <c r="G26" s="203"/>
      <c r="H26" s="184">
        <f t="shared" si="0"/>
        <v>0</v>
      </c>
      <c r="I26" s="205">
        <f t="shared" si="1"/>
        <v>0</v>
      </c>
      <c r="J26" s="184">
        <f t="shared" si="2"/>
        <v>0</v>
      </c>
    </row>
    <row r="27" spans="2:10" ht="22.5" x14ac:dyDescent="0.2">
      <c r="B27" s="162">
        <v>20</v>
      </c>
      <c r="C27" s="182" t="s">
        <v>130</v>
      </c>
      <c r="D27" s="183" t="s">
        <v>260</v>
      </c>
      <c r="E27" s="183" t="s">
        <v>121</v>
      </c>
      <c r="F27" s="184">
        <v>500</v>
      </c>
      <c r="G27" s="203"/>
      <c r="H27" s="184">
        <f t="shared" si="0"/>
        <v>0</v>
      </c>
      <c r="I27" s="205">
        <f t="shared" si="1"/>
        <v>0</v>
      </c>
      <c r="J27" s="184">
        <f t="shared" si="2"/>
        <v>0</v>
      </c>
    </row>
    <row r="28" spans="2:10" ht="22.5" x14ac:dyDescent="0.2">
      <c r="B28" s="162">
        <v>21</v>
      </c>
      <c r="C28" s="185" t="s">
        <v>131</v>
      </c>
      <c r="D28" s="186" t="s">
        <v>132</v>
      </c>
      <c r="E28" s="183" t="s">
        <v>121</v>
      </c>
      <c r="F28" s="187">
        <v>500</v>
      </c>
      <c r="G28" s="204"/>
      <c r="H28" s="184">
        <f t="shared" si="0"/>
        <v>0</v>
      </c>
      <c r="I28" s="205">
        <f t="shared" si="1"/>
        <v>0</v>
      </c>
      <c r="J28" s="184">
        <f t="shared" si="2"/>
        <v>0</v>
      </c>
    </row>
    <row r="29" spans="2:10" ht="22.5" x14ac:dyDescent="0.2">
      <c r="B29" s="162">
        <v>22</v>
      </c>
      <c r="C29" s="182" t="s">
        <v>134</v>
      </c>
      <c r="D29" s="183" t="s">
        <v>261</v>
      </c>
      <c r="E29" s="183" t="s">
        <v>121</v>
      </c>
      <c r="F29" s="184">
        <v>500</v>
      </c>
      <c r="G29" s="203"/>
      <c r="H29" s="184">
        <f t="shared" si="0"/>
        <v>0</v>
      </c>
      <c r="I29" s="205">
        <f t="shared" si="1"/>
        <v>0</v>
      </c>
      <c r="J29" s="184">
        <f t="shared" si="2"/>
        <v>0</v>
      </c>
    </row>
    <row r="30" spans="2:10" ht="22.5" x14ac:dyDescent="0.2">
      <c r="B30" s="162">
        <v>23</v>
      </c>
      <c r="C30" s="182" t="s">
        <v>135</v>
      </c>
      <c r="D30" s="183" t="s">
        <v>262</v>
      </c>
      <c r="E30" s="183" t="s">
        <v>121</v>
      </c>
      <c r="F30" s="184">
        <v>500</v>
      </c>
      <c r="G30" s="203"/>
      <c r="H30" s="184">
        <f t="shared" si="0"/>
        <v>0</v>
      </c>
      <c r="I30" s="205">
        <f t="shared" si="1"/>
        <v>0</v>
      </c>
      <c r="J30" s="184">
        <f t="shared" si="2"/>
        <v>0</v>
      </c>
    </row>
    <row r="31" spans="2:10" ht="22.5" x14ac:dyDescent="0.2">
      <c r="B31" s="162">
        <v>24</v>
      </c>
      <c r="C31" s="182" t="s">
        <v>136</v>
      </c>
      <c r="D31" s="183" t="s">
        <v>263</v>
      </c>
      <c r="E31" s="183" t="s">
        <v>121</v>
      </c>
      <c r="F31" s="184">
        <v>500</v>
      </c>
      <c r="G31" s="203"/>
      <c r="H31" s="184">
        <f t="shared" si="0"/>
        <v>0</v>
      </c>
      <c r="I31" s="205">
        <f t="shared" si="1"/>
        <v>0</v>
      </c>
      <c r="J31" s="184">
        <f t="shared" si="2"/>
        <v>0</v>
      </c>
    </row>
    <row r="32" spans="2:10" ht="22.5" x14ac:dyDescent="0.2">
      <c r="B32" s="162">
        <v>25</v>
      </c>
      <c r="C32" s="182" t="s">
        <v>137</v>
      </c>
      <c r="D32" s="183" t="s">
        <v>264</v>
      </c>
      <c r="E32" s="183" t="s">
        <v>121</v>
      </c>
      <c r="F32" s="184">
        <v>500</v>
      </c>
      <c r="G32" s="203"/>
      <c r="H32" s="184">
        <f t="shared" si="0"/>
        <v>0</v>
      </c>
      <c r="I32" s="205">
        <f t="shared" si="1"/>
        <v>0</v>
      </c>
      <c r="J32" s="184">
        <f t="shared" si="2"/>
        <v>0</v>
      </c>
    </row>
    <row r="33" spans="2:10" x14ac:dyDescent="0.2">
      <c r="B33" s="162">
        <v>26</v>
      </c>
      <c r="C33" s="182" t="s">
        <v>138</v>
      </c>
      <c r="D33" s="183" t="s">
        <v>265</v>
      </c>
      <c r="E33" s="183" t="s">
        <v>133</v>
      </c>
      <c r="F33" s="184">
        <v>100</v>
      </c>
      <c r="G33" s="203"/>
      <c r="H33" s="184">
        <f t="shared" si="0"/>
        <v>0</v>
      </c>
      <c r="I33" s="205">
        <f t="shared" si="1"/>
        <v>0</v>
      </c>
      <c r="J33" s="184">
        <f t="shared" si="2"/>
        <v>0</v>
      </c>
    </row>
    <row r="34" spans="2:10" ht="22.5" x14ac:dyDescent="0.2">
      <c r="B34" s="162">
        <v>27</v>
      </c>
      <c r="C34" s="182" t="s">
        <v>139</v>
      </c>
      <c r="D34" s="183" t="s">
        <v>140</v>
      </c>
      <c r="E34" s="183" t="s">
        <v>133</v>
      </c>
      <c r="F34" s="184">
        <v>100</v>
      </c>
      <c r="G34" s="203"/>
      <c r="H34" s="184">
        <f t="shared" si="0"/>
        <v>0</v>
      </c>
      <c r="I34" s="205">
        <f t="shared" si="1"/>
        <v>0</v>
      </c>
      <c r="J34" s="184">
        <f t="shared" si="2"/>
        <v>0</v>
      </c>
    </row>
    <row r="35" spans="2:10" ht="22.5" x14ac:dyDescent="0.2">
      <c r="B35" s="162">
        <v>28</v>
      </c>
      <c r="C35" s="182" t="s">
        <v>143</v>
      </c>
      <c r="D35" s="183" t="s">
        <v>266</v>
      </c>
      <c r="E35" s="183" t="s">
        <v>144</v>
      </c>
      <c r="F35" s="184">
        <v>5000</v>
      </c>
      <c r="G35" s="203"/>
      <c r="H35" s="184">
        <f t="shared" si="0"/>
        <v>0</v>
      </c>
      <c r="I35" s="205">
        <f t="shared" si="1"/>
        <v>0</v>
      </c>
      <c r="J35" s="184">
        <f t="shared" si="2"/>
        <v>0</v>
      </c>
    </row>
    <row r="36" spans="2:10" ht="22.5" x14ac:dyDescent="0.2">
      <c r="B36" s="162">
        <v>29</v>
      </c>
      <c r="C36" s="182" t="s">
        <v>145</v>
      </c>
      <c r="D36" s="183" t="s">
        <v>267</v>
      </c>
      <c r="E36" s="183" t="s">
        <v>144</v>
      </c>
      <c r="F36" s="184">
        <v>5000</v>
      </c>
      <c r="G36" s="203"/>
      <c r="H36" s="184">
        <f t="shared" si="0"/>
        <v>0</v>
      </c>
      <c r="I36" s="205">
        <f t="shared" si="1"/>
        <v>0</v>
      </c>
      <c r="J36" s="184">
        <f t="shared" si="2"/>
        <v>0</v>
      </c>
    </row>
    <row r="37" spans="2:10" ht="22.5" x14ac:dyDescent="0.2">
      <c r="B37" s="162">
        <v>30</v>
      </c>
      <c r="C37" s="185" t="s">
        <v>146</v>
      </c>
      <c r="D37" s="186" t="s">
        <v>268</v>
      </c>
      <c r="E37" s="183" t="s">
        <v>144</v>
      </c>
      <c r="F37" s="187">
        <v>1000</v>
      </c>
      <c r="G37" s="204"/>
      <c r="H37" s="184">
        <f t="shared" si="0"/>
        <v>0</v>
      </c>
      <c r="I37" s="205">
        <f t="shared" si="1"/>
        <v>0</v>
      </c>
      <c r="J37" s="184">
        <f t="shared" si="2"/>
        <v>0</v>
      </c>
    </row>
    <row r="38" spans="2:10" ht="22.5" x14ac:dyDescent="0.2">
      <c r="B38" s="162">
        <v>31</v>
      </c>
      <c r="C38" s="185" t="s">
        <v>147</v>
      </c>
      <c r="D38" s="186" t="s">
        <v>269</v>
      </c>
      <c r="E38" s="183" t="s">
        <v>144</v>
      </c>
      <c r="F38" s="187">
        <v>2000</v>
      </c>
      <c r="G38" s="204"/>
      <c r="H38" s="184">
        <f t="shared" si="0"/>
        <v>0</v>
      </c>
      <c r="I38" s="205">
        <f t="shared" si="1"/>
        <v>0</v>
      </c>
      <c r="J38" s="184">
        <f t="shared" si="2"/>
        <v>0</v>
      </c>
    </row>
    <row r="39" spans="2:10" ht="22.5" x14ac:dyDescent="0.2">
      <c r="B39" s="162">
        <v>32</v>
      </c>
      <c r="C39" s="185" t="s">
        <v>148</v>
      </c>
      <c r="D39" s="186" t="s">
        <v>270</v>
      </c>
      <c r="E39" s="183" t="s">
        <v>144</v>
      </c>
      <c r="F39" s="187">
        <v>2000</v>
      </c>
      <c r="G39" s="204"/>
      <c r="H39" s="184">
        <f t="shared" si="0"/>
        <v>0</v>
      </c>
      <c r="I39" s="205">
        <f t="shared" si="1"/>
        <v>0</v>
      </c>
      <c r="J39" s="184">
        <f t="shared" si="2"/>
        <v>0</v>
      </c>
    </row>
    <row r="40" spans="2:10" x14ac:dyDescent="0.2">
      <c r="B40" s="162">
        <v>33</v>
      </c>
      <c r="C40" s="182" t="s">
        <v>150</v>
      </c>
      <c r="D40" s="183" t="s">
        <v>151</v>
      </c>
      <c r="E40" s="183" t="s">
        <v>121</v>
      </c>
      <c r="F40" s="184">
        <v>3000</v>
      </c>
      <c r="G40" s="203"/>
      <c r="H40" s="184">
        <f t="shared" si="0"/>
        <v>0</v>
      </c>
      <c r="I40" s="205">
        <f t="shared" si="1"/>
        <v>0</v>
      </c>
      <c r="J40" s="184">
        <f t="shared" si="2"/>
        <v>0</v>
      </c>
    </row>
    <row r="41" spans="2:10" x14ac:dyDescent="0.2">
      <c r="B41" s="162">
        <v>34</v>
      </c>
      <c r="C41" s="182" t="s">
        <v>271</v>
      </c>
      <c r="D41" s="183" t="s">
        <v>272</v>
      </c>
      <c r="E41" s="183" t="s">
        <v>133</v>
      </c>
      <c r="F41" s="184">
        <v>1000</v>
      </c>
      <c r="G41" s="203"/>
      <c r="H41" s="184">
        <f t="shared" si="0"/>
        <v>0</v>
      </c>
      <c r="I41" s="205">
        <f t="shared" si="1"/>
        <v>0</v>
      </c>
      <c r="J41" s="184">
        <f t="shared" si="2"/>
        <v>0</v>
      </c>
    </row>
    <row r="42" spans="2:10" x14ac:dyDescent="0.2">
      <c r="B42" s="162">
        <v>35</v>
      </c>
      <c r="C42" s="182" t="s">
        <v>273</v>
      </c>
      <c r="D42" s="183" t="s">
        <v>274</v>
      </c>
      <c r="E42" s="183" t="s">
        <v>133</v>
      </c>
      <c r="F42" s="184">
        <v>1000</v>
      </c>
      <c r="G42" s="203"/>
      <c r="H42" s="184">
        <f t="shared" si="0"/>
        <v>0</v>
      </c>
      <c r="I42" s="205">
        <f t="shared" si="1"/>
        <v>0</v>
      </c>
      <c r="J42" s="184">
        <f t="shared" si="2"/>
        <v>0</v>
      </c>
    </row>
    <row r="43" spans="2:10" x14ac:dyDescent="0.2">
      <c r="B43" s="162">
        <v>36</v>
      </c>
      <c r="C43" s="182" t="s">
        <v>275</v>
      </c>
      <c r="D43" s="183" t="s">
        <v>276</v>
      </c>
      <c r="E43" s="183" t="s">
        <v>121</v>
      </c>
      <c r="F43" s="184">
        <v>1000</v>
      </c>
      <c r="G43" s="203"/>
      <c r="H43" s="184">
        <f t="shared" si="0"/>
        <v>0</v>
      </c>
      <c r="I43" s="205">
        <f t="shared" si="1"/>
        <v>0</v>
      </c>
      <c r="J43" s="184">
        <f t="shared" si="2"/>
        <v>0</v>
      </c>
    </row>
    <row r="44" spans="2:10" ht="22.5" x14ac:dyDescent="0.2">
      <c r="B44" s="162">
        <v>37</v>
      </c>
      <c r="C44" s="182" t="s">
        <v>277</v>
      </c>
      <c r="D44" s="183" t="s">
        <v>278</v>
      </c>
      <c r="E44" s="183" t="s">
        <v>279</v>
      </c>
      <c r="F44" s="184">
        <v>5</v>
      </c>
      <c r="G44" s="203"/>
      <c r="H44" s="184">
        <f t="shared" si="0"/>
        <v>0</v>
      </c>
      <c r="I44" s="205">
        <f t="shared" si="1"/>
        <v>0</v>
      </c>
      <c r="J44" s="184">
        <f t="shared" si="2"/>
        <v>0</v>
      </c>
    </row>
    <row r="45" spans="2:10" ht="22.5" x14ac:dyDescent="0.2">
      <c r="B45" s="162">
        <v>38</v>
      </c>
      <c r="C45" s="182" t="s">
        <v>280</v>
      </c>
      <c r="D45" s="183" t="s">
        <v>281</v>
      </c>
      <c r="E45" s="183" t="s">
        <v>121</v>
      </c>
      <c r="F45" s="184">
        <v>1000</v>
      </c>
      <c r="G45" s="203"/>
      <c r="H45" s="184">
        <f t="shared" si="0"/>
        <v>0</v>
      </c>
      <c r="I45" s="205">
        <f t="shared" si="1"/>
        <v>0</v>
      </c>
      <c r="J45" s="184">
        <f t="shared" si="2"/>
        <v>0</v>
      </c>
    </row>
    <row r="46" spans="2:10" x14ac:dyDescent="0.2">
      <c r="B46" s="162">
        <v>39</v>
      </c>
      <c r="C46" s="201" t="s">
        <v>428</v>
      </c>
      <c r="D46" s="202" t="s">
        <v>429</v>
      </c>
      <c r="E46" s="183" t="s">
        <v>121</v>
      </c>
      <c r="F46" s="187">
        <v>1000</v>
      </c>
      <c r="G46" s="204"/>
      <c r="H46" s="184">
        <f t="shared" si="0"/>
        <v>0</v>
      </c>
      <c r="I46" s="205">
        <f t="shared" si="1"/>
        <v>0</v>
      </c>
      <c r="J46" s="184">
        <f t="shared" si="2"/>
        <v>0</v>
      </c>
    </row>
    <row r="47" spans="2:10" ht="22.5" x14ac:dyDescent="0.2">
      <c r="B47" s="162">
        <v>40</v>
      </c>
      <c r="C47" s="182" t="s">
        <v>282</v>
      </c>
      <c r="D47" s="183" t="s">
        <v>283</v>
      </c>
      <c r="E47" s="183" t="s">
        <v>121</v>
      </c>
      <c r="F47" s="184">
        <v>1000</v>
      </c>
      <c r="G47" s="203"/>
      <c r="H47" s="184">
        <f t="shared" si="0"/>
        <v>0</v>
      </c>
      <c r="I47" s="205">
        <f t="shared" si="1"/>
        <v>0</v>
      </c>
      <c r="J47" s="184">
        <f t="shared" si="2"/>
        <v>0</v>
      </c>
    </row>
    <row r="48" spans="2:10" x14ac:dyDescent="0.2">
      <c r="B48" s="162">
        <v>41</v>
      </c>
      <c r="C48" s="201" t="s">
        <v>430</v>
      </c>
      <c r="D48" s="202" t="s">
        <v>431</v>
      </c>
      <c r="E48" s="183" t="s">
        <v>121</v>
      </c>
      <c r="F48" s="187">
        <v>1000</v>
      </c>
      <c r="G48" s="204"/>
      <c r="H48" s="184">
        <f t="shared" si="0"/>
        <v>0</v>
      </c>
      <c r="I48" s="205">
        <f t="shared" si="1"/>
        <v>0</v>
      </c>
      <c r="J48" s="184">
        <f t="shared" si="2"/>
        <v>0</v>
      </c>
    </row>
    <row r="49" spans="2:10" ht="22.5" x14ac:dyDescent="0.2">
      <c r="B49" s="162">
        <v>42</v>
      </c>
      <c r="C49" s="182" t="s">
        <v>284</v>
      </c>
      <c r="D49" s="183" t="s">
        <v>285</v>
      </c>
      <c r="E49" s="183" t="s">
        <v>121</v>
      </c>
      <c r="F49" s="184">
        <v>1000</v>
      </c>
      <c r="G49" s="203"/>
      <c r="H49" s="184">
        <f t="shared" si="0"/>
        <v>0</v>
      </c>
      <c r="I49" s="205">
        <f t="shared" si="1"/>
        <v>0</v>
      </c>
      <c r="J49" s="184">
        <f t="shared" si="2"/>
        <v>0</v>
      </c>
    </row>
    <row r="50" spans="2:10" x14ac:dyDescent="0.2">
      <c r="B50" s="162">
        <v>43</v>
      </c>
      <c r="C50" s="185" t="s">
        <v>286</v>
      </c>
      <c r="D50" s="186" t="s">
        <v>287</v>
      </c>
      <c r="E50" s="183" t="s">
        <v>121</v>
      </c>
      <c r="F50" s="187">
        <v>1000</v>
      </c>
      <c r="G50" s="204"/>
      <c r="H50" s="184">
        <f t="shared" si="0"/>
        <v>0</v>
      </c>
      <c r="I50" s="205">
        <f t="shared" si="1"/>
        <v>0</v>
      </c>
      <c r="J50" s="184">
        <f t="shared" si="2"/>
        <v>0</v>
      </c>
    </row>
    <row r="51" spans="2:10" ht="22.5" x14ac:dyDescent="0.2">
      <c r="B51" s="162">
        <v>44</v>
      </c>
      <c r="C51" s="182" t="s">
        <v>152</v>
      </c>
      <c r="D51" s="183" t="s">
        <v>153</v>
      </c>
      <c r="E51" s="183" t="s">
        <v>121</v>
      </c>
      <c r="F51" s="184">
        <v>3000</v>
      </c>
      <c r="G51" s="203"/>
      <c r="H51" s="184">
        <f t="shared" si="0"/>
        <v>0</v>
      </c>
      <c r="I51" s="205">
        <f t="shared" si="1"/>
        <v>0</v>
      </c>
      <c r="J51" s="184">
        <f t="shared" si="2"/>
        <v>0</v>
      </c>
    </row>
    <row r="52" spans="2:10" ht="22.5" x14ac:dyDescent="0.2">
      <c r="B52" s="162">
        <v>45</v>
      </c>
      <c r="C52" s="182" t="s">
        <v>288</v>
      </c>
      <c r="D52" s="183" t="s">
        <v>289</v>
      </c>
      <c r="E52" s="183" t="s">
        <v>176</v>
      </c>
      <c r="F52" s="184">
        <v>500</v>
      </c>
      <c r="G52" s="203"/>
      <c r="H52" s="184">
        <f t="shared" si="0"/>
        <v>0</v>
      </c>
      <c r="I52" s="205">
        <f t="shared" si="1"/>
        <v>0</v>
      </c>
      <c r="J52" s="184">
        <f t="shared" si="2"/>
        <v>0</v>
      </c>
    </row>
    <row r="53" spans="2:10" ht="22.5" x14ac:dyDescent="0.2">
      <c r="B53" s="162">
        <v>46</v>
      </c>
      <c r="C53" s="182" t="s">
        <v>290</v>
      </c>
      <c r="D53" s="183" t="s">
        <v>291</v>
      </c>
      <c r="E53" s="183" t="s">
        <v>176</v>
      </c>
      <c r="F53" s="184">
        <v>500</v>
      </c>
      <c r="G53" s="203"/>
      <c r="H53" s="184">
        <f t="shared" si="0"/>
        <v>0</v>
      </c>
      <c r="I53" s="205">
        <f t="shared" si="1"/>
        <v>0</v>
      </c>
      <c r="J53" s="184">
        <f t="shared" si="2"/>
        <v>0</v>
      </c>
    </row>
    <row r="54" spans="2:10" x14ac:dyDescent="0.2">
      <c r="B54" s="162">
        <v>47</v>
      </c>
      <c r="C54" s="182" t="s">
        <v>156</v>
      </c>
      <c r="D54" s="183" t="s">
        <v>157</v>
      </c>
      <c r="E54" s="183" t="s">
        <v>158</v>
      </c>
      <c r="F54" s="184">
        <v>500</v>
      </c>
      <c r="G54" s="203"/>
      <c r="H54" s="184">
        <f t="shared" si="0"/>
        <v>0</v>
      </c>
      <c r="I54" s="205">
        <f t="shared" si="1"/>
        <v>0</v>
      </c>
      <c r="J54" s="184">
        <f t="shared" si="2"/>
        <v>0</v>
      </c>
    </row>
    <row r="55" spans="2:10" ht="22.5" x14ac:dyDescent="0.2">
      <c r="B55" s="162">
        <v>48</v>
      </c>
      <c r="C55" s="182" t="s">
        <v>159</v>
      </c>
      <c r="D55" s="183" t="s">
        <v>160</v>
      </c>
      <c r="E55" s="183" t="s">
        <v>158</v>
      </c>
      <c r="F55" s="184">
        <v>500</v>
      </c>
      <c r="G55" s="203"/>
      <c r="H55" s="184">
        <f t="shared" si="0"/>
        <v>0</v>
      </c>
      <c r="I55" s="205">
        <f t="shared" si="1"/>
        <v>0</v>
      </c>
      <c r="J55" s="184">
        <f t="shared" si="2"/>
        <v>0</v>
      </c>
    </row>
    <row r="56" spans="2:10" x14ac:dyDescent="0.2">
      <c r="B56" s="162">
        <v>49</v>
      </c>
      <c r="C56" s="182" t="s">
        <v>161</v>
      </c>
      <c r="D56" s="183" t="s">
        <v>162</v>
      </c>
      <c r="E56" s="183" t="s">
        <v>158</v>
      </c>
      <c r="F56" s="184">
        <v>500</v>
      </c>
      <c r="G56" s="203"/>
      <c r="H56" s="184">
        <f t="shared" si="0"/>
        <v>0</v>
      </c>
      <c r="I56" s="205">
        <f t="shared" si="1"/>
        <v>0</v>
      </c>
      <c r="J56" s="184">
        <f t="shared" si="2"/>
        <v>0</v>
      </c>
    </row>
    <row r="57" spans="2:10" x14ac:dyDescent="0.2">
      <c r="B57" s="162">
        <v>50</v>
      </c>
      <c r="C57" s="182" t="s">
        <v>163</v>
      </c>
      <c r="D57" s="183" t="s">
        <v>164</v>
      </c>
      <c r="E57" s="183" t="s">
        <v>158</v>
      </c>
      <c r="F57" s="184">
        <v>500</v>
      </c>
      <c r="G57" s="203"/>
      <c r="H57" s="184">
        <f t="shared" si="0"/>
        <v>0</v>
      </c>
      <c r="I57" s="205">
        <f t="shared" si="1"/>
        <v>0</v>
      </c>
      <c r="J57" s="184">
        <f t="shared" si="2"/>
        <v>0</v>
      </c>
    </row>
    <row r="58" spans="2:10" ht="22.5" x14ac:dyDescent="0.2">
      <c r="B58" s="162">
        <v>51</v>
      </c>
      <c r="C58" s="182" t="s">
        <v>292</v>
      </c>
      <c r="D58" s="183" t="s">
        <v>293</v>
      </c>
      <c r="E58" s="183" t="s">
        <v>158</v>
      </c>
      <c r="F58" s="184">
        <v>500</v>
      </c>
      <c r="G58" s="203"/>
      <c r="H58" s="184">
        <f t="shared" si="0"/>
        <v>0</v>
      </c>
      <c r="I58" s="205">
        <f t="shared" si="1"/>
        <v>0</v>
      </c>
      <c r="J58" s="184">
        <f t="shared" si="2"/>
        <v>0</v>
      </c>
    </row>
    <row r="59" spans="2:10" ht="22.5" x14ac:dyDescent="0.2">
      <c r="B59" s="162">
        <v>52</v>
      </c>
      <c r="C59" s="182" t="s">
        <v>294</v>
      </c>
      <c r="D59" s="183" t="s">
        <v>295</v>
      </c>
      <c r="E59" s="183" t="s">
        <v>158</v>
      </c>
      <c r="F59" s="184">
        <v>500</v>
      </c>
      <c r="G59" s="203"/>
      <c r="H59" s="184">
        <f t="shared" si="0"/>
        <v>0</v>
      </c>
      <c r="I59" s="205">
        <f t="shared" si="1"/>
        <v>0</v>
      </c>
      <c r="J59" s="184">
        <f t="shared" si="2"/>
        <v>0</v>
      </c>
    </row>
    <row r="60" spans="2:10" ht="22.5" x14ac:dyDescent="0.2">
      <c r="B60" s="162">
        <v>53</v>
      </c>
      <c r="C60" s="182" t="s">
        <v>296</v>
      </c>
      <c r="D60" s="183" t="s">
        <v>297</v>
      </c>
      <c r="E60" s="183" t="s">
        <v>158</v>
      </c>
      <c r="F60" s="184">
        <v>500</v>
      </c>
      <c r="G60" s="203"/>
      <c r="H60" s="184">
        <f t="shared" si="0"/>
        <v>0</v>
      </c>
      <c r="I60" s="205">
        <f t="shared" si="1"/>
        <v>0</v>
      </c>
      <c r="J60" s="184">
        <f t="shared" si="2"/>
        <v>0</v>
      </c>
    </row>
    <row r="61" spans="2:10" ht="22.5" x14ac:dyDescent="0.2">
      <c r="B61" s="162">
        <v>54</v>
      </c>
      <c r="C61" s="182" t="s">
        <v>298</v>
      </c>
      <c r="D61" s="183" t="s">
        <v>299</v>
      </c>
      <c r="E61" s="183" t="s">
        <v>158</v>
      </c>
      <c r="F61" s="184">
        <v>500</v>
      </c>
      <c r="G61" s="203"/>
      <c r="H61" s="184">
        <f t="shared" si="0"/>
        <v>0</v>
      </c>
      <c r="I61" s="205">
        <f t="shared" si="1"/>
        <v>0</v>
      </c>
      <c r="J61" s="184">
        <f t="shared" si="2"/>
        <v>0</v>
      </c>
    </row>
    <row r="62" spans="2:10" ht="22.5" x14ac:dyDescent="0.2">
      <c r="B62" s="162">
        <v>55</v>
      </c>
      <c r="C62" s="182" t="s">
        <v>300</v>
      </c>
      <c r="D62" s="183" t="s">
        <v>301</v>
      </c>
      <c r="E62" s="183" t="s">
        <v>158</v>
      </c>
      <c r="F62" s="184">
        <v>500</v>
      </c>
      <c r="G62" s="203"/>
      <c r="H62" s="184">
        <f t="shared" si="0"/>
        <v>0</v>
      </c>
      <c r="I62" s="205">
        <f t="shared" si="1"/>
        <v>0</v>
      </c>
      <c r="J62" s="184">
        <f t="shared" si="2"/>
        <v>0</v>
      </c>
    </row>
    <row r="63" spans="2:10" ht="22.5" x14ac:dyDescent="0.2">
      <c r="B63" s="162">
        <v>56</v>
      </c>
      <c r="C63" s="182" t="s">
        <v>302</v>
      </c>
      <c r="D63" s="183" t="s">
        <v>303</v>
      </c>
      <c r="E63" s="183" t="s">
        <v>158</v>
      </c>
      <c r="F63" s="184">
        <v>5000</v>
      </c>
      <c r="G63" s="203"/>
      <c r="H63" s="184">
        <f t="shared" si="0"/>
        <v>0</v>
      </c>
      <c r="I63" s="205">
        <f t="shared" si="1"/>
        <v>0</v>
      </c>
      <c r="J63" s="184">
        <f t="shared" si="2"/>
        <v>0</v>
      </c>
    </row>
    <row r="64" spans="2:10" ht="22.5" x14ac:dyDescent="0.2">
      <c r="B64" s="162">
        <v>57</v>
      </c>
      <c r="C64" s="182" t="s">
        <v>304</v>
      </c>
      <c r="D64" s="183" t="s">
        <v>165</v>
      </c>
      <c r="E64" s="183" t="s">
        <v>158</v>
      </c>
      <c r="F64" s="184">
        <v>5000</v>
      </c>
      <c r="G64" s="203"/>
      <c r="H64" s="184">
        <f t="shared" si="0"/>
        <v>0</v>
      </c>
      <c r="I64" s="205">
        <f t="shared" si="1"/>
        <v>0</v>
      </c>
      <c r="J64" s="184">
        <f t="shared" si="2"/>
        <v>0</v>
      </c>
    </row>
    <row r="65" spans="2:10" ht="22.5" x14ac:dyDescent="0.2">
      <c r="B65" s="162">
        <v>58</v>
      </c>
      <c r="C65" s="182" t="s">
        <v>305</v>
      </c>
      <c r="D65" s="183" t="s">
        <v>166</v>
      </c>
      <c r="E65" s="183" t="s">
        <v>158</v>
      </c>
      <c r="F65" s="184">
        <v>5000</v>
      </c>
      <c r="G65" s="203"/>
      <c r="H65" s="184">
        <f t="shared" si="0"/>
        <v>0</v>
      </c>
      <c r="I65" s="205">
        <f t="shared" si="1"/>
        <v>0</v>
      </c>
      <c r="J65" s="184">
        <f t="shared" si="2"/>
        <v>0</v>
      </c>
    </row>
    <row r="66" spans="2:10" ht="22.5" x14ac:dyDescent="0.2">
      <c r="B66" s="162">
        <v>59</v>
      </c>
      <c r="C66" s="182" t="s">
        <v>306</v>
      </c>
      <c r="D66" s="183" t="s">
        <v>167</v>
      </c>
      <c r="E66" s="183" t="s">
        <v>158</v>
      </c>
      <c r="F66" s="184">
        <v>10000</v>
      </c>
      <c r="G66" s="203"/>
      <c r="H66" s="184">
        <f t="shared" si="0"/>
        <v>0</v>
      </c>
      <c r="I66" s="205">
        <f t="shared" si="1"/>
        <v>0</v>
      </c>
      <c r="J66" s="184">
        <f t="shared" si="2"/>
        <v>0</v>
      </c>
    </row>
    <row r="67" spans="2:10" ht="22.5" x14ac:dyDescent="0.2">
      <c r="B67" s="162">
        <v>60</v>
      </c>
      <c r="C67" s="182" t="s">
        <v>307</v>
      </c>
      <c r="D67" s="183" t="s">
        <v>308</v>
      </c>
      <c r="E67" s="183" t="s">
        <v>158</v>
      </c>
      <c r="F67" s="184">
        <v>25000</v>
      </c>
      <c r="G67" s="203"/>
      <c r="H67" s="184">
        <f t="shared" si="0"/>
        <v>0</v>
      </c>
      <c r="I67" s="205">
        <f t="shared" si="1"/>
        <v>0</v>
      </c>
      <c r="J67" s="184">
        <f t="shared" si="2"/>
        <v>0</v>
      </c>
    </row>
    <row r="68" spans="2:10" ht="22.5" x14ac:dyDescent="0.2">
      <c r="B68" s="162">
        <v>61</v>
      </c>
      <c r="C68" s="182" t="s">
        <v>309</v>
      </c>
      <c r="D68" s="183" t="s">
        <v>310</v>
      </c>
      <c r="E68" s="183" t="s">
        <v>158</v>
      </c>
      <c r="F68" s="184">
        <v>25000</v>
      </c>
      <c r="G68" s="203"/>
      <c r="H68" s="184">
        <f t="shared" si="0"/>
        <v>0</v>
      </c>
      <c r="I68" s="205">
        <f t="shared" si="1"/>
        <v>0</v>
      </c>
      <c r="J68" s="184">
        <f t="shared" si="2"/>
        <v>0</v>
      </c>
    </row>
    <row r="69" spans="2:10" ht="22.5" x14ac:dyDescent="0.2">
      <c r="B69" s="162">
        <v>62</v>
      </c>
      <c r="C69" s="182" t="s">
        <v>311</v>
      </c>
      <c r="D69" s="183" t="s">
        <v>312</v>
      </c>
      <c r="E69" s="183" t="s">
        <v>158</v>
      </c>
      <c r="F69" s="184">
        <v>1000</v>
      </c>
      <c r="G69" s="203"/>
      <c r="H69" s="184">
        <f t="shared" si="0"/>
        <v>0</v>
      </c>
      <c r="I69" s="205">
        <f t="shared" si="1"/>
        <v>0</v>
      </c>
      <c r="J69" s="184">
        <f t="shared" si="2"/>
        <v>0</v>
      </c>
    </row>
    <row r="70" spans="2:10" ht="22.5" x14ac:dyDescent="0.2">
      <c r="B70" s="162">
        <v>63</v>
      </c>
      <c r="C70" s="182" t="s">
        <v>313</v>
      </c>
      <c r="D70" s="183" t="s">
        <v>314</v>
      </c>
      <c r="E70" s="183" t="s">
        <v>158</v>
      </c>
      <c r="F70" s="184">
        <v>1000</v>
      </c>
      <c r="G70" s="203"/>
      <c r="H70" s="184">
        <f t="shared" si="0"/>
        <v>0</v>
      </c>
      <c r="I70" s="205">
        <f t="shared" si="1"/>
        <v>0</v>
      </c>
      <c r="J70" s="184">
        <f t="shared" si="2"/>
        <v>0</v>
      </c>
    </row>
    <row r="71" spans="2:10" ht="22.5" x14ac:dyDescent="0.2">
      <c r="B71" s="162">
        <v>64</v>
      </c>
      <c r="C71" s="182" t="s">
        <v>168</v>
      </c>
      <c r="D71" s="183" t="s">
        <v>169</v>
      </c>
      <c r="E71" s="183" t="s">
        <v>158</v>
      </c>
      <c r="F71" s="184">
        <v>2000</v>
      </c>
      <c r="G71" s="203"/>
      <c r="H71" s="184">
        <f t="shared" si="0"/>
        <v>0</v>
      </c>
      <c r="I71" s="205">
        <f t="shared" si="1"/>
        <v>0</v>
      </c>
      <c r="J71" s="184">
        <f t="shared" si="2"/>
        <v>0</v>
      </c>
    </row>
    <row r="72" spans="2:10" x14ac:dyDescent="0.2">
      <c r="B72" s="162">
        <v>65</v>
      </c>
      <c r="C72" s="182" t="s">
        <v>170</v>
      </c>
      <c r="D72" s="183" t="s">
        <v>315</v>
      </c>
      <c r="E72" s="183" t="s">
        <v>158</v>
      </c>
      <c r="F72" s="184">
        <v>5000</v>
      </c>
      <c r="G72" s="203"/>
      <c r="H72" s="184">
        <f t="shared" si="0"/>
        <v>0</v>
      </c>
      <c r="I72" s="205">
        <f t="shared" si="1"/>
        <v>0</v>
      </c>
      <c r="J72" s="184">
        <f t="shared" si="2"/>
        <v>0</v>
      </c>
    </row>
    <row r="73" spans="2:10" x14ac:dyDescent="0.2">
      <c r="B73" s="162">
        <v>66</v>
      </c>
      <c r="C73" s="182" t="s">
        <v>171</v>
      </c>
      <c r="D73" s="183" t="s">
        <v>172</v>
      </c>
      <c r="E73" s="183" t="s">
        <v>158</v>
      </c>
      <c r="F73" s="184">
        <v>1000</v>
      </c>
      <c r="G73" s="203"/>
      <c r="H73" s="184">
        <f t="shared" ref="H73:H136" si="3">G73*F73</f>
        <v>0</v>
      </c>
      <c r="I73" s="205">
        <f t="shared" ref="I73:I136" si="4">H73/100*23</f>
        <v>0</v>
      </c>
      <c r="J73" s="184">
        <f t="shared" ref="J73:J136" si="5">I73+H73</f>
        <v>0</v>
      </c>
    </row>
    <row r="74" spans="2:10" ht="22.5" x14ac:dyDescent="0.2">
      <c r="B74" s="162">
        <v>67</v>
      </c>
      <c r="C74" s="182" t="s">
        <v>316</v>
      </c>
      <c r="D74" s="183" t="s">
        <v>173</v>
      </c>
      <c r="E74" s="183" t="s">
        <v>158</v>
      </c>
      <c r="F74" s="184">
        <v>500</v>
      </c>
      <c r="G74" s="203"/>
      <c r="H74" s="184">
        <f t="shared" si="3"/>
        <v>0</v>
      </c>
      <c r="I74" s="205">
        <f t="shared" si="4"/>
        <v>0</v>
      </c>
      <c r="J74" s="184">
        <f t="shared" si="5"/>
        <v>0</v>
      </c>
    </row>
    <row r="75" spans="2:10" ht="22.5" x14ac:dyDescent="0.2">
      <c r="B75" s="162">
        <v>68</v>
      </c>
      <c r="C75" s="182" t="s">
        <v>181</v>
      </c>
      <c r="D75" s="183" t="s">
        <v>182</v>
      </c>
      <c r="E75" s="183" t="s">
        <v>121</v>
      </c>
      <c r="F75" s="184">
        <v>300</v>
      </c>
      <c r="G75" s="203"/>
      <c r="H75" s="184">
        <f t="shared" si="3"/>
        <v>0</v>
      </c>
      <c r="I75" s="205">
        <f t="shared" si="4"/>
        <v>0</v>
      </c>
      <c r="J75" s="184">
        <f t="shared" si="5"/>
        <v>0</v>
      </c>
    </row>
    <row r="76" spans="2:10" x14ac:dyDescent="0.2">
      <c r="B76" s="162">
        <v>69</v>
      </c>
      <c r="C76" s="182" t="s">
        <v>317</v>
      </c>
      <c r="D76" s="183" t="s">
        <v>318</v>
      </c>
      <c r="E76" s="183" t="s">
        <v>158</v>
      </c>
      <c r="F76" s="184">
        <v>300</v>
      </c>
      <c r="G76" s="203"/>
      <c r="H76" s="184">
        <f t="shared" si="3"/>
        <v>0</v>
      </c>
      <c r="I76" s="205">
        <f t="shared" si="4"/>
        <v>0</v>
      </c>
      <c r="J76" s="184">
        <f t="shared" si="5"/>
        <v>0</v>
      </c>
    </row>
    <row r="77" spans="2:10" ht="33.75" x14ac:dyDescent="0.2">
      <c r="B77" s="162">
        <v>70</v>
      </c>
      <c r="C77" s="182" t="s">
        <v>189</v>
      </c>
      <c r="D77" s="183" t="s">
        <v>190</v>
      </c>
      <c r="E77" s="183" t="s">
        <v>158</v>
      </c>
      <c r="F77" s="184">
        <v>1000</v>
      </c>
      <c r="G77" s="203"/>
      <c r="H77" s="184">
        <f t="shared" si="3"/>
        <v>0</v>
      </c>
      <c r="I77" s="205">
        <f t="shared" si="4"/>
        <v>0</v>
      </c>
      <c r="J77" s="184">
        <f t="shared" si="5"/>
        <v>0</v>
      </c>
    </row>
    <row r="78" spans="2:10" ht="33.75" x14ac:dyDescent="0.2">
      <c r="B78" s="162">
        <v>71</v>
      </c>
      <c r="C78" s="182" t="s">
        <v>191</v>
      </c>
      <c r="D78" s="183" t="s">
        <v>192</v>
      </c>
      <c r="E78" s="183" t="s">
        <v>158</v>
      </c>
      <c r="F78" s="184">
        <v>1000</v>
      </c>
      <c r="G78" s="203"/>
      <c r="H78" s="184">
        <f t="shared" si="3"/>
        <v>0</v>
      </c>
      <c r="I78" s="205">
        <f t="shared" si="4"/>
        <v>0</v>
      </c>
      <c r="J78" s="184">
        <f t="shared" si="5"/>
        <v>0</v>
      </c>
    </row>
    <row r="79" spans="2:10" ht="33.75" x14ac:dyDescent="0.2">
      <c r="B79" s="162">
        <v>72</v>
      </c>
      <c r="C79" s="182" t="s">
        <v>193</v>
      </c>
      <c r="D79" s="183" t="s">
        <v>194</v>
      </c>
      <c r="E79" s="183" t="s">
        <v>158</v>
      </c>
      <c r="F79" s="184">
        <v>500</v>
      </c>
      <c r="G79" s="203"/>
      <c r="H79" s="184">
        <f t="shared" si="3"/>
        <v>0</v>
      </c>
      <c r="I79" s="205">
        <f t="shared" si="4"/>
        <v>0</v>
      </c>
      <c r="J79" s="184">
        <f t="shared" si="5"/>
        <v>0</v>
      </c>
    </row>
    <row r="80" spans="2:10" ht="22.5" x14ac:dyDescent="0.2">
      <c r="B80" s="162">
        <v>73</v>
      </c>
      <c r="C80" s="182" t="s">
        <v>195</v>
      </c>
      <c r="D80" s="183" t="s">
        <v>196</v>
      </c>
      <c r="E80" s="183" t="s">
        <v>158</v>
      </c>
      <c r="F80" s="184">
        <v>500</v>
      </c>
      <c r="G80" s="203"/>
      <c r="H80" s="184">
        <f t="shared" si="3"/>
        <v>0</v>
      </c>
      <c r="I80" s="205">
        <f t="shared" si="4"/>
        <v>0</v>
      </c>
      <c r="J80" s="184">
        <f t="shared" si="5"/>
        <v>0</v>
      </c>
    </row>
    <row r="81" spans="2:10" x14ac:dyDescent="0.2">
      <c r="B81" s="162">
        <v>74</v>
      </c>
      <c r="C81" s="182" t="s">
        <v>177</v>
      </c>
      <c r="D81" s="183" t="s">
        <v>178</v>
      </c>
      <c r="E81" s="183" t="s">
        <v>176</v>
      </c>
      <c r="F81" s="184">
        <v>200</v>
      </c>
      <c r="G81" s="203"/>
      <c r="H81" s="184">
        <f t="shared" si="3"/>
        <v>0</v>
      </c>
      <c r="I81" s="205">
        <f t="shared" si="4"/>
        <v>0</v>
      </c>
      <c r="J81" s="184">
        <f t="shared" si="5"/>
        <v>0</v>
      </c>
    </row>
    <row r="82" spans="2:10" x14ac:dyDescent="0.2">
      <c r="B82" s="162">
        <v>75</v>
      </c>
      <c r="C82" s="182" t="s">
        <v>319</v>
      </c>
      <c r="D82" s="183" t="s">
        <v>320</v>
      </c>
      <c r="E82" s="183" t="s">
        <v>279</v>
      </c>
      <c r="F82" s="184">
        <v>30</v>
      </c>
      <c r="G82" s="203"/>
      <c r="H82" s="184">
        <f t="shared" si="3"/>
        <v>0</v>
      </c>
      <c r="I82" s="205">
        <f t="shared" si="4"/>
        <v>0</v>
      </c>
      <c r="J82" s="184">
        <f t="shared" si="5"/>
        <v>0</v>
      </c>
    </row>
    <row r="83" spans="2:10" x14ac:dyDescent="0.2">
      <c r="B83" s="162">
        <v>76</v>
      </c>
      <c r="C83" s="182" t="s">
        <v>321</v>
      </c>
      <c r="D83" s="183" t="s">
        <v>322</v>
      </c>
      <c r="E83" s="183" t="s">
        <v>158</v>
      </c>
      <c r="F83" s="184">
        <v>500</v>
      </c>
      <c r="G83" s="203"/>
      <c r="H83" s="184">
        <f t="shared" si="3"/>
        <v>0</v>
      </c>
      <c r="I83" s="205">
        <f t="shared" si="4"/>
        <v>0</v>
      </c>
      <c r="J83" s="184">
        <f t="shared" si="5"/>
        <v>0</v>
      </c>
    </row>
    <row r="84" spans="2:10" x14ac:dyDescent="0.2">
      <c r="B84" s="162">
        <v>77</v>
      </c>
      <c r="C84" s="182" t="s">
        <v>323</v>
      </c>
      <c r="D84" s="183" t="s">
        <v>324</v>
      </c>
      <c r="E84" s="183" t="s">
        <v>158</v>
      </c>
      <c r="F84" s="184">
        <v>500</v>
      </c>
      <c r="G84" s="203"/>
      <c r="H84" s="184">
        <f t="shared" si="3"/>
        <v>0</v>
      </c>
      <c r="I84" s="205">
        <f t="shared" si="4"/>
        <v>0</v>
      </c>
      <c r="J84" s="184">
        <f t="shared" si="5"/>
        <v>0</v>
      </c>
    </row>
    <row r="85" spans="2:10" ht="22.5" x14ac:dyDescent="0.2">
      <c r="B85" s="162">
        <v>78</v>
      </c>
      <c r="C85" s="182" t="s">
        <v>325</v>
      </c>
      <c r="D85" s="183" t="s">
        <v>326</v>
      </c>
      <c r="E85" s="183" t="s">
        <v>176</v>
      </c>
      <c r="F85" s="184">
        <v>50</v>
      </c>
      <c r="G85" s="203"/>
      <c r="H85" s="184">
        <f t="shared" si="3"/>
        <v>0</v>
      </c>
      <c r="I85" s="205">
        <f t="shared" si="4"/>
        <v>0</v>
      </c>
      <c r="J85" s="184">
        <f t="shared" si="5"/>
        <v>0</v>
      </c>
    </row>
    <row r="86" spans="2:10" ht="22.5" x14ac:dyDescent="0.2">
      <c r="B86" s="162">
        <v>79</v>
      </c>
      <c r="C86" s="182" t="s">
        <v>327</v>
      </c>
      <c r="D86" s="183" t="s">
        <v>328</v>
      </c>
      <c r="E86" s="183" t="s">
        <v>279</v>
      </c>
      <c r="F86" s="184">
        <v>3</v>
      </c>
      <c r="G86" s="203"/>
      <c r="H86" s="184">
        <f t="shared" si="3"/>
        <v>0</v>
      </c>
      <c r="I86" s="205">
        <f t="shared" si="4"/>
        <v>0</v>
      </c>
      <c r="J86" s="184">
        <f t="shared" si="5"/>
        <v>0</v>
      </c>
    </row>
    <row r="87" spans="2:10" ht="22.5" x14ac:dyDescent="0.2">
      <c r="B87" s="162">
        <v>80</v>
      </c>
      <c r="C87" s="182" t="s">
        <v>329</v>
      </c>
      <c r="D87" s="183" t="s">
        <v>330</v>
      </c>
      <c r="E87" s="183" t="s">
        <v>158</v>
      </c>
      <c r="F87" s="184">
        <v>500</v>
      </c>
      <c r="G87" s="203"/>
      <c r="H87" s="184">
        <f t="shared" si="3"/>
        <v>0</v>
      </c>
      <c r="I87" s="205">
        <f t="shared" si="4"/>
        <v>0</v>
      </c>
      <c r="J87" s="184">
        <f t="shared" si="5"/>
        <v>0</v>
      </c>
    </row>
    <row r="88" spans="2:10" ht="22.5" x14ac:dyDescent="0.2">
      <c r="B88" s="162">
        <v>81</v>
      </c>
      <c r="C88" s="182" t="s">
        <v>331</v>
      </c>
      <c r="D88" s="183" t="s">
        <v>332</v>
      </c>
      <c r="E88" s="183" t="s">
        <v>158</v>
      </c>
      <c r="F88" s="184">
        <v>500</v>
      </c>
      <c r="G88" s="203"/>
      <c r="H88" s="184">
        <f t="shared" si="3"/>
        <v>0</v>
      </c>
      <c r="I88" s="205">
        <f t="shared" si="4"/>
        <v>0</v>
      </c>
      <c r="J88" s="184">
        <f t="shared" si="5"/>
        <v>0</v>
      </c>
    </row>
    <row r="89" spans="2:10" ht="22.5" x14ac:dyDescent="0.2">
      <c r="B89" s="162">
        <v>82</v>
      </c>
      <c r="C89" s="182" t="s">
        <v>333</v>
      </c>
      <c r="D89" s="183" t="s">
        <v>334</v>
      </c>
      <c r="E89" s="183" t="s">
        <v>176</v>
      </c>
      <c r="F89" s="184">
        <v>500</v>
      </c>
      <c r="G89" s="203"/>
      <c r="H89" s="184">
        <f t="shared" si="3"/>
        <v>0</v>
      </c>
      <c r="I89" s="205">
        <f t="shared" si="4"/>
        <v>0</v>
      </c>
      <c r="J89" s="184">
        <f t="shared" si="5"/>
        <v>0</v>
      </c>
    </row>
    <row r="90" spans="2:10" ht="22.5" x14ac:dyDescent="0.2">
      <c r="B90" s="162">
        <v>83</v>
      </c>
      <c r="C90" s="182" t="s">
        <v>335</v>
      </c>
      <c r="D90" s="183" t="s">
        <v>336</v>
      </c>
      <c r="E90" s="183" t="s">
        <v>158</v>
      </c>
      <c r="F90" s="184">
        <v>300</v>
      </c>
      <c r="G90" s="203"/>
      <c r="H90" s="184">
        <f t="shared" si="3"/>
        <v>0</v>
      </c>
      <c r="I90" s="205">
        <f t="shared" si="4"/>
        <v>0</v>
      </c>
      <c r="J90" s="184">
        <f t="shared" si="5"/>
        <v>0</v>
      </c>
    </row>
    <row r="91" spans="2:10" x14ac:dyDescent="0.2">
      <c r="B91" s="162">
        <v>84</v>
      </c>
      <c r="C91" s="182" t="s">
        <v>337</v>
      </c>
      <c r="D91" s="183" t="s">
        <v>338</v>
      </c>
      <c r="E91" s="183" t="s">
        <v>121</v>
      </c>
      <c r="F91" s="184">
        <v>300</v>
      </c>
      <c r="G91" s="203"/>
      <c r="H91" s="184">
        <f t="shared" si="3"/>
        <v>0</v>
      </c>
      <c r="I91" s="205">
        <f t="shared" si="4"/>
        <v>0</v>
      </c>
      <c r="J91" s="184">
        <f t="shared" si="5"/>
        <v>0</v>
      </c>
    </row>
    <row r="92" spans="2:10" x14ac:dyDescent="0.2">
      <c r="B92" s="162">
        <v>85</v>
      </c>
      <c r="C92" s="182" t="s">
        <v>339</v>
      </c>
      <c r="D92" s="183" t="s">
        <v>340</v>
      </c>
      <c r="E92" s="183" t="s">
        <v>176</v>
      </c>
      <c r="F92" s="184">
        <v>30</v>
      </c>
      <c r="G92" s="203"/>
      <c r="H92" s="184">
        <f t="shared" si="3"/>
        <v>0</v>
      </c>
      <c r="I92" s="205">
        <f t="shared" si="4"/>
        <v>0</v>
      </c>
      <c r="J92" s="184">
        <f t="shared" si="5"/>
        <v>0</v>
      </c>
    </row>
    <row r="93" spans="2:10" x14ac:dyDescent="0.2">
      <c r="B93" s="162">
        <v>86</v>
      </c>
      <c r="C93" s="182" t="s">
        <v>341</v>
      </c>
      <c r="D93" s="183" t="s">
        <v>342</v>
      </c>
      <c r="E93" s="183" t="s">
        <v>176</v>
      </c>
      <c r="F93" s="184">
        <v>30</v>
      </c>
      <c r="G93" s="203"/>
      <c r="H93" s="184">
        <f t="shared" si="3"/>
        <v>0</v>
      </c>
      <c r="I93" s="205">
        <f t="shared" si="4"/>
        <v>0</v>
      </c>
      <c r="J93" s="184">
        <f t="shared" si="5"/>
        <v>0</v>
      </c>
    </row>
    <row r="94" spans="2:10" x14ac:dyDescent="0.2">
      <c r="B94" s="162">
        <v>87</v>
      </c>
      <c r="C94" s="182" t="s">
        <v>343</v>
      </c>
      <c r="D94" s="183" t="s">
        <v>344</v>
      </c>
      <c r="E94" s="183" t="s">
        <v>176</v>
      </c>
      <c r="F94" s="184">
        <v>30</v>
      </c>
      <c r="G94" s="203"/>
      <c r="H94" s="184">
        <f t="shared" si="3"/>
        <v>0</v>
      </c>
      <c r="I94" s="205">
        <f t="shared" si="4"/>
        <v>0</v>
      </c>
      <c r="J94" s="184">
        <f t="shared" si="5"/>
        <v>0</v>
      </c>
    </row>
    <row r="95" spans="2:10" x14ac:dyDescent="0.2">
      <c r="B95" s="162">
        <v>88</v>
      </c>
      <c r="C95" s="182" t="s">
        <v>345</v>
      </c>
      <c r="D95" s="183" t="s">
        <v>346</v>
      </c>
      <c r="E95" s="183" t="s">
        <v>176</v>
      </c>
      <c r="F95" s="184">
        <v>30</v>
      </c>
      <c r="G95" s="203"/>
      <c r="H95" s="184">
        <f t="shared" si="3"/>
        <v>0</v>
      </c>
      <c r="I95" s="205">
        <f t="shared" si="4"/>
        <v>0</v>
      </c>
      <c r="J95" s="184">
        <f t="shared" si="5"/>
        <v>0</v>
      </c>
    </row>
    <row r="96" spans="2:10" x14ac:dyDescent="0.2">
      <c r="B96" s="162">
        <v>89</v>
      </c>
      <c r="C96" s="182" t="s">
        <v>347</v>
      </c>
      <c r="D96" s="183" t="s">
        <v>348</v>
      </c>
      <c r="E96" s="183" t="s">
        <v>176</v>
      </c>
      <c r="F96" s="184">
        <v>30</v>
      </c>
      <c r="G96" s="203"/>
      <c r="H96" s="184">
        <f t="shared" si="3"/>
        <v>0</v>
      </c>
      <c r="I96" s="205">
        <f t="shared" si="4"/>
        <v>0</v>
      </c>
      <c r="J96" s="184">
        <f t="shared" si="5"/>
        <v>0</v>
      </c>
    </row>
    <row r="97" spans="2:10" x14ac:dyDescent="0.2">
      <c r="B97" s="162">
        <v>90</v>
      </c>
      <c r="C97" s="182" t="s">
        <v>349</v>
      </c>
      <c r="D97" s="183" t="s">
        <v>350</v>
      </c>
      <c r="E97" s="183" t="s">
        <v>176</v>
      </c>
      <c r="F97" s="184">
        <v>30</v>
      </c>
      <c r="G97" s="203"/>
      <c r="H97" s="184">
        <f t="shared" si="3"/>
        <v>0</v>
      </c>
      <c r="I97" s="205">
        <f t="shared" si="4"/>
        <v>0</v>
      </c>
      <c r="J97" s="184">
        <f t="shared" si="5"/>
        <v>0</v>
      </c>
    </row>
    <row r="98" spans="2:10" ht="22.5" x14ac:dyDescent="0.2">
      <c r="B98" s="162">
        <v>91</v>
      </c>
      <c r="C98" s="182" t="s">
        <v>351</v>
      </c>
      <c r="D98" s="183" t="s">
        <v>352</v>
      </c>
      <c r="E98" s="183" t="s">
        <v>176</v>
      </c>
      <c r="F98" s="184">
        <v>50</v>
      </c>
      <c r="G98" s="203"/>
      <c r="H98" s="184">
        <f t="shared" si="3"/>
        <v>0</v>
      </c>
      <c r="I98" s="205">
        <f t="shared" si="4"/>
        <v>0</v>
      </c>
      <c r="J98" s="184">
        <f t="shared" si="5"/>
        <v>0</v>
      </c>
    </row>
    <row r="99" spans="2:10" ht="22.5" x14ac:dyDescent="0.2">
      <c r="B99" s="162">
        <v>92</v>
      </c>
      <c r="C99" s="182" t="s">
        <v>353</v>
      </c>
      <c r="D99" s="183" t="s">
        <v>354</v>
      </c>
      <c r="E99" s="183" t="s">
        <v>176</v>
      </c>
      <c r="F99" s="184">
        <v>50</v>
      </c>
      <c r="G99" s="203"/>
      <c r="H99" s="184">
        <f t="shared" si="3"/>
        <v>0</v>
      </c>
      <c r="I99" s="205">
        <f t="shared" si="4"/>
        <v>0</v>
      </c>
      <c r="J99" s="184">
        <f t="shared" si="5"/>
        <v>0</v>
      </c>
    </row>
    <row r="100" spans="2:10" ht="22.5" x14ac:dyDescent="0.2">
      <c r="B100" s="162">
        <v>93</v>
      </c>
      <c r="C100" s="182" t="s">
        <v>174</v>
      </c>
      <c r="D100" s="183" t="s">
        <v>175</v>
      </c>
      <c r="E100" s="183" t="s">
        <v>176</v>
      </c>
      <c r="F100" s="184">
        <v>100</v>
      </c>
      <c r="G100" s="203"/>
      <c r="H100" s="184">
        <f t="shared" si="3"/>
        <v>0</v>
      </c>
      <c r="I100" s="205">
        <f t="shared" si="4"/>
        <v>0</v>
      </c>
      <c r="J100" s="184">
        <f t="shared" si="5"/>
        <v>0</v>
      </c>
    </row>
    <row r="101" spans="2:10" x14ac:dyDescent="0.2">
      <c r="B101" s="162">
        <v>94</v>
      </c>
      <c r="C101" s="182" t="s">
        <v>355</v>
      </c>
      <c r="D101" s="183" t="s">
        <v>356</v>
      </c>
      <c r="E101" s="183" t="s">
        <v>158</v>
      </c>
      <c r="F101" s="184">
        <v>500</v>
      </c>
      <c r="G101" s="203"/>
      <c r="H101" s="184">
        <f t="shared" si="3"/>
        <v>0</v>
      </c>
      <c r="I101" s="205">
        <f t="shared" si="4"/>
        <v>0</v>
      </c>
      <c r="J101" s="184">
        <f t="shared" si="5"/>
        <v>0</v>
      </c>
    </row>
    <row r="102" spans="2:10" x14ac:dyDescent="0.2">
      <c r="B102" s="162">
        <v>95</v>
      </c>
      <c r="C102" s="182" t="s">
        <v>357</v>
      </c>
      <c r="D102" s="183" t="s">
        <v>358</v>
      </c>
      <c r="E102" s="183" t="s">
        <v>158</v>
      </c>
      <c r="F102" s="184">
        <v>500</v>
      </c>
      <c r="G102" s="203"/>
      <c r="H102" s="184">
        <f t="shared" si="3"/>
        <v>0</v>
      </c>
      <c r="I102" s="205">
        <f t="shared" si="4"/>
        <v>0</v>
      </c>
      <c r="J102" s="184">
        <f t="shared" si="5"/>
        <v>0</v>
      </c>
    </row>
    <row r="103" spans="2:10" x14ac:dyDescent="0.2">
      <c r="B103" s="162">
        <v>96</v>
      </c>
      <c r="C103" s="182" t="s">
        <v>359</v>
      </c>
      <c r="D103" s="183" t="s">
        <v>360</v>
      </c>
      <c r="E103" s="183" t="s">
        <v>158</v>
      </c>
      <c r="F103" s="184">
        <v>500</v>
      </c>
      <c r="G103" s="203"/>
      <c r="H103" s="184">
        <f t="shared" si="3"/>
        <v>0</v>
      </c>
      <c r="I103" s="205">
        <f t="shared" si="4"/>
        <v>0</v>
      </c>
      <c r="J103" s="184">
        <f t="shared" si="5"/>
        <v>0</v>
      </c>
    </row>
    <row r="104" spans="2:10" x14ac:dyDescent="0.2">
      <c r="B104" s="162">
        <v>97</v>
      </c>
      <c r="C104" s="182" t="s">
        <v>361</v>
      </c>
      <c r="D104" s="183" t="s">
        <v>362</v>
      </c>
      <c r="E104" s="183" t="s">
        <v>158</v>
      </c>
      <c r="F104" s="184">
        <v>500</v>
      </c>
      <c r="G104" s="203"/>
      <c r="H104" s="184">
        <f t="shared" si="3"/>
        <v>0</v>
      </c>
      <c r="I104" s="205">
        <f t="shared" si="4"/>
        <v>0</v>
      </c>
      <c r="J104" s="184">
        <f t="shared" si="5"/>
        <v>0</v>
      </c>
    </row>
    <row r="105" spans="2:10" ht="22.5" x14ac:dyDescent="0.2">
      <c r="B105" s="162">
        <v>98</v>
      </c>
      <c r="C105" s="182" t="s">
        <v>363</v>
      </c>
      <c r="D105" s="183" t="s">
        <v>364</v>
      </c>
      <c r="E105" s="183" t="s">
        <v>158</v>
      </c>
      <c r="F105" s="184">
        <v>500</v>
      </c>
      <c r="G105" s="203"/>
      <c r="H105" s="184">
        <f t="shared" si="3"/>
        <v>0</v>
      </c>
      <c r="I105" s="205">
        <f t="shared" si="4"/>
        <v>0</v>
      </c>
      <c r="J105" s="184">
        <f t="shared" si="5"/>
        <v>0</v>
      </c>
    </row>
    <row r="106" spans="2:10" ht="22.5" x14ac:dyDescent="0.2">
      <c r="B106" s="162">
        <v>99</v>
      </c>
      <c r="C106" s="182" t="s">
        <v>365</v>
      </c>
      <c r="D106" s="183" t="s">
        <v>366</v>
      </c>
      <c r="E106" s="183" t="s">
        <v>158</v>
      </c>
      <c r="F106" s="184">
        <v>500</v>
      </c>
      <c r="G106" s="203"/>
      <c r="H106" s="184">
        <f t="shared" si="3"/>
        <v>0</v>
      </c>
      <c r="I106" s="205">
        <f t="shared" si="4"/>
        <v>0</v>
      </c>
      <c r="J106" s="184">
        <f t="shared" si="5"/>
        <v>0</v>
      </c>
    </row>
    <row r="107" spans="2:10" ht="22.5" x14ac:dyDescent="0.2">
      <c r="B107" s="162">
        <v>100</v>
      </c>
      <c r="C107" s="182" t="s">
        <v>367</v>
      </c>
      <c r="D107" s="183" t="s">
        <v>368</v>
      </c>
      <c r="E107" s="183" t="s">
        <v>158</v>
      </c>
      <c r="F107" s="184">
        <v>500</v>
      </c>
      <c r="G107" s="203"/>
      <c r="H107" s="184">
        <f t="shared" si="3"/>
        <v>0</v>
      </c>
      <c r="I107" s="205">
        <f t="shared" si="4"/>
        <v>0</v>
      </c>
      <c r="J107" s="184">
        <f t="shared" si="5"/>
        <v>0</v>
      </c>
    </row>
    <row r="108" spans="2:10" ht="22.5" x14ac:dyDescent="0.2">
      <c r="B108" s="162">
        <v>101</v>
      </c>
      <c r="C108" s="182" t="s">
        <v>369</v>
      </c>
      <c r="D108" s="183" t="s">
        <v>370</v>
      </c>
      <c r="E108" s="183" t="s">
        <v>158</v>
      </c>
      <c r="F108" s="184">
        <v>500</v>
      </c>
      <c r="G108" s="203"/>
      <c r="H108" s="184">
        <f t="shared" si="3"/>
        <v>0</v>
      </c>
      <c r="I108" s="205">
        <f t="shared" si="4"/>
        <v>0</v>
      </c>
      <c r="J108" s="184">
        <f t="shared" si="5"/>
        <v>0</v>
      </c>
    </row>
    <row r="109" spans="2:10" ht="22.5" x14ac:dyDescent="0.2">
      <c r="B109" s="162">
        <v>102</v>
      </c>
      <c r="C109" s="182" t="s">
        <v>371</v>
      </c>
      <c r="D109" s="183" t="s">
        <v>372</v>
      </c>
      <c r="E109" s="183" t="s">
        <v>121</v>
      </c>
      <c r="F109" s="184">
        <v>500</v>
      </c>
      <c r="G109" s="203"/>
      <c r="H109" s="184">
        <f t="shared" si="3"/>
        <v>0</v>
      </c>
      <c r="I109" s="205">
        <f t="shared" si="4"/>
        <v>0</v>
      </c>
      <c r="J109" s="184">
        <f t="shared" si="5"/>
        <v>0</v>
      </c>
    </row>
    <row r="110" spans="2:10" x14ac:dyDescent="0.2">
      <c r="B110" s="162">
        <v>103</v>
      </c>
      <c r="C110" s="182" t="s">
        <v>373</v>
      </c>
      <c r="D110" s="183" t="s">
        <v>374</v>
      </c>
      <c r="E110" s="183" t="s">
        <v>158</v>
      </c>
      <c r="F110" s="184">
        <v>1000</v>
      </c>
      <c r="G110" s="203"/>
      <c r="H110" s="184">
        <f t="shared" si="3"/>
        <v>0</v>
      </c>
      <c r="I110" s="205">
        <f t="shared" si="4"/>
        <v>0</v>
      </c>
      <c r="J110" s="184">
        <f t="shared" si="5"/>
        <v>0</v>
      </c>
    </row>
    <row r="111" spans="2:10" ht="22.5" x14ac:dyDescent="0.2">
      <c r="B111" s="162">
        <v>104</v>
      </c>
      <c r="C111" s="182" t="s">
        <v>375</v>
      </c>
      <c r="D111" s="183" t="s">
        <v>376</v>
      </c>
      <c r="E111" s="183" t="s">
        <v>133</v>
      </c>
      <c r="F111" s="184">
        <v>100</v>
      </c>
      <c r="G111" s="203"/>
      <c r="H111" s="184">
        <f t="shared" si="3"/>
        <v>0</v>
      </c>
      <c r="I111" s="205">
        <f t="shared" si="4"/>
        <v>0</v>
      </c>
      <c r="J111" s="184">
        <f t="shared" si="5"/>
        <v>0</v>
      </c>
    </row>
    <row r="112" spans="2:10" ht="22.5" x14ac:dyDescent="0.2">
      <c r="B112" s="162">
        <v>105</v>
      </c>
      <c r="C112" s="182" t="s">
        <v>377</v>
      </c>
      <c r="D112" s="183" t="s">
        <v>378</v>
      </c>
      <c r="E112" s="183" t="s">
        <v>133</v>
      </c>
      <c r="F112" s="184">
        <v>100</v>
      </c>
      <c r="G112" s="203"/>
      <c r="H112" s="184">
        <f t="shared" si="3"/>
        <v>0</v>
      </c>
      <c r="I112" s="205">
        <f t="shared" si="4"/>
        <v>0</v>
      </c>
      <c r="J112" s="184">
        <f t="shared" si="5"/>
        <v>0</v>
      </c>
    </row>
    <row r="113" spans="2:10" ht="22.5" x14ac:dyDescent="0.2">
      <c r="B113" s="162">
        <v>106</v>
      </c>
      <c r="C113" s="182" t="s">
        <v>379</v>
      </c>
      <c r="D113" s="183" t="s">
        <v>380</v>
      </c>
      <c r="E113" s="183" t="s">
        <v>176</v>
      </c>
      <c r="F113" s="184">
        <v>100</v>
      </c>
      <c r="G113" s="203"/>
      <c r="H113" s="184">
        <f t="shared" si="3"/>
        <v>0</v>
      </c>
      <c r="I113" s="205">
        <f t="shared" si="4"/>
        <v>0</v>
      </c>
      <c r="J113" s="184">
        <f t="shared" si="5"/>
        <v>0</v>
      </c>
    </row>
    <row r="114" spans="2:10" ht="22.5" x14ac:dyDescent="0.2">
      <c r="B114" s="162">
        <v>107</v>
      </c>
      <c r="C114" s="182" t="s">
        <v>381</v>
      </c>
      <c r="D114" s="183" t="s">
        <v>382</v>
      </c>
      <c r="E114" s="183" t="s">
        <v>176</v>
      </c>
      <c r="F114" s="184">
        <v>100</v>
      </c>
      <c r="G114" s="203"/>
      <c r="H114" s="184">
        <f t="shared" si="3"/>
        <v>0</v>
      </c>
      <c r="I114" s="205">
        <f t="shared" si="4"/>
        <v>0</v>
      </c>
      <c r="J114" s="184">
        <f t="shared" si="5"/>
        <v>0</v>
      </c>
    </row>
    <row r="115" spans="2:10" ht="22.5" x14ac:dyDescent="0.2">
      <c r="B115" s="162">
        <v>108</v>
      </c>
      <c r="C115" s="182" t="s">
        <v>383</v>
      </c>
      <c r="D115" s="183" t="s">
        <v>384</v>
      </c>
      <c r="E115" s="183" t="s">
        <v>176</v>
      </c>
      <c r="F115" s="184">
        <v>50</v>
      </c>
      <c r="G115" s="203"/>
      <c r="H115" s="184">
        <f t="shared" si="3"/>
        <v>0</v>
      </c>
      <c r="I115" s="205">
        <f t="shared" si="4"/>
        <v>0</v>
      </c>
      <c r="J115" s="184">
        <f t="shared" si="5"/>
        <v>0</v>
      </c>
    </row>
    <row r="116" spans="2:10" ht="22.5" x14ac:dyDescent="0.2">
      <c r="B116" s="162">
        <v>109</v>
      </c>
      <c r="C116" s="182" t="s">
        <v>385</v>
      </c>
      <c r="D116" s="183" t="s">
        <v>386</v>
      </c>
      <c r="E116" s="183" t="s">
        <v>279</v>
      </c>
      <c r="F116" s="184">
        <v>3</v>
      </c>
      <c r="G116" s="203"/>
      <c r="H116" s="184">
        <f t="shared" si="3"/>
        <v>0</v>
      </c>
      <c r="I116" s="205">
        <f t="shared" si="4"/>
        <v>0</v>
      </c>
      <c r="J116" s="184">
        <f t="shared" si="5"/>
        <v>0</v>
      </c>
    </row>
    <row r="117" spans="2:10" x14ac:dyDescent="0.2">
      <c r="B117" s="162">
        <v>110</v>
      </c>
      <c r="C117" s="182" t="s">
        <v>387</v>
      </c>
      <c r="D117" s="183" t="s">
        <v>388</v>
      </c>
      <c r="E117" s="183" t="s">
        <v>158</v>
      </c>
      <c r="F117" s="184">
        <v>300</v>
      </c>
      <c r="G117" s="203"/>
      <c r="H117" s="184">
        <f t="shared" si="3"/>
        <v>0</v>
      </c>
      <c r="I117" s="205">
        <f t="shared" si="4"/>
        <v>0</v>
      </c>
      <c r="J117" s="184">
        <f t="shared" si="5"/>
        <v>0</v>
      </c>
    </row>
    <row r="118" spans="2:10" ht="22.5" x14ac:dyDescent="0.2">
      <c r="B118" s="162">
        <v>111</v>
      </c>
      <c r="C118" s="182" t="s">
        <v>179</v>
      </c>
      <c r="D118" s="183" t="s">
        <v>180</v>
      </c>
      <c r="E118" s="183" t="s">
        <v>121</v>
      </c>
      <c r="F118" s="184">
        <v>300</v>
      </c>
      <c r="G118" s="203"/>
      <c r="H118" s="184">
        <f t="shared" si="3"/>
        <v>0</v>
      </c>
      <c r="I118" s="205">
        <f t="shared" si="4"/>
        <v>0</v>
      </c>
      <c r="J118" s="184">
        <f t="shared" si="5"/>
        <v>0</v>
      </c>
    </row>
    <row r="119" spans="2:10" x14ac:dyDescent="0.2">
      <c r="B119" s="162">
        <v>112</v>
      </c>
      <c r="C119" s="182" t="s">
        <v>389</v>
      </c>
      <c r="D119" s="183" t="s">
        <v>390</v>
      </c>
      <c r="E119" s="183" t="s">
        <v>158</v>
      </c>
      <c r="F119" s="184">
        <v>1000</v>
      </c>
      <c r="G119" s="203"/>
      <c r="H119" s="184">
        <f t="shared" si="3"/>
        <v>0</v>
      </c>
      <c r="I119" s="205">
        <f t="shared" si="4"/>
        <v>0</v>
      </c>
      <c r="J119" s="184">
        <f t="shared" si="5"/>
        <v>0</v>
      </c>
    </row>
    <row r="120" spans="2:10" x14ac:dyDescent="0.2">
      <c r="B120" s="162">
        <v>113</v>
      </c>
      <c r="C120" s="182" t="s">
        <v>391</v>
      </c>
      <c r="D120" s="183" t="s">
        <v>392</v>
      </c>
      <c r="E120" s="183" t="s">
        <v>158</v>
      </c>
      <c r="F120" s="184">
        <v>1000</v>
      </c>
      <c r="G120" s="203"/>
      <c r="H120" s="184">
        <f t="shared" si="3"/>
        <v>0</v>
      </c>
      <c r="I120" s="205">
        <f t="shared" si="4"/>
        <v>0</v>
      </c>
      <c r="J120" s="184">
        <f t="shared" si="5"/>
        <v>0</v>
      </c>
    </row>
    <row r="121" spans="2:10" x14ac:dyDescent="0.2">
      <c r="B121" s="162">
        <v>114</v>
      </c>
      <c r="C121" s="182" t="s">
        <v>393</v>
      </c>
      <c r="D121" s="183" t="s">
        <v>394</v>
      </c>
      <c r="E121" s="183" t="s">
        <v>158</v>
      </c>
      <c r="F121" s="184">
        <v>1000</v>
      </c>
      <c r="G121" s="203"/>
      <c r="H121" s="184">
        <f t="shared" si="3"/>
        <v>0</v>
      </c>
      <c r="I121" s="205">
        <f t="shared" si="4"/>
        <v>0</v>
      </c>
      <c r="J121" s="184">
        <f t="shared" si="5"/>
        <v>0</v>
      </c>
    </row>
    <row r="122" spans="2:10" x14ac:dyDescent="0.2">
      <c r="B122" s="162">
        <v>115</v>
      </c>
      <c r="C122" s="182" t="s">
        <v>395</v>
      </c>
      <c r="D122" s="183" t="s">
        <v>396</v>
      </c>
      <c r="E122" s="183" t="s">
        <v>158</v>
      </c>
      <c r="F122" s="184">
        <v>1000</v>
      </c>
      <c r="G122" s="203"/>
      <c r="H122" s="184">
        <f t="shared" si="3"/>
        <v>0</v>
      </c>
      <c r="I122" s="205">
        <f t="shared" si="4"/>
        <v>0</v>
      </c>
      <c r="J122" s="184">
        <f t="shared" si="5"/>
        <v>0</v>
      </c>
    </row>
    <row r="123" spans="2:10" x14ac:dyDescent="0.2">
      <c r="B123" s="162">
        <v>116</v>
      </c>
      <c r="C123" s="182" t="s">
        <v>397</v>
      </c>
      <c r="D123" s="183" t="s">
        <v>398</v>
      </c>
      <c r="E123" s="183" t="s">
        <v>176</v>
      </c>
      <c r="F123" s="184">
        <v>100</v>
      </c>
      <c r="G123" s="203"/>
      <c r="H123" s="184">
        <f t="shared" si="3"/>
        <v>0</v>
      </c>
      <c r="I123" s="205">
        <f t="shared" si="4"/>
        <v>0</v>
      </c>
      <c r="J123" s="184">
        <f t="shared" si="5"/>
        <v>0</v>
      </c>
    </row>
    <row r="124" spans="2:10" ht="22.5" x14ac:dyDescent="0.2">
      <c r="B124" s="162">
        <v>117</v>
      </c>
      <c r="C124" s="182" t="s">
        <v>399</v>
      </c>
      <c r="D124" s="183" t="s">
        <v>400</v>
      </c>
      <c r="E124" s="183" t="s">
        <v>176</v>
      </c>
      <c r="F124" s="184">
        <v>100</v>
      </c>
      <c r="G124" s="203"/>
      <c r="H124" s="184">
        <f t="shared" si="3"/>
        <v>0</v>
      </c>
      <c r="I124" s="205">
        <f t="shared" si="4"/>
        <v>0</v>
      </c>
      <c r="J124" s="184">
        <f t="shared" si="5"/>
        <v>0</v>
      </c>
    </row>
    <row r="125" spans="2:10" ht="22.5" x14ac:dyDescent="0.2">
      <c r="B125" s="162">
        <v>118</v>
      </c>
      <c r="C125" s="182" t="s">
        <v>401</v>
      </c>
      <c r="D125" s="183" t="s">
        <v>402</v>
      </c>
      <c r="E125" s="183" t="s">
        <v>176</v>
      </c>
      <c r="F125" s="184">
        <v>100</v>
      </c>
      <c r="G125" s="203"/>
      <c r="H125" s="184">
        <f t="shared" si="3"/>
        <v>0</v>
      </c>
      <c r="I125" s="205">
        <f t="shared" si="4"/>
        <v>0</v>
      </c>
      <c r="J125" s="184">
        <f t="shared" si="5"/>
        <v>0</v>
      </c>
    </row>
    <row r="126" spans="2:10" ht="22.5" x14ac:dyDescent="0.2">
      <c r="B126" s="162">
        <v>119</v>
      </c>
      <c r="C126" s="182" t="s">
        <v>403</v>
      </c>
      <c r="D126" s="183" t="s">
        <v>404</v>
      </c>
      <c r="E126" s="183" t="s">
        <v>158</v>
      </c>
      <c r="F126" s="184">
        <v>500</v>
      </c>
      <c r="G126" s="203"/>
      <c r="H126" s="184">
        <f t="shared" si="3"/>
        <v>0</v>
      </c>
      <c r="I126" s="205">
        <f t="shared" si="4"/>
        <v>0</v>
      </c>
      <c r="J126" s="184">
        <f t="shared" si="5"/>
        <v>0</v>
      </c>
    </row>
    <row r="127" spans="2:10" ht="22.5" x14ac:dyDescent="0.2">
      <c r="B127" s="162">
        <v>120</v>
      </c>
      <c r="C127" s="182" t="s">
        <v>405</v>
      </c>
      <c r="D127" s="183" t="s">
        <v>406</v>
      </c>
      <c r="E127" s="183" t="s">
        <v>158</v>
      </c>
      <c r="F127" s="184">
        <v>500</v>
      </c>
      <c r="G127" s="203"/>
      <c r="H127" s="184">
        <f t="shared" si="3"/>
        <v>0</v>
      </c>
      <c r="I127" s="205">
        <f t="shared" si="4"/>
        <v>0</v>
      </c>
      <c r="J127" s="184">
        <f t="shared" si="5"/>
        <v>0</v>
      </c>
    </row>
    <row r="128" spans="2:10" ht="22.5" x14ac:dyDescent="0.2">
      <c r="B128" s="162">
        <v>121</v>
      </c>
      <c r="C128" s="182" t="s">
        <v>197</v>
      </c>
      <c r="D128" s="183" t="s">
        <v>198</v>
      </c>
      <c r="E128" s="183" t="s">
        <v>133</v>
      </c>
      <c r="F128" s="184">
        <v>5000</v>
      </c>
      <c r="G128" s="203"/>
      <c r="H128" s="184">
        <f t="shared" si="3"/>
        <v>0</v>
      </c>
      <c r="I128" s="205">
        <f t="shared" si="4"/>
        <v>0</v>
      </c>
      <c r="J128" s="184">
        <f t="shared" si="5"/>
        <v>0</v>
      </c>
    </row>
    <row r="129" spans="2:10" ht="33.75" x14ac:dyDescent="0.2">
      <c r="B129" s="162">
        <v>122</v>
      </c>
      <c r="C129" s="182" t="s">
        <v>199</v>
      </c>
      <c r="D129" s="183" t="s">
        <v>407</v>
      </c>
      <c r="E129" s="183" t="s">
        <v>133</v>
      </c>
      <c r="F129" s="184">
        <v>5000</v>
      </c>
      <c r="G129" s="203"/>
      <c r="H129" s="184">
        <f t="shared" si="3"/>
        <v>0</v>
      </c>
      <c r="I129" s="205">
        <f t="shared" si="4"/>
        <v>0</v>
      </c>
      <c r="J129" s="184">
        <f t="shared" si="5"/>
        <v>0</v>
      </c>
    </row>
    <row r="130" spans="2:10" ht="22.5" x14ac:dyDescent="0.2">
      <c r="B130" s="162">
        <v>123</v>
      </c>
      <c r="C130" s="182" t="s">
        <v>183</v>
      </c>
      <c r="D130" s="183" t="s">
        <v>184</v>
      </c>
      <c r="E130" s="183" t="s">
        <v>185</v>
      </c>
      <c r="F130" s="184">
        <v>500</v>
      </c>
      <c r="G130" s="203"/>
      <c r="H130" s="184">
        <f t="shared" si="3"/>
        <v>0</v>
      </c>
      <c r="I130" s="205">
        <f t="shared" si="4"/>
        <v>0</v>
      </c>
      <c r="J130" s="184">
        <f t="shared" si="5"/>
        <v>0</v>
      </c>
    </row>
    <row r="131" spans="2:10" x14ac:dyDescent="0.2">
      <c r="B131" s="162">
        <v>124</v>
      </c>
      <c r="C131" s="182" t="s">
        <v>186</v>
      </c>
      <c r="D131" s="183" t="s">
        <v>187</v>
      </c>
      <c r="E131" s="183" t="s">
        <v>185</v>
      </c>
      <c r="F131" s="184">
        <v>500</v>
      </c>
      <c r="G131" s="203"/>
      <c r="H131" s="184">
        <f t="shared" si="3"/>
        <v>0</v>
      </c>
      <c r="I131" s="205">
        <f t="shared" si="4"/>
        <v>0</v>
      </c>
      <c r="J131" s="184">
        <f t="shared" si="5"/>
        <v>0</v>
      </c>
    </row>
    <row r="132" spans="2:10" ht="22.5" x14ac:dyDescent="0.2">
      <c r="B132" s="162">
        <v>125</v>
      </c>
      <c r="C132" s="182" t="s">
        <v>188</v>
      </c>
      <c r="D132" s="183" t="s">
        <v>408</v>
      </c>
      <c r="E132" s="183" t="s">
        <v>121</v>
      </c>
      <c r="F132" s="184">
        <v>500</v>
      </c>
      <c r="G132" s="203"/>
      <c r="H132" s="184">
        <f t="shared" si="3"/>
        <v>0</v>
      </c>
      <c r="I132" s="205">
        <f t="shared" si="4"/>
        <v>0</v>
      </c>
      <c r="J132" s="184">
        <f t="shared" si="5"/>
        <v>0</v>
      </c>
    </row>
    <row r="133" spans="2:10" ht="22.5" x14ac:dyDescent="0.2">
      <c r="B133" s="162">
        <v>126</v>
      </c>
      <c r="C133" s="182" t="s">
        <v>409</v>
      </c>
      <c r="D133" s="183" t="s">
        <v>410</v>
      </c>
      <c r="E133" s="183" t="s">
        <v>121</v>
      </c>
      <c r="F133" s="184">
        <v>500</v>
      </c>
      <c r="G133" s="203"/>
      <c r="H133" s="184">
        <f t="shared" si="3"/>
        <v>0</v>
      </c>
      <c r="I133" s="205">
        <f t="shared" si="4"/>
        <v>0</v>
      </c>
      <c r="J133" s="184">
        <f t="shared" si="5"/>
        <v>0</v>
      </c>
    </row>
    <row r="134" spans="2:10" x14ac:dyDescent="0.2">
      <c r="B134" s="162">
        <v>127</v>
      </c>
      <c r="C134" s="182" t="s">
        <v>411</v>
      </c>
      <c r="D134" s="183" t="s">
        <v>412</v>
      </c>
      <c r="E134" s="183" t="s">
        <v>133</v>
      </c>
      <c r="F134" s="184">
        <v>50</v>
      </c>
      <c r="G134" s="203"/>
      <c r="H134" s="184">
        <f t="shared" si="3"/>
        <v>0</v>
      </c>
      <c r="I134" s="205">
        <f t="shared" si="4"/>
        <v>0</v>
      </c>
      <c r="J134" s="184">
        <f t="shared" si="5"/>
        <v>0</v>
      </c>
    </row>
    <row r="135" spans="2:10" x14ac:dyDescent="0.2">
      <c r="B135" s="162">
        <v>128</v>
      </c>
      <c r="C135" s="182" t="s">
        <v>413</v>
      </c>
      <c r="D135" s="183" t="s">
        <v>414</v>
      </c>
      <c r="E135" s="183" t="s">
        <v>133</v>
      </c>
      <c r="F135" s="184">
        <v>50</v>
      </c>
      <c r="G135" s="203"/>
      <c r="H135" s="184">
        <f t="shared" si="3"/>
        <v>0</v>
      </c>
      <c r="I135" s="205">
        <f t="shared" si="4"/>
        <v>0</v>
      </c>
      <c r="J135" s="184">
        <f t="shared" si="5"/>
        <v>0</v>
      </c>
    </row>
    <row r="136" spans="2:10" x14ac:dyDescent="0.2">
      <c r="B136" s="162">
        <v>129</v>
      </c>
      <c r="C136" s="182" t="s">
        <v>200</v>
      </c>
      <c r="D136" s="183" t="s">
        <v>201</v>
      </c>
      <c r="E136" s="183" t="s">
        <v>202</v>
      </c>
      <c r="F136" s="184">
        <v>10000</v>
      </c>
      <c r="G136" s="203"/>
      <c r="H136" s="184">
        <f t="shared" si="3"/>
        <v>0</v>
      </c>
      <c r="I136" s="205">
        <f t="shared" si="4"/>
        <v>0</v>
      </c>
      <c r="J136" s="184">
        <f t="shared" si="5"/>
        <v>0</v>
      </c>
    </row>
    <row r="137" spans="2:10" x14ac:dyDescent="0.2">
      <c r="B137" s="162">
        <v>130</v>
      </c>
      <c r="C137" s="182" t="s">
        <v>205</v>
      </c>
      <c r="D137" s="183" t="s">
        <v>206</v>
      </c>
      <c r="E137" s="183" t="s">
        <v>121</v>
      </c>
      <c r="F137" s="184">
        <v>5000</v>
      </c>
      <c r="G137" s="203"/>
      <c r="H137" s="184">
        <f t="shared" ref="H137:H152" si="6">G137*F137</f>
        <v>0</v>
      </c>
      <c r="I137" s="205">
        <f t="shared" ref="I137:I152" si="7">H137/100*23</f>
        <v>0</v>
      </c>
      <c r="J137" s="184">
        <f t="shared" ref="J137:J152" si="8">I137+H137</f>
        <v>0</v>
      </c>
    </row>
    <row r="138" spans="2:10" x14ac:dyDescent="0.2">
      <c r="B138" s="162">
        <v>131</v>
      </c>
      <c r="C138" s="182" t="s">
        <v>207</v>
      </c>
      <c r="D138" s="183" t="s">
        <v>415</v>
      </c>
      <c r="E138" s="183" t="s">
        <v>121</v>
      </c>
      <c r="F138" s="184">
        <v>5000</v>
      </c>
      <c r="G138" s="203"/>
      <c r="H138" s="184">
        <f t="shared" si="6"/>
        <v>0</v>
      </c>
      <c r="I138" s="205">
        <f t="shared" si="7"/>
        <v>0</v>
      </c>
      <c r="J138" s="184">
        <f t="shared" si="8"/>
        <v>0</v>
      </c>
    </row>
    <row r="139" spans="2:10" ht="22.5" x14ac:dyDescent="0.2">
      <c r="B139" s="162">
        <v>132</v>
      </c>
      <c r="C139" s="182" t="s">
        <v>208</v>
      </c>
      <c r="D139" s="183" t="s">
        <v>416</v>
      </c>
      <c r="E139" s="183" t="s">
        <v>158</v>
      </c>
      <c r="F139" s="184">
        <v>1000</v>
      </c>
      <c r="G139" s="203"/>
      <c r="H139" s="184">
        <f t="shared" si="6"/>
        <v>0</v>
      </c>
      <c r="I139" s="205">
        <f t="shared" si="7"/>
        <v>0</v>
      </c>
      <c r="J139" s="184">
        <f t="shared" si="8"/>
        <v>0</v>
      </c>
    </row>
    <row r="140" spans="2:10" x14ac:dyDescent="0.2">
      <c r="B140" s="162">
        <v>133</v>
      </c>
      <c r="C140" s="182" t="s">
        <v>209</v>
      </c>
      <c r="D140" s="183" t="s">
        <v>210</v>
      </c>
      <c r="E140" s="183" t="s">
        <v>121</v>
      </c>
      <c r="F140" s="184">
        <v>5000</v>
      </c>
      <c r="G140" s="203"/>
      <c r="H140" s="184">
        <f t="shared" si="6"/>
        <v>0</v>
      </c>
      <c r="I140" s="205">
        <f t="shared" si="7"/>
        <v>0</v>
      </c>
      <c r="J140" s="184">
        <f t="shared" si="8"/>
        <v>0</v>
      </c>
    </row>
    <row r="141" spans="2:10" x14ac:dyDescent="0.2">
      <c r="B141" s="162">
        <v>134</v>
      </c>
      <c r="C141" s="182" t="s">
        <v>211</v>
      </c>
      <c r="D141" s="183" t="s">
        <v>417</v>
      </c>
      <c r="E141" s="183" t="s">
        <v>133</v>
      </c>
      <c r="F141" s="184">
        <v>5000</v>
      </c>
      <c r="G141" s="203"/>
      <c r="H141" s="184">
        <f t="shared" si="6"/>
        <v>0</v>
      </c>
      <c r="I141" s="205">
        <f t="shared" si="7"/>
        <v>0</v>
      </c>
      <c r="J141" s="184">
        <f t="shared" si="8"/>
        <v>0</v>
      </c>
    </row>
    <row r="142" spans="2:10" x14ac:dyDescent="0.2">
      <c r="B142" s="162">
        <v>135</v>
      </c>
      <c r="C142" s="182" t="s">
        <v>212</v>
      </c>
      <c r="D142" s="183" t="s">
        <v>213</v>
      </c>
      <c r="E142" s="183" t="s">
        <v>133</v>
      </c>
      <c r="F142" s="184">
        <v>5000</v>
      </c>
      <c r="G142" s="203"/>
      <c r="H142" s="184">
        <f t="shared" si="6"/>
        <v>0</v>
      </c>
      <c r="I142" s="205">
        <f t="shared" si="7"/>
        <v>0</v>
      </c>
      <c r="J142" s="184">
        <f t="shared" si="8"/>
        <v>0</v>
      </c>
    </row>
    <row r="143" spans="2:10" x14ac:dyDescent="0.2">
      <c r="B143" s="162">
        <v>136</v>
      </c>
      <c r="C143" s="182" t="s">
        <v>214</v>
      </c>
      <c r="D143" s="183" t="s">
        <v>418</v>
      </c>
      <c r="E143" s="183" t="s">
        <v>133</v>
      </c>
      <c r="F143" s="184">
        <v>5000</v>
      </c>
      <c r="G143" s="203"/>
      <c r="H143" s="184">
        <f t="shared" si="6"/>
        <v>0</v>
      </c>
      <c r="I143" s="205">
        <f t="shared" si="7"/>
        <v>0</v>
      </c>
      <c r="J143" s="184">
        <f t="shared" si="8"/>
        <v>0</v>
      </c>
    </row>
    <row r="144" spans="2:10" x14ac:dyDescent="0.2">
      <c r="B144" s="162">
        <v>137</v>
      </c>
      <c r="C144" s="182" t="s">
        <v>419</v>
      </c>
      <c r="D144" s="183" t="s">
        <v>215</v>
      </c>
      <c r="E144" s="183" t="s">
        <v>121</v>
      </c>
      <c r="F144" s="184">
        <v>5000</v>
      </c>
      <c r="G144" s="203"/>
      <c r="H144" s="184">
        <f t="shared" si="6"/>
        <v>0</v>
      </c>
      <c r="I144" s="205">
        <f t="shared" si="7"/>
        <v>0</v>
      </c>
      <c r="J144" s="184">
        <f t="shared" si="8"/>
        <v>0</v>
      </c>
    </row>
    <row r="145" spans="2:10" x14ac:dyDescent="0.2">
      <c r="B145" s="162">
        <v>138</v>
      </c>
      <c r="C145" s="182" t="s">
        <v>420</v>
      </c>
      <c r="D145" s="183" t="s">
        <v>216</v>
      </c>
      <c r="E145" s="183" t="s">
        <v>121</v>
      </c>
      <c r="F145" s="184">
        <v>5000</v>
      </c>
      <c r="G145" s="203"/>
      <c r="H145" s="184">
        <f t="shared" si="6"/>
        <v>0</v>
      </c>
      <c r="I145" s="205">
        <f t="shared" si="7"/>
        <v>0</v>
      </c>
      <c r="J145" s="184">
        <f t="shared" si="8"/>
        <v>0</v>
      </c>
    </row>
    <row r="146" spans="2:10" x14ac:dyDescent="0.2">
      <c r="B146" s="162">
        <v>139</v>
      </c>
      <c r="C146" s="182" t="s">
        <v>217</v>
      </c>
      <c r="D146" s="183" t="s">
        <v>218</v>
      </c>
      <c r="E146" s="183" t="s">
        <v>158</v>
      </c>
      <c r="F146" s="184">
        <v>5000</v>
      </c>
      <c r="G146" s="203"/>
      <c r="H146" s="184">
        <f t="shared" si="6"/>
        <v>0</v>
      </c>
      <c r="I146" s="205">
        <f t="shared" si="7"/>
        <v>0</v>
      </c>
      <c r="J146" s="184">
        <f t="shared" si="8"/>
        <v>0</v>
      </c>
    </row>
    <row r="147" spans="2:10" x14ac:dyDescent="0.2">
      <c r="B147" s="162">
        <v>140</v>
      </c>
      <c r="C147" s="182" t="s">
        <v>421</v>
      </c>
      <c r="D147" s="183" t="s">
        <v>219</v>
      </c>
      <c r="E147" s="183" t="s">
        <v>158</v>
      </c>
      <c r="F147" s="184">
        <v>5000</v>
      </c>
      <c r="G147" s="203"/>
      <c r="H147" s="184">
        <f t="shared" si="6"/>
        <v>0</v>
      </c>
      <c r="I147" s="205">
        <f t="shared" si="7"/>
        <v>0</v>
      </c>
      <c r="J147" s="184">
        <f t="shared" si="8"/>
        <v>0</v>
      </c>
    </row>
    <row r="148" spans="2:10" x14ac:dyDescent="0.2">
      <c r="B148" s="162">
        <v>141</v>
      </c>
      <c r="C148" s="182" t="s">
        <v>422</v>
      </c>
      <c r="D148" s="183" t="s">
        <v>220</v>
      </c>
      <c r="E148" s="183" t="s">
        <v>158</v>
      </c>
      <c r="F148" s="184">
        <v>3000</v>
      </c>
      <c r="G148" s="203"/>
      <c r="H148" s="184">
        <f t="shared" si="6"/>
        <v>0</v>
      </c>
      <c r="I148" s="205">
        <f t="shared" si="7"/>
        <v>0</v>
      </c>
      <c r="J148" s="184">
        <f t="shared" si="8"/>
        <v>0</v>
      </c>
    </row>
    <row r="149" spans="2:10" ht="22.5" x14ac:dyDescent="0.2">
      <c r="B149" s="162">
        <v>142</v>
      </c>
      <c r="C149" s="182" t="s">
        <v>221</v>
      </c>
      <c r="D149" s="183" t="s">
        <v>222</v>
      </c>
      <c r="E149" s="183" t="s">
        <v>158</v>
      </c>
      <c r="F149" s="184">
        <v>3000</v>
      </c>
      <c r="G149" s="203"/>
      <c r="H149" s="184">
        <f t="shared" si="6"/>
        <v>0</v>
      </c>
      <c r="I149" s="205">
        <f t="shared" si="7"/>
        <v>0</v>
      </c>
      <c r="J149" s="184">
        <f t="shared" si="8"/>
        <v>0</v>
      </c>
    </row>
    <row r="150" spans="2:10" ht="22.5" x14ac:dyDescent="0.2">
      <c r="B150" s="162">
        <v>143</v>
      </c>
      <c r="C150" s="182" t="s">
        <v>223</v>
      </c>
      <c r="D150" s="183" t="s">
        <v>224</v>
      </c>
      <c r="E150" s="183" t="s">
        <v>158</v>
      </c>
      <c r="F150" s="184">
        <v>3000</v>
      </c>
      <c r="G150" s="203"/>
      <c r="H150" s="184">
        <f t="shared" si="6"/>
        <v>0</v>
      </c>
      <c r="I150" s="205">
        <f t="shared" si="7"/>
        <v>0</v>
      </c>
      <c r="J150" s="184">
        <f t="shared" si="8"/>
        <v>0</v>
      </c>
    </row>
    <row r="151" spans="2:10" x14ac:dyDescent="0.2">
      <c r="B151" s="162">
        <v>144</v>
      </c>
      <c r="C151" s="182" t="s">
        <v>203</v>
      </c>
      <c r="D151" s="183" t="s">
        <v>204</v>
      </c>
      <c r="E151" s="183" t="s">
        <v>158</v>
      </c>
      <c r="F151" s="184">
        <v>3000</v>
      </c>
      <c r="G151" s="203"/>
      <c r="H151" s="184">
        <f t="shared" si="6"/>
        <v>0</v>
      </c>
      <c r="I151" s="205">
        <f t="shared" si="7"/>
        <v>0</v>
      </c>
      <c r="J151" s="184">
        <f t="shared" si="8"/>
        <v>0</v>
      </c>
    </row>
    <row r="152" spans="2:10" ht="22.5" x14ac:dyDescent="0.2">
      <c r="B152" s="162">
        <v>145</v>
      </c>
      <c r="C152" s="182" t="s">
        <v>423</v>
      </c>
      <c r="D152" s="183" t="s">
        <v>424</v>
      </c>
      <c r="E152" s="183" t="s">
        <v>185</v>
      </c>
      <c r="F152" s="184">
        <v>100</v>
      </c>
      <c r="G152" s="203"/>
      <c r="H152" s="184">
        <f t="shared" si="6"/>
        <v>0</v>
      </c>
      <c r="I152" s="205">
        <f t="shared" si="7"/>
        <v>0</v>
      </c>
      <c r="J152" s="184">
        <f t="shared" si="8"/>
        <v>0</v>
      </c>
    </row>
    <row r="153" spans="2:10" ht="15.75" x14ac:dyDescent="0.25">
      <c r="B153" s="325" t="s">
        <v>225</v>
      </c>
      <c r="C153" s="325"/>
      <c r="D153" s="325"/>
      <c r="E153" s="165"/>
      <c r="F153" s="166"/>
      <c r="G153" s="167">
        <f>SUM(G8:G152)</f>
        <v>0</v>
      </c>
      <c r="H153" s="331">
        <f>SUM(H8:H152)</f>
        <v>0</v>
      </c>
      <c r="I153" s="206">
        <f>SUM(I8:I152)</f>
        <v>0</v>
      </c>
      <c r="J153" s="332">
        <f>SUM(J8:J152)</f>
        <v>0</v>
      </c>
    </row>
    <row r="154" spans="2:10" ht="15.75" x14ac:dyDescent="0.25">
      <c r="B154" s="163"/>
      <c r="C154" s="164"/>
      <c r="D154" s="165"/>
      <c r="E154" s="165"/>
      <c r="F154" s="166"/>
      <c r="G154" s="167"/>
      <c r="H154" s="168"/>
      <c r="I154" s="168"/>
      <c r="J154" s="166"/>
    </row>
    <row r="155" spans="2:10" ht="20.45" customHeight="1" x14ac:dyDescent="0.25">
      <c r="B155" s="169"/>
      <c r="C155" s="171" t="s">
        <v>425</v>
      </c>
      <c r="D155" s="172"/>
      <c r="E155" s="173"/>
      <c r="F155" s="174"/>
      <c r="G155" s="174"/>
      <c r="H155" s="175"/>
      <c r="I155" s="175"/>
      <c r="J155" s="175"/>
    </row>
    <row r="156" spans="2:10" ht="220.5" customHeight="1" x14ac:dyDescent="0.2">
      <c r="B156" s="170"/>
      <c r="C156" s="324" t="s">
        <v>432</v>
      </c>
      <c r="D156" s="324"/>
      <c r="E156" s="324"/>
      <c r="F156" s="324"/>
      <c r="G156" s="324"/>
      <c r="H156" s="324"/>
      <c r="I156" s="324"/>
      <c r="J156" s="324"/>
    </row>
    <row r="157" spans="2:10" ht="24.75" customHeight="1" x14ac:dyDescent="0.2">
      <c r="B157" s="170"/>
      <c r="C157" s="181"/>
      <c r="D157" s="181"/>
      <c r="E157" s="181"/>
      <c r="F157" s="181"/>
      <c r="G157" s="181"/>
      <c r="H157" s="181"/>
      <c r="I157" s="181"/>
      <c r="J157" s="181"/>
    </row>
    <row r="158" spans="2:10" x14ac:dyDescent="0.2">
      <c r="D158" s="207" t="s">
        <v>226</v>
      </c>
      <c r="E158" s="158"/>
      <c r="F158" s="159"/>
      <c r="G158" s="159"/>
      <c r="H158" s="159"/>
    </row>
    <row r="159" spans="2:10" x14ac:dyDescent="0.2">
      <c r="D159" s="157"/>
      <c r="E159" s="158"/>
      <c r="F159" s="159"/>
      <c r="G159" s="159"/>
      <c r="H159" s="159"/>
    </row>
    <row r="160" spans="2:10" x14ac:dyDescent="0.2">
      <c r="D160" s="157"/>
      <c r="E160" s="158"/>
      <c r="F160" s="208" t="s">
        <v>227</v>
      </c>
      <c r="G160" s="208"/>
      <c r="H160" s="208"/>
      <c r="I160" s="208"/>
    </row>
    <row r="161" spans="4:8" x14ac:dyDescent="0.2">
      <c r="D161" s="157"/>
      <c r="E161" s="158"/>
      <c r="F161" s="159"/>
      <c r="G161" s="159" t="s">
        <v>228</v>
      </c>
      <c r="H161" s="159"/>
    </row>
    <row r="162" spans="4:8" x14ac:dyDescent="0.2">
      <c r="D162" s="157"/>
      <c r="E162" s="158"/>
      <c r="F162" s="159"/>
      <c r="G162" s="159" t="s">
        <v>229</v>
      </c>
      <c r="H162" s="159"/>
    </row>
  </sheetData>
  <sheetProtection algorithmName="SHA-512" hashValue="TrJXV2+Ao3BDYcZIDOPEVEAZRoec0J29VmU7atS4dZTZZGPLpyAg9LBA/+3ssKS4K36P8ondFW+bHEVyij0WWg==" saltValue="Nqi6i7l7pPvE23BukpB9gA==" spinCount="100000" sheet="1" objects="1" scenarios="1" selectLockedCells="1"/>
  <mergeCells count="5">
    <mergeCell ref="C156:J156"/>
    <mergeCell ref="B153:D153"/>
    <mergeCell ref="B3:J3"/>
    <mergeCell ref="B1:J2"/>
    <mergeCell ref="B4:J4"/>
  </mergeCells>
  <pageMargins left="0.23622047244094491" right="0.23622047244094491" top="0.51181102362204722" bottom="0.51181102362204722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26" sqref="B26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88</v>
      </c>
    </row>
    <row r="3" spans="2:2" x14ac:dyDescent="0.25">
      <c r="B3" s="4"/>
    </row>
    <row r="4" spans="2:2" x14ac:dyDescent="0.25">
      <c r="B4" s="5" t="s">
        <v>46</v>
      </c>
    </row>
    <row r="5" spans="2:2" x14ac:dyDescent="0.25">
      <c r="B5" s="6"/>
    </row>
    <row r="6" spans="2:2" x14ac:dyDescent="0.25">
      <c r="B6" s="7" t="s">
        <v>47</v>
      </c>
    </row>
    <row r="7" spans="2:2" x14ac:dyDescent="0.25">
      <c r="B7" s="5"/>
    </row>
    <row r="8" spans="2:2" x14ac:dyDescent="0.25">
      <c r="B8" s="110" t="s">
        <v>89</v>
      </c>
    </row>
    <row r="9" spans="2:2" x14ac:dyDescent="0.25">
      <c r="B9" s="110"/>
    </row>
    <row r="10" spans="2:2" x14ac:dyDescent="0.25">
      <c r="B10" s="111" t="s">
        <v>91</v>
      </c>
    </row>
    <row r="11" spans="2:2" x14ac:dyDescent="0.25">
      <c r="B11" s="111" t="s">
        <v>92</v>
      </c>
    </row>
    <row r="12" spans="2:2" x14ac:dyDescent="0.25">
      <c r="B12" s="111" t="s">
        <v>93</v>
      </c>
    </row>
    <row r="13" spans="2:2" x14ac:dyDescent="0.25">
      <c r="B13" s="111" t="s">
        <v>94</v>
      </c>
    </row>
    <row r="14" spans="2:2" ht="16.5" customHeight="1" x14ac:dyDescent="0.25">
      <c r="B14" s="5"/>
    </row>
    <row r="15" spans="2:2" ht="30" x14ac:dyDescent="0.25">
      <c r="B15" s="110" t="s">
        <v>90</v>
      </c>
    </row>
    <row r="16" spans="2:2" x14ac:dyDescent="0.25">
      <c r="B16" s="8"/>
    </row>
    <row r="17" spans="2:2" ht="30" x14ac:dyDescent="0.25">
      <c r="B17" s="5" t="s">
        <v>96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45</v>
      </c>
    </row>
    <row r="3" spans="2:2" x14ac:dyDescent="0.25">
      <c r="B3" s="4"/>
    </row>
    <row r="4" spans="2:2" x14ac:dyDescent="0.25">
      <c r="B4" s="10" t="s">
        <v>46</v>
      </c>
    </row>
    <row r="5" spans="2:2" x14ac:dyDescent="0.25">
      <c r="B5" s="4"/>
    </row>
    <row r="6" spans="2:2" x14ac:dyDescent="0.25">
      <c r="B6" s="11" t="s">
        <v>47</v>
      </c>
    </row>
    <row r="7" spans="2:2" x14ac:dyDescent="0.25">
      <c r="B7" s="12"/>
    </row>
    <row r="8" spans="2:2" ht="60.75" customHeight="1" x14ac:dyDescent="0.25">
      <c r="B8" s="5" t="s">
        <v>48</v>
      </c>
    </row>
    <row r="9" spans="2:2" x14ac:dyDescent="0.25">
      <c r="B9" s="5"/>
    </row>
    <row r="10" spans="2:2" x14ac:dyDescent="0.25">
      <c r="B10" s="5" t="s">
        <v>49</v>
      </c>
    </row>
    <row r="11" spans="2:2" x14ac:dyDescent="0.25">
      <c r="B11" s="5" t="s">
        <v>50</v>
      </c>
    </row>
    <row r="12" spans="2:2" x14ac:dyDescent="0.25">
      <c r="B12" s="5" t="s">
        <v>51</v>
      </c>
    </row>
    <row r="13" spans="2:2" x14ac:dyDescent="0.25">
      <c r="B13" s="5" t="s">
        <v>52</v>
      </c>
    </row>
    <row r="14" spans="2:2" x14ac:dyDescent="0.25">
      <c r="B14" s="5" t="s">
        <v>53</v>
      </c>
    </row>
    <row r="15" spans="2:2" x14ac:dyDescent="0.25">
      <c r="B15" s="5" t="s">
        <v>54</v>
      </c>
    </row>
    <row r="16" spans="2:2" x14ac:dyDescent="0.25">
      <c r="B16" s="5" t="s">
        <v>55</v>
      </c>
    </row>
    <row r="17" spans="2:2" ht="30" x14ac:dyDescent="0.25">
      <c r="B17" s="5" t="s">
        <v>56</v>
      </c>
    </row>
    <row r="18" spans="2:2" x14ac:dyDescent="0.25">
      <c r="B18" s="5" t="s">
        <v>57</v>
      </c>
    </row>
    <row r="19" spans="2:2" x14ac:dyDescent="0.25">
      <c r="B19" s="5" t="s">
        <v>58</v>
      </c>
    </row>
    <row r="20" spans="2:2" x14ac:dyDescent="0.25">
      <c r="B20" s="5" t="s">
        <v>59</v>
      </c>
    </row>
    <row r="21" spans="2:2" ht="30" x14ac:dyDescent="0.25">
      <c r="B21" s="5" t="s">
        <v>60</v>
      </c>
    </row>
    <row r="22" spans="2:2" x14ac:dyDescent="0.25">
      <c r="B22" s="5" t="s">
        <v>61</v>
      </c>
    </row>
    <row r="23" spans="2:2" x14ac:dyDescent="0.25">
      <c r="B23" s="6"/>
    </row>
    <row r="24" spans="2:2" ht="60" x14ac:dyDescent="0.25">
      <c r="B24" s="5" t="s">
        <v>62</v>
      </c>
    </row>
    <row r="25" spans="2:2" ht="13.5" customHeight="1" x14ac:dyDescent="0.25">
      <c r="B25" s="5"/>
    </row>
    <row r="26" spans="2:2" ht="30" x14ac:dyDescent="0.25">
      <c r="B26" s="5" t="s">
        <v>63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64</v>
      </c>
    </row>
    <row r="3" spans="2:2" x14ac:dyDescent="0.25">
      <c r="B3" s="4"/>
    </row>
    <row r="4" spans="2:2" x14ac:dyDescent="0.25">
      <c r="B4" s="5" t="s">
        <v>46</v>
      </c>
    </row>
    <row r="5" spans="2:2" x14ac:dyDescent="0.25">
      <c r="B5" s="6"/>
    </row>
    <row r="6" spans="2:2" x14ac:dyDescent="0.25">
      <c r="B6" s="7" t="s">
        <v>47</v>
      </c>
    </row>
    <row r="7" spans="2:2" x14ac:dyDescent="0.25">
      <c r="B7" s="5"/>
    </row>
    <row r="8" spans="2:2" ht="60.75" customHeight="1" x14ac:dyDescent="0.25">
      <c r="B8" s="5" t="s">
        <v>65</v>
      </c>
    </row>
    <row r="9" spans="2:2" x14ac:dyDescent="0.25">
      <c r="B9" s="5" t="s">
        <v>66</v>
      </c>
    </row>
    <row r="10" spans="2:2" x14ac:dyDescent="0.25">
      <c r="B10" s="8"/>
    </row>
    <row r="11" spans="2:2" ht="30" x14ac:dyDescent="0.25">
      <c r="B11" s="5" t="s">
        <v>67</v>
      </c>
    </row>
    <row r="12" spans="2:2" x14ac:dyDescent="0.25">
      <c r="B12" s="5"/>
    </row>
    <row r="13" spans="2:2" ht="45" x14ac:dyDescent="0.25">
      <c r="B13" s="5" t="s">
        <v>68</v>
      </c>
    </row>
    <row r="14" spans="2:2" x14ac:dyDescent="0.25">
      <c r="B14" s="5"/>
    </row>
    <row r="15" spans="2:2" ht="45" x14ac:dyDescent="0.25">
      <c r="B15" s="5" t="s">
        <v>69</v>
      </c>
    </row>
    <row r="16" spans="2:2" x14ac:dyDescent="0.25">
      <c r="B16" s="5"/>
    </row>
    <row r="17" spans="2:2" ht="60" x14ac:dyDescent="0.25">
      <c r="B17" s="5" t="s">
        <v>70</v>
      </c>
    </row>
    <row r="18" spans="2:2" x14ac:dyDescent="0.25">
      <c r="B18" s="5"/>
    </row>
    <row r="19" spans="2:2" ht="75" x14ac:dyDescent="0.25">
      <c r="B19" s="5" t="s">
        <v>71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ec9f1e31edcc3b110406d598d6720a6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a11db5b45904ce857d86d2baba120f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9D96F2-2CFE-47B7-8D4A-7B86ED762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d6f25a68-2b8f-4a5b-9db1-9252afa83edf"/>
    <ds:schemaRef ds:uri="http://schemas.openxmlformats.org/package/2006/metadata/core-properties"/>
    <ds:schemaRef ds:uri="5b109657-a981-45e9-accc-f4b6203c2974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Zákl. nastavenie</vt:lpstr>
      <vt:lpstr>Ponuka v zákazke</vt:lpstr>
      <vt:lpstr>Rozpočet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Drevová Adriana, Ing</cp:lastModifiedBy>
  <cp:revision/>
  <cp:lastPrinted>2024-12-13T13:54:12Z</cp:lastPrinted>
  <dcterms:created xsi:type="dcterms:W3CDTF">2022-09-22T09:41:16Z</dcterms:created>
  <dcterms:modified xsi:type="dcterms:W3CDTF">2025-02-19T13:01:06Z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