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5EA4654-E288-4416-B5D9-E9312E1CFAD8}" xr6:coauthVersionLast="36" xr6:coauthVersionMax="36" xr10:uidLastSave="{00000000-0000-0000-0000-000000000000}"/>
  <bookViews>
    <workbookView xWindow="0" yWindow="0" windowWidth="22644" windowHeight="8844" firstSheet="1" activeTab="1" xr2:uid="{00000000-000D-0000-FFFF-FFFF00000000}"/>
  </bookViews>
  <sheets>
    <sheet name="Rekapitulácia stavby" sheetId="1" state="veryHidden" r:id="rId1"/>
    <sheet name="01 - SO01 " sheetId="2" r:id="rId2"/>
  </sheets>
  <definedNames>
    <definedName name="_xlnm._FilterDatabase" localSheetId="1" hidden="1">'01 - SO01 '!$C$139:$K$440</definedName>
    <definedName name="_xlnm.Print_Titles" localSheetId="1">'01 - SO01 '!$139:$139</definedName>
    <definedName name="_xlnm.Print_Titles" localSheetId="0">'Rekapitulácia stavby'!$92:$92</definedName>
    <definedName name="_xlnm.Print_Area" localSheetId="1">'01 - SO01 '!$C$4:$J$76,'01 - SO01 '!$C$127:$J$440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7" i="2"/>
  <c r="BH437" i="2"/>
  <c r="BG437" i="2"/>
  <c r="BE437" i="2"/>
  <c r="T437" i="2"/>
  <c r="T436" i="2" s="1"/>
  <c r="R437" i="2"/>
  <c r="R436" i="2" s="1"/>
  <c r="P437" i="2"/>
  <c r="P436" i="2" s="1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T290" i="2" s="1"/>
  <c r="R291" i="2"/>
  <c r="R290" i="2" s="1"/>
  <c r="P291" i="2"/>
  <c r="P290" i="2" s="1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T219" i="2"/>
  <c r="R220" i="2"/>
  <c r="R219" i="2"/>
  <c r="P220" i="2"/>
  <c r="P219" i="2" s="1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T176" i="2" s="1"/>
  <c r="R177" i="2"/>
  <c r="R176" i="2" s="1"/>
  <c r="P177" i="2"/>
  <c r="P176" i="2" s="1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J136" i="2"/>
  <c r="F136" i="2"/>
  <c r="F134" i="2"/>
  <c r="E132" i="2"/>
  <c r="J91" i="2"/>
  <c r="F91" i="2"/>
  <c r="F89" i="2"/>
  <c r="E87" i="2"/>
  <c r="J24" i="2"/>
  <c r="E24" i="2"/>
  <c r="J137" i="2" s="1"/>
  <c r="J23" i="2"/>
  <c r="J18" i="2"/>
  <c r="E18" i="2"/>
  <c r="F92" i="2" s="1"/>
  <c r="J17" i="2"/>
  <c r="J134" i="2"/>
  <c r="E7" i="2"/>
  <c r="E85" i="2" s="1"/>
  <c r="L90" i="1"/>
  <c r="AM90" i="1"/>
  <c r="AM89" i="1"/>
  <c r="L89" i="1"/>
  <c r="AM87" i="1"/>
  <c r="L87" i="1"/>
  <c r="L85" i="1"/>
  <c r="L84" i="1"/>
  <c r="BK388" i="2"/>
  <c r="BK418" i="2"/>
  <c r="J226" i="2"/>
  <c r="AS94" i="1"/>
  <c r="BK425" i="2"/>
  <c r="BK390" i="2"/>
  <c r="J368" i="2"/>
  <c r="J336" i="2"/>
  <c r="J298" i="2"/>
  <c r="J270" i="2"/>
  <c r="BK236" i="2"/>
  <c r="BK154" i="2"/>
  <c r="BK391" i="2"/>
  <c r="J347" i="2"/>
  <c r="J321" i="2"/>
  <c r="BK302" i="2"/>
  <c r="BK277" i="2"/>
  <c r="J235" i="2"/>
  <c r="J185" i="2"/>
  <c r="BK414" i="2"/>
  <c r="J366" i="2"/>
  <c r="J305" i="2"/>
  <c r="J243" i="2"/>
  <c r="J232" i="2"/>
  <c r="BK207" i="2"/>
  <c r="BK189" i="2"/>
  <c r="J174" i="2"/>
  <c r="J267" i="2"/>
  <c r="J214" i="2"/>
  <c r="BK159" i="2"/>
  <c r="J410" i="2"/>
  <c r="BK354" i="2"/>
  <c r="BK328" i="2"/>
  <c r="BK180" i="2"/>
  <c r="J157" i="2"/>
  <c r="J391" i="2"/>
  <c r="BK358" i="2"/>
  <c r="BK333" i="2"/>
  <c r="BK250" i="2"/>
  <c r="J190" i="2"/>
  <c r="J152" i="2"/>
  <c r="J413" i="2"/>
  <c r="J367" i="2"/>
  <c r="J362" i="2"/>
  <c r="J340" i="2"/>
  <c r="BK371" i="2"/>
  <c r="BK335" i="2"/>
  <c r="J244" i="2"/>
  <c r="J204" i="2"/>
  <c r="J440" i="2"/>
  <c r="J434" i="2"/>
  <c r="BK424" i="2"/>
  <c r="J419" i="2"/>
  <c r="BK394" i="2"/>
  <c r="J381" i="2"/>
  <c r="J337" i="2"/>
  <c r="BK317" i="2"/>
  <c r="J295" i="2"/>
  <c r="BK275" i="2"/>
  <c r="J263" i="2"/>
  <c r="BK248" i="2"/>
  <c r="J215" i="2"/>
  <c r="BK429" i="2"/>
  <c r="J397" i="2"/>
  <c r="BK385" i="2"/>
  <c r="BK356" i="2"/>
  <c r="BK336" i="2"/>
  <c r="BK318" i="2"/>
  <c r="BK297" i="2"/>
  <c r="BK287" i="2"/>
  <c r="BK257" i="2"/>
  <c r="J247" i="2"/>
  <c r="BK210" i="2"/>
  <c r="J180" i="2"/>
  <c r="BK423" i="2"/>
  <c r="BK426" i="2"/>
  <c r="BK399" i="2"/>
  <c r="BK372" i="2"/>
  <c r="BK357" i="2"/>
  <c r="J319" i="2"/>
  <c r="J306" i="2"/>
  <c r="J286" i="2"/>
  <c r="J254" i="2"/>
  <c r="J239" i="2"/>
  <c r="J220" i="2"/>
  <c r="J208" i="2"/>
  <c r="J195" i="2"/>
  <c r="BK177" i="2"/>
  <c r="BK153" i="2"/>
  <c r="J145" i="2"/>
  <c r="J415" i="2"/>
  <c r="J382" i="2"/>
  <c r="J345" i="2"/>
  <c r="J317" i="2"/>
  <c r="BK307" i="2"/>
  <c r="BK283" i="2"/>
  <c r="BK244" i="2"/>
  <c r="BK216" i="2"/>
  <c r="J194" i="2"/>
  <c r="BK172" i="2"/>
  <c r="J425" i="2"/>
  <c r="J408" i="2"/>
  <c r="BK379" i="2"/>
  <c r="J353" i="2"/>
  <c r="BK330" i="2"/>
  <c r="J300" i="2"/>
  <c r="J272" i="2"/>
  <c r="BK247" i="2"/>
  <c r="J216" i="2"/>
  <c r="BK206" i="2"/>
  <c r="J186" i="2"/>
  <c r="J179" i="2"/>
  <c r="J167" i="2"/>
  <c r="J383" i="2"/>
  <c r="J375" i="2"/>
  <c r="J311" i="2"/>
  <c r="J206" i="2"/>
  <c r="BK157" i="2"/>
  <c r="J422" i="2"/>
  <c r="J409" i="2"/>
  <c r="BK405" i="2"/>
  <c r="J344" i="2"/>
  <c r="BK360" i="2"/>
  <c r="J328" i="2"/>
  <c r="BK212" i="2"/>
  <c r="J154" i="2"/>
  <c r="J439" i="2"/>
  <c r="BK433" i="2"/>
  <c r="J420" i="2"/>
  <c r="BK397" i="2"/>
  <c r="BK384" i="2"/>
  <c r="J373" i="2"/>
  <c r="BK351" i="2"/>
  <c r="BK332" i="2"/>
  <c r="BK312" i="2"/>
  <c r="J288" i="2"/>
  <c r="J273" i="2"/>
  <c r="BK235" i="2"/>
  <c r="BK224" i="2"/>
  <c r="J168" i="2"/>
  <c r="J405" i="2"/>
  <c r="BK160" i="2"/>
  <c r="J414" i="2"/>
  <c r="J360" i="2"/>
  <c r="BK324" i="2"/>
  <c r="J312" i="2"/>
  <c r="J296" i="2"/>
  <c r="BK268" i="2"/>
  <c r="BK238" i="2"/>
  <c r="J209" i="2"/>
  <c r="J182" i="2"/>
  <c r="J160" i="2"/>
  <c r="BK428" i="2"/>
  <c r="J424" i="2"/>
  <c r="BK400" i="2"/>
  <c r="BK367" i="2"/>
  <c r="J333" i="2"/>
  <c r="BK309" i="2"/>
  <c r="BK276" i="2"/>
  <c r="J256" i="2"/>
  <c r="J202" i="2"/>
  <c r="BK184" i="2"/>
  <c r="BK174" i="2"/>
  <c r="BK163" i="2"/>
  <c r="BK401" i="2"/>
  <c r="BK376" i="2"/>
  <c r="J301" i="2"/>
  <c r="J193" i="2"/>
  <c r="J429" i="2"/>
  <c r="BK419" i="2"/>
  <c r="J377" i="2"/>
  <c r="J378" i="2"/>
  <c r="BK345" i="2"/>
  <c r="BK202" i="2"/>
  <c r="BK431" i="2"/>
  <c r="J396" i="2"/>
  <c r="BK364" i="2"/>
  <c r="J315" i="2"/>
  <c r="BK289" i="2"/>
  <c r="J278" i="2"/>
  <c r="J253" i="2"/>
  <c r="BK291" i="2"/>
  <c r="J252" i="2"/>
  <c r="BK232" i="2"/>
  <c r="J207" i="2"/>
  <c r="BK167" i="2"/>
  <c r="J427" i="2"/>
  <c r="BK420" i="2"/>
  <c r="BK404" i="2"/>
  <c r="BK374" i="2"/>
  <c r="BK349" i="2"/>
  <c r="J313" i="2"/>
  <c r="J275" i="2"/>
  <c r="BK261" i="2"/>
  <c r="BK241" i="2"/>
  <c r="BK223" i="2"/>
  <c r="BK209" i="2"/>
  <c r="BK199" i="2"/>
  <c r="BK181" i="2"/>
  <c r="J175" i="2"/>
  <c r="J165" i="2"/>
  <c r="BK143" i="2"/>
  <c r="J416" i="2"/>
  <c r="BK338" i="2"/>
  <c r="J196" i="2"/>
  <c r="BK156" i="2"/>
  <c r="BK421" i="2"/>
  <c r="J385" i="2"/>
  <c r="BK366" i="2"/>
  <c r="J339" i="2"/>
  <c r="BK334" i="2"/>
  <c r="J210" i="2"/>
  <c r="BK422" i="2"/>
  <c r="BK402" i="2"/>
  <c r="BK383" i="2"/>
  <c r="J374" i="2"/>
  <c r="J355" i="2"/>
  <c r="BK331" i="2"/>
  <c r="BK311" i="2"/>
  <c r="J291" i="2"/>
  <c r="J262" i="2"/>
  <c r="BK218" i="2"/>
  <c r="BK427" i="2"/>
  <c r="BK403" i="2"/>
  <c r="BK381" i="2"/>
  <c r="J365" i="2"/>
  <c r="J323" i="2"/>
  <c r="BK305" i="2"/>
  <c r="J266" i="2"/>
  <c r="BK253" i="2"/>
  <c r="J224" i="2"/>
  <c r="BK179" i="2"/>
  <c r="BK185" i="2"/>
  <c r="BK161" i="2"/>
  <c r="J143" i="2"/>
  <c r="J411" i="2"/>
  <c r="J354" i="2"/>
  <c r="BK315" i="2"/>
  <c r="J287" i="2"/>
  <c r="J257" i="2"/>
  <c r="BK234" i="2"/>
  <c r="BK186" i="2"/>
  <c r="BK164" i="2"/>
  <c r="BK146" i="2"/>
  <c r="BK369" i="2"/>
  <c r="BK347" i="2"/>
  <c r="J322" i="2"/>
  <c r="BK304" i="2"/>
  <c r="BK278" i="2"/>
  <c r="J261" i="2"/>
  <c r="J390" i="2"/>
  <c r="BK363" i="2"/>
  <c r="BK320" i="2"/>
  <c r="J304" i="2"/>
  <c r="J276" i="2"/>
  <c r="BK264" i="2"/>
  <c r="J241" i="2"/>
  <c r="BK228" i="2"/>
  <c r="J212" i="2"/>
  <c r="BK204" i="2"/>
  <c r="BK190" i="2"/>
  <c r="BK182" i="2"/>
  <c r="J171" i="2"/>
  <c r="J148" i="2"/>
  <c r="BK416" i="2"/>
  <c r="J356" i="2"/>
  <c r="BK340" i="2"/>
  <c r="J316" i="2"/>
  <c r="J302" i="2"/>
  <c r="J271" i="2"/>
  <c r="J248" i="2"/>
  <c r="J228" i="2"/>
  <c r="J192" i="2"/>
  <c r="BK170" i="2"/>
  <c r="J151" i="2"/>
  <c r="J421" i="2"/>
  <c r="BK407" i="2"/>
  <c r="J394" i="2"/>
  <c r="BK339" i="2"/>
  <c r="J282" i="2"/>
  <c r="BK205" i="2"/>
  <c r="BK150" i="2"/>
  <c r="BK415" i="2"/>
  <c r="BK382" i="2"/>
  <c r="BK342" i="2"/>
  <c r="J402" i="2"/>
  <c r="BK337" i="2"/>
  <c r="J326" i="2"/>
  <c r="J205" i="2"/>
  <c r="BK148" i="2"/>
  <c r="J435" i="2"/>
  <c r="BK432" i="2"/>
  <c r="BK408" i="2"/>
  <c r="BK386" i="2"/>
  <c r="J376" i="2"/>
  <c r="J364" i="2"/>
  <c r="BK350" i="2"/>
  <c r="J330" i="2"/>
  <c r="BK306" i="2"/>
  <c r="J284" i="2"/>
  <c r="BK267" i="2"/>
  <c r="BK252" i="2"/>
  <c r="BK220" i="2"/>
  <c r="J150" i="2"/>
  <c r="J404" i="2"/>
  <c r="BK387" i="2"/>
  <c r="J372" i="2"/>
  <c r="BK344" i="2"/>
  <c r="J335" i="2"/>
  <c r="J307" i="2"/>
  <c r="BK294" i="2"/>
  <c r="J279" i="2"/>
  <c r="J260" i="2"/>
  <c r="J251" i="2"/>
  <c r="BK225" i="2"/>
  <c r="BK196" i="2"/>
  <c r="J172" i="2"/>
  <c r="J432" i="2"/>
  <c r="BK406" i="2"/>
  <c r="BK378" i="2"/>
  <c r="J346" i="2"/>
  <c r="BK310" i="2"/>
  <c r="J297" i="2"/>
  <c r="J277" i="2"/>
  <c r="BK260" i="2"/>
  <c r="J237" i="2"/>
  <c r="BK229" i="2"/>
  <c r="BK215" i="2"/>
  <c r="BK201" i="2"/>
  <c r="BK192" i="2"/>
  <c r="BK175" i="2"/>
  <c r="J149" i="2"/>
  <c r="BK417" i="2"/>
  <c r="BK368" i="2"/>
  <c r="BK326" i="2"/>
  <c r="BK319" i="2"/>
  <c r="J308" i="2"/>
  <c r="J281" i="2"/>
  <c r="J258" i="2"/>
  <c r="J227" i="2"/>
  <c r="J199" i="2"/>
  <c r="J177" i="2"/>
  <c r="J155" i="2"/>
  <c r="J417" i="2"/>
  <c r="J401" i="2"/>
  <c r="J357" i="2"/>
  <c r="BK343" i="2"/>
  <c r="BK301" i="2"/>
  <c r="BK273" i="2"/>
  <c r="J250" i="2"/>
  <c r="J234" i="2"/>
  <c r="BK203" i="2"/>
  <c r="J187" i="2"/>
  <c r="BK171" i="2"/>
  <c r="BK398" i="2"/>
  <c r="BK359" i="2"/>
  <c r="J231" i="2"/>
  <c r="BK151" i="2"/>
  <c r="J393" i="2"/>
  <c r="BK410" i="2"/>
  <c r="BK362" i="2"/>
  <c r="J327" i="2"/>
  <c r="J147" i="2"/>
  <c r="J431" i="2"/>
  <c r="J389" i="2"/>
  <c r="J249" i="2"/>
  <c r="BK149" i="2"/>
  <c r="BK389" i="2"/>
  <c r="BK353" i="2"/>
  <c r="BK325" i="2"/>
  <c r="BK295" i="2"/>
  <c r="BK263" i="2"/>
  <c r="J246" i="2"/>
  <c r="BK208" i="2"/>
  <c r="J314" i="2"/>
  <c r="BK271" i="2"/>
  <c r="J242" i="2"/>
  <c r="J218" i="2"/>
  <c r="J198" i="2"/>
  <c r="J184" i="2"/>
  <c r="BK144" i="2"/>
  <c r="J386" i="2"/>
  <c r="J334" i="2"/>
  <c r="J310" i="2"/>
  <c r="BK272" i="2"/>
  <c r="BK240" i="2"/>
  <c r="J169" i="2"/>
  <c r="J426" i="2"/>
  <c r="J403" i="2"/>
  <c r="J351" i="2"/>
  <c r="BK279" i="2"/>
  <c r="BK254" i="2"/>
  <c r="J217" i="2"/>
  <c r="BK193" i="2"/>
  <c r="J146" i="2"/>
  <c r="BK395" i="2"/>
  <c r="J352" i="2"/>
  <c r="J318" i="2"/>
  <c r="BK249" i="2"/>
  <c r="J159" i="2"/>
  <c r="BK147" i="2"/>
  <c r="J387" i="2"/>
  <c r="J363" i="2"/>
  <c r="J349" i="2"/>
  <c r="BK411" i="2"/>
  <c r="J348" i="2"/>
  <c r="BK314" i="2"/>
  <c r="J203" i="2"/>
  <c r="BK439" i="2"/>
  <c r="BK434" i="2"/>
  <c r="J433" i="2"/>
  <c r="J406" i="2"/>
  <c r="J388" i="2"/>
  <c r="J379" i="2"/>
  <c r="J359" i="2"/>
  <c r="BK323" i="2"/>
  <c r="BK299" i="2"/>
  <c r="BK286" i="2"/>
  <c r="J269" i="2"/>
  <c r="BK198" i="2"/>
  <c r="BK173" i="2"/>
  <c r="BK430" i="2"/>
  <c r="J400" i="2"/>
  <c r="BK370" i="2"/>
  <c r="J331" i="2"/>
  <c r="BK168" i="2"/>
  <c r="J384" i="2"/>
  <c r="J289" i="2"/>
  <c r="BK213" i="2"/>
  <c r="J164" i="2"/>
  <c r="J423" i="2"/>
  <c r="BK361" i="2"/>
  <c r="J361" i="2"/>
  <c r="J338" i="2"/>
  <c r="J342" i="2"/>
  <c r="BK308" i="2"/>
  <c r="BK155" i="2"/>
  <c r="BK440" i="2"/>
  <c r="BK435" i="2"/>
  <c r="J428" i="2"/>
  <c r="BK412" i="2"/>
  <c r="BK393" i="2"/>
  <c r="J380" i="2"/>
  <c r="J370" i="2"/>
  <c r="J358" i="2"/>
  <c r="J343" i="2"/>
  <c r="BK316" i="2"/>
  <c r="BK296" i="2"/>
  <c r="BK281" i="2"/>
  <c r="J268" i="2"/>
  <c r="J255" i="2"/>
  <c r="BK230" i="2"/>
  <c r="J163" i="2"/>
  <c r="BK409" i="2"/>
  <c r="BK396" i="2"/>
  <c r="BK377" i="2"/>
  <c r="J371" i="2"/>
  <c r="J341" i="2"/>
  <c r="BK322" i="2"/>
  <c r="J303" i="2"/>
  <c r="BK288" i="2"/>
  <c r="BK258" i="2"/>
  <c r="BK243" i="2"/>
  <c r="BK211" i="2"/>
  <c r="J181" i="2"/>
  <c r="BK165" i="2"/>
  <c r="BK413" i="2"/>
  <c r="BK373" i="2"/>
  <c r="BK329" i="2"/>
  <c r="BK313" i="2"/>
  <c r="BK303" i="2"/>
  <c r="BK284" i="2"/>
  <c r="BK270" i="2"/>
  <c r="J240" i="2"/>
  <c r="BK227" i="2"/>
  <c r="J211" i="2"/>
  <c r="BK255" i="2"/>
  <c r="J223" i="2"/>
  <c r="J197" i="2"/>
  <c r="J161" i="2"/>
  <c r="J412" i="2"/>
  <c r="J399" i="2"/>
  <c r="BK355" i="2"/>
  <c r="BK346" i="2"/>
  <c r="J324" i="2"/>
  <c r="J294" i="2"/>
  <c r="BK274" i="2"/>
  <c r="BK251" i="2"/>
  <c r="BK237" i="2"/>
  <c r="J213" i="2"/>
  <c r="J201" i="2"/>
  <c r="J183" i="2"/>
  <c r="BK169" i="2"/>
  <c r="J144" i="2"/>
  <c r="J392" i="2"/>
  <c r="BK321" i="2"/>
  <c r="BK437" i="2"/>
  <c r="BK226" i="2"/>
  <c r="J299" i="2"/>
  <c r="BK256" i="2"/>
  <c r="J230" i="2"/>
  <c r="BK183" i="2"/>
  <c r="J170" i="2"/>
  <c r="BK380" i="2"/>
  <c r="BK327" i="2"/>
  <c r="BK266" i="2"/>
  <c r="J238" i="2"/>
  <c r="BK217" i="2"/>
  <c r="BK194" i="2"/>
  <c r="J173" i="2"/>
  <c r="J418" i="2"/>
  <c r="J369" i="2"/>
  <c r="J320" i="2"/>
  <c r="BK269" i="2"/>
  <c r="J225" i="2"/>
  <c r="BK365" i="2"/>
  <c r="J329" i="2"/>
  <c r="BK282" i="2"/>
  <c r="BK262" i="2"/>
  <c r="BK231" i="2"/>
  <c r="BK197" i="2"/>
  <c r="J153" i="2"/>
  <c r="J350" i="2"/>
  <c r="BK341" i="2"/>
  <c r="J156" i="2"/>
  <c r="J437" i="2"/>
  <c r="J430" i="2"/>
  <c r="BK392" i="2"/>
  <c r="BK375" i="2"/>
  <c r="BK348" i="2"/>
  <c r="BK300" i="2"/>
  <c r="J229" i="2"/>
  <c r="J407" i="2"/>
  <c r="J274" i="2"/>
  <c r="BK242" i="2"/>
  <c r="J189" i="2"/>
  <c r="BK145" i="2"/>
  <c r="J398" i="2"/>
  <c r="J332" i="2"/>
  <c r="J309" i="2"/>
  <c r="J283" i="2"/>
  <c r="BK246" i="2"/>
  <c r="J236" i="2"/>
  <c r="BK214" i="2"/>
  <c r="BK187" i="2"/>
  <c r="BK152" i="2"/>
  <c r="J395" i="2"/>
  <c r="J325" i="2"/>
  <c r="BK352" i="2"/>
  <c r="BK298" i="2"/>
  <c r="J264" i="2"/>
  <c r="BK239" i="2"/>
  <c r="BK195" i="2"/>
  <c r="P162" i="2" l="1"/>
  <c r="R191" i="2"/>
  <c r="R142" i="2"/>
  <c r="R162" i="2"/>
  <c r="R200" i="2"/>
  <c r="T222" i="2"/>
  <c r="T233" i="2"/>
  <c r="P259" i="2"/>
  <c r="P158" i="2"/>
  <c r="T166" i="2"/>
  <c r="P188" i="2"/>
  <c r="P200" i="2"/>
  <c r="P245" i="2"/>
  <c r="R280" i="2"/>
  <c r="T142" i="2"/>
  <c r="BK178" i="2"/>
  <c r="J178" i="2" s="1"/>
  <c r="J103" i="2" s="1"/>
  <c r="T293" i="2"/>
  <c r="T292" i="2" s="1"/>
  <c r="R158" i="2"/>
  <c r="T162" i="2"/>
  <c r="P178" i="2"/>
  <c r="BK191" i="2"/>
  <c r="J191" i="2" s="1"/>
  <c r="J105" i="2" s="1"/>
  <c r="BK293" i="2"/>
  <c r="BK292" i="2" s="1"/>
  <c r="J292" i="2" s="1"/>
  <c r="J117" i="2" s="1"/>
  <c r="BK158" i="2"/>
  <c r="J158" i="2"/>
  <c r="J99" i="2" s="1"/>
  <c r="BK166" i="2"/>
  <c r="J166" i="2"/>
  <c r="J101" i="2" s="1"/>
  <c r="R188" i="2"/>
  <c r="T200" i="2"/>
  <c r="P222" i="2"/>
  <c r="P233" i="2"/>
  <c r="T245" i="2"/>
  <c r="T259" i="2"/>
  <c r="R265" i="2"/>
  <c r="P280" i="2"/>
  <c r="R285" i="2"/>
  <c r="BK438" i="2"/>
  <c r="J438" i="2" s="1"/>
  <c r="J120" i="2" s="1"/>
  <c r="R293" i="2"/>
  <c r="R292" i="2" s="1"/>
  <c r="R178" i="2"/>
  <c r="P293" i="2"/>
  <c r="P292" i="2" s="1"/>
  <c r="P438" i="2"/>
  <c r="P142" i="2"/>
  <c r="BK162" i="2"/>
  <c r="J162" i="2" s="1"/>
  <c r="J100" i="2" s="1"/>
  <c r="R166" i="2"/>
  <c r="BK188" i="2"/>
  <c r="J188" i="2" s="1"/>
  <c r="J104" i="2" s="1"/>
  <c r="BK200" i="2"/>
  <c r="J200" i="2"/>
  <c r="J106" i="2"/>
  <c r="BK222" i="2"/>
  <c r="BK233" i="2"/>
  <c r="J233" i="2" s="1"/>
  <c r="J110" i="2" s="1"/>
  <c r="BK245" i="2"/>
  <c r="J245" i="2" s="1"/>
  <c r="J111" i="2" s="1"/>
  <c r="BK259" i="2"/>
  <c r="J259" i="2" s="1"/>
  <c r="J112" i="2" s="1"/>
  <c r="R259" i="2"/>
  <c r="P265" i="2"/>
  <c r="BK280" i="2"/>
  <c r="J280" i="2" s="1"/>
  <c r="J114" i="2" s="1"/>
  <c r="BK285" i="2"/>
  <c r="J285" i="2"/>
  <c r="J115" i="2" s="1"/>
  <c r="T285" i="2"/>
  <c r="R438" i="2"/>
  <c r="BK142" i="2"/>
  <c r="J142" i="2" s="1"/>
  <c r="J98" i="2" s="1"/>
  <c r="T158" i="2"/>
  <c r="P166" i="2"/>
  <c r="T178" i="2"/>
  <c r="T188" i="2"/>
  <c r="P191" i="2"/>
  <c r="T191" i="2"/>
  <c r="R222" i="2"/>
  <c r="R233" i="2"/>
  <c r="R245" i="2"/>
  <c r="BK265" i="2"/>
  <c r="J265" i="2" s="1"/>
  <c r="J113" i="2" s="1"/>
  <c r="T265" i="2"/>
  <c r="T280" i="2"/>
  <c r="P285" i="2"/>
  <c r="T438" i="2"/>
  <c r="BK436" i="2"/>
  <c r="J436" i="2"/>
  <c r="J119" i="2"/>
  <c r="BK176" i="2"/>
  <c r="J176" i="2" s="1"/>
  <c r="J102" i="2" s="1"/>
  <c r="BK290" i="2"/>
  <c r="J290" i="2"/>
  <c r="J116" i="2" s="1"/>
  <c r="BK219" i="2"/>
  <c r="J219" i="2" s="1"/>
  <c r="J107" i="2" s="1"/>
  <c r="E130" i="2"/>
  <c r="F137" i="2"/>
  <c r="BF150" i="2"/>
  <c r="BF152" i="2"/>
  <c r="BF165" i="2"/>
  <c r="BF170" i="2"/>
  <c r="BF197" i="2"/>
  <c r="BF214" i="2"/>
  <c r="BF230" i="2"/>
  <c r="BF231" i="2"/>
  <c r="BF234" i="2"/>
  <c r="BF236" i="2"/>
  <c r="BF238" i="2"/>
  <c r="BF242" i="2"/>
  <c r="BF246" i="2"/>
  <c r="BF253" i="2"/>
  <c r="BF255" i="2"/>
  <c r="BF257" i="2"/>
  <c r="BF263" i="2"/>
  <c r="BF271" i="2"/>
  <c r="BF272" i="2"/>
  <c r="BF275" i="2"/>
  <c r="BF277" i="2"/>
  <c r="BF278" i="2"/>
  <c r="BF282" i="2"/>
  <c r="BF298" i="2"/>
  <c r="BF299" i="2"/>
  <c r="BF307" i="2"/>
  <c r="BF308" i="2"/>
  <c r="BF310" i="2"/>
  <c r="BF325" i="2"/>
  <c r="BF334" i="2"/>
  <c r="BF346" i="2"/>
  <c r="BF368" i="2"/>
  <c r="BF371" i="2"/>
  <c r="BF376" i="2"/>
  <c r="BF411" i="2"/>
  <c r="BF408" i="2"/>
  <c r="BF440" i="2"/>
  <c r="BF144" i="2"/>
  <c r="BF154" i="2"/>
  <c r="BF155" i="2"/>
  <c r="BF163" i="2"/>
  <c r="BF179" i="2"/>
  <c r="BF180" i="2"/>
  <c r="BF209" i="2"/>
  <c r="BF217" i="2"/>
  <c r="BF218" i="2"/>
  <c r="BF226" i="2"/>
  <c r="BF244" i="2"/>
  <c r="BF254" i="2"/>
  <c r="BF260" i="2"/>
  <c r="BF262" i="2"/>
  <c r="BF288" i="2"/>
  <c r="BF289" i="2"/>
  <c r="BF294" i="2"/>
  <c r="BF295" i="2"/>
  <c r="BF300" i="2"/>
  <c r="BF314" i="2"/>
  <c r="BF323" i="2"/>
  <c r="BF337" i="2"/>
  <c r="BF341" i="2"/>
  <c r="BF342" i="2"/>
  <c r="BF344" i="2"/>
  <c r="BF351" i="2"/>
  <c r="BF357" i="2"/>
  <c r="BF369" i="2"/>
  <c r="BF374" i="2"/>
  <c r="BF377" i="2"/>
  <c r="BF378" i="2"/>
  <c r="BF379" i="2"/>
  <c r="BF384" i="2"/>
  <c r="BF403" i="2"/>
  <c r="J92" i="2"/>
  <c r="BF145" i="2"/>
  <c r="BF148" i="2"/>
  <c r="BF168" i="2"/>
  <c r="BF171" i="2"/>
  <c r="BF174" i="2"/>
  <c r="BF185" i="2"/>
  <c r="BF190" i="2"/>
  <c r="BF193" i="2"/>
  <c r="BF202" i="2"/>
  <c r="BF204" i="2"/>
  <c r="BF205" i="2"/>
  <c r="BF206" i="2"/>
  <c r="BF207" i="2"/>
  <c r="BF210" i="2"/>
  <c r="BF211" i="2"/>
  <c r="BF215" i="2"/>
  <c r="BF220" i="2"/>
  <c r="BF228" i="2"/>
  <c r="BF239" i="2"/>
  <c r="BF241" i="2"/>
  <c r="BF243" i="2"/>
  <c r="BF252" i="2"/>
  <c r="BF258" i="2"/>
  <c r="BF264" i="2"/>
  <c r="BF267" i="2"/>
  <c r="BF273" i="2"/>
  <c r="BF274" i="2"/>
  <c r="BF283" i="2"/>
  <c r="BF302" i="2"/>
  <c r="BF304" i="2"/>
  <c r="BF311" i="2"/>
  <c r="BF312" i="2"/>
  <c r="BF315" i="2"/>
  <c r="BF316" i="2"/>
  <c r="BF318" i="2"/>
  <c r="BF320" i="2"/>
  <c r="BF326" i="2"/>
  <c r="BF339" i="2"/>
  <c r="BF356" i="2"/>
  <c r="BF360" i="2"/>
  <c r="BF366" i="2"/>
  <c r="BF370" i="2"/>
  <c r="BF381" i="2"/>
  <c r="BF382" i="2"/>
  <c r="BF387" i="2"/>
  <c r="BF401" i="2"/>
  <c r="BF405" i="2"/>
  <c r="BF416" i="2"/>
  <c r="BF421" i="2"/>
  <c r="BF429" i="2"/>
  <c r="BF417" i="2"/>
  <c r="BF424" i="2"/>
  <c r="BF146" i="2"/>
  <c r="BF147" i="2"/>
  <c r="BF159" i="2"/>
  <c r="BF161" i="2"/>
  <c r="BF182" i="2"/>
  <c r="BF195" i="2"/>
  <c r="BF198" i="2"/>
  <c r="BF212" i="2"/>
  <c r="BF213" i="2"/>
  <c r="BF224" i="2"/>
  <c r="BF237" i="2"/>
  <c r="BF281" i="2"/>
  <c r="BF301" i="2"/>
  <c r="BF303" i="2"/>
  <c r="BF333" i="2"/>
  <c r="BF345" i="2"/>
  <c r="BF347" i="2"/>
  <c r="BF348" i="2"/>
  <c r="BF349" i="2"/>
  <c r="BF361" i="2"/>
  <c r="BF375" i="2"/>
  <c r="BF392" i="2"/>
  <c r="BF402" i="2"/>
  <c r="BF426" i="2"/>
  <c r="BF157" i="2"/>
  <c r="BF160" i="2"/>
  <c r="BF164" i="2"/>
  <c r="BF172" i="2"/>
  <c r="BF183" i="2"/>
  <c r="BF184" i="2"/>
  <c r="BF187" i="2"/>
  <c r="BF229" i="2"/>
  <c r="BF232" i="2"/>
  <c r="BF240" i="2"/>
  <c r="BF249" i="2"/>
  <c r="BF250" i="2"/>
  <c r="BF251" i="2"/>
  <c r="BF266" i="2"/>
  <c r="BF279" i="2"/>
  <c r="BF284" i="2"/>
  <c r="BF286" i="2"/>
  <c r="BF287" i="2"/>
  <c r="BF291" i="2"/>
  <c r="BF297" i="2"/>
  <c r="BF305" i="2"/>
  <c r="BF313" i="2"/>
  <c r="BF321" i="2"/>
  <c r="BF340" i="2"/>
  <c r="BF354" i="2"/>
  <c r="BF359" i="2"/>
  <c r="BF362" i="2"/>
  <c r="BF365" i="2"/>
  <c r="BF367" i="2"/>
  <c r="BF380" i="2"/>
  <c r="BF383" i="2"/>
  <c r="BF388" i="2"/>
  <c r="BF391" i="2"/>
  <c r="BF399" i="2"/>
  <c r="BF404" i="2"/>
  <c r="BF425" i="2"/>
  <c r="BF428" i="2"/>
  <c r="BF432" i="2"/>
  <c r="BF433" i="2"/>
  <c r="BF434" i="2"/>
  <c r="BF435" i="2"/>
  <c r="BF437" i="2"/>
  <c r="BF439" i="2"/>
  <c r="J89" i="2"/>
  <c r="BF143" i="2"/>
  <c r="BF151" i="2"/>
  <c r="BF153" i="2"/>
  <c r="BF167" i="2"/>
  <c r="BF169" i="2"/>
  <c r="BF173" i="2"/>
  <c r="BF181" i="2"/>
  <c r="BF186" i="2"/>
  <c r="BF189" i="2"/>
  <c r="BF192" i="2"/>
  <c r="BF194" i="2"/>
  <c r="BF196" i="2"/>
  <c r="BF199" i="2"/>
  <c r="BF208" i="2"/>
  <c r="BF216" i="2"/>
  <c r="BF223" i="2"/>
  <c r="BF227" i="2"/>
  <c r="BF235" i="2"/>
  <c r="BF248" i="2"/>
  <c r="BF268" i="2"/>
  <c r="BF309" i="2"/>
  <c r="BF317" i="2"/>
  <c r="BF319" i="2"/>
  <c r="BF330" i="2"/>
  <c r="BF332" i="2"/>
  <c r="BF338" i="2"/>
  <c r="BF350" i="2"/>
  <c r="BF352" i="2"/>
  <c r="BF353" i="2"/>
  <c r="BF358" i="2"/>
  <c r="BF372" i="2"/>
  <c r="BF397" i="2"/>
  <c r="BF400" i="2"/>
  <c r="BF419" i="2"/>
  <c r="BF422" i="2"/>
  <c r="BF427" i="2"/>
  <c r="BF335" i="2"/>
  <c r="BF336" i="2"/>
  <c r="BF390" i="2"/>
  <c r="BF393" i="2"/>
  <c r="BF363" i="2"/>
  <c r="BF364" i="2"/>
  <c r="BF373" i="2"/>
  <c r="BF394" i="2"/>
  <c r="BF395" i="2"/>
  <c r="BF398" i="2"/>
  <c r="BF406" i="2"/>
  <c r="BF407" i="2"/>
  <c r="BF410" i="2"/>
  <c r="BF413" i="2"/>
  <c r="BF415" i="2"/>
  <c r="BF418" i="2"/>
  <c r="BF420" i="2"/>
  <c r="BF430" i="2"/>
  <c r="BF431" i="2"/>
  <c r="BF423" i="2"/>
  <c r="BF149" i="2"/>
  <c r="BF156" i="2"/>
  <c r="BF175" i="2"/>
  <c r="BF177" i="2"/>
  <c r="BF201" i="2"/>
  <c r="BF203" i="2"/>
  <c r="BF225" i="2"/>
  <c r="BF247" i="2"/>
  <c r="BF256" i="2"/>
  <c r="BF261" i="2"/>
  <c r="BF269" i="2"/>
  <c r="BF270" i="2"/>
  <c r="BF276" i="2"/>
  <c r="BF296" i="2"/>
  <c r="BF306" i="2"/>
  <c r="BF322" i="2"/>
  <c r="BF324" i="2"/>
  <c r="BF327" i="2"/>
  <c r="BF328" i="2"/>
  <c r="BF329" i="2"/>
  <c r="BF331" i="2"/>
  <c r="BF343" i="2"/>
  <c r="BF355" i="2"/>
  <c r="BF385" i="2"/>
  <c r="BF386" i="2"/>
  <c r="BF389" i="2"/>
  <c r="BF396" i="2"/>
  <c r="BF409" i="2"/>
  <c r="BF412" i="2"/>
  <c r="BF414" i="2"/>
  <c r="F33" i="2"/>
  <c r="AZ95" i="1" s="1"/>
  <c r="AZ94" i="1" s="1"/>
  <c r="AV94" i="1" s="1"/>
  <c r="AK29" i="1" s="1"/>
  <c r="F37" i="2"/>
  <c r="BD95" i="1" s="1"/>
  <c r="BD94" i="1" s="1"/>
  <c r="W33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P141" i="2" l="1"/>
  <c r="R221" i="2"/>
  <c r="T221" i="2"/>
  <c r="R141" i="2"/>
  <c r="R140" i="2" s="1"/>
  <c r="BK221" i="2"/>
  <c r="J221" i="2" s="1"/>
  <c r="J108" i="2" s="1"/>
  <c r="T141" i="2"/>
  <c r="T140" i="2" s="1"/>
  <c r="P221" i="2"/>
  <c r="P140" i="2"/>
  <c r="AU95" i="1"/>
  <c r="AU94" i="1" s="1"/>
  <c r="J222" i="2"/>
  <c r="J109" i="2" s="1"/>
  <c r="J293" i="2"/>
  <c r="J118" i="2" s="1"/>
  <c r="BK141" i="2"/>
  <c r="BK140" i="2"/>
  <c r="J140" i="2" s="1"/>
  <c r="J96" i="2" s="1"/>
  <c r="W29" i="1"/>
  <c r="AX94" i="1"/>
  <c r="F34" i="2"/>
  <c r="BA95" i="1" s="1"/>
  <c r="BA94" i="1" s="1"/>
  <c r="W30" i="1" s="1"/>
  <c r="AY94" i="1"/>
  <c r="J34" i="2"/>
  <c r="AW95" i="1" s="1"/>
  <c r="AT95" i="1" s="1"/>
  <c r="J141" i="2" l="1"/>
  <c r="J97" i="2"/>
  <c r="J30" i="2"/>
  <c r="AG95" i="1"/>
  <c r="AG94" i="1"/>
  <c r="AK26" i="1"/>
  <c r="AW94" i="1"/>
  <c r="AK30" i="1"/>
  <c r="J39" i="2" l="1"/>
  <c r="AK35" i="1"/>
  <c r="AN95" i="1"/>
  <c r="AT94" i="1"/>
  <c r="AN94" i="1" l="1"/>
</calcChain>
</file>

<file path=xl/sharedStrings.xml><?xml version="1.0" encoding="utf-8"?>
<sst xmlns="http://schemas.openxmlformats.org/spreadsheetml/2006/main" count="4301" uniqueCount="1279">
  <si>
    <t>Export Komplet</t>
  </si>
  <si>
    <t/>
  </si>
  <si>
    <t>2.0</t>
  </si>
  <si>
    <t>False</t>
  </si>
  <si>
    <t>{6d5e9832-168d-4b5e-8eeb-20fa7f79b6f5}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</si>
  <si>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</si>
  <si>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</si>
  <si>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</si>
  <si>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</si>
  <si>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</si>
  <si>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Návod na vyplnenie</t>
  </si>
  <si>
    <t>Kód:</t>
  </si>
  <si>
    <t>07-01-2023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</si>
  <si>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</si>
  <si>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0</t>
  </si>
  <si>
    <t>Stavba:</t>
  </si>
  <si>
    <t>Skladová hala</t>
  </si>
  <si>
    <t>JKSO:</t>
  </si>
  <si>
    <t>KS:</t>
  </si>
  <si>
    <t>Miesto:</t>
  </si>
  <si>
    <t>Marcelová</t>
  </si>
  <si>
    <t>Dátum:</t>
  </si>
  <si>
    <t>13. 12. 2024</t>
  </si>
  <si>
    <t>Objednávateľ:</t>
  </si>
  <si>
    <t>IČO:</t>
  </si>
  <si>
    <t>VITA-ZEL &amp; COMPANY spol. s r.o.</t>
  </si>
  <si>
    <t>IČ DPH:</t>
  </si>
  <si>
    <t>Zhotoviteľ:</t>
  </si>
  <si>
    <t>Vyplň údaj</t>
  </si>
  <si>
    <t>True</t>
  </si>
  <si>
    <t>Projektant:</t>
  </si>
  <si>
    <t>Ing. Bakoš Tibor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</si>
  <si>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</si>
  <si>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</si>
  <si>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</si>
  <si>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</si>
  <si>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</si>
  <si>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</si>
  <si>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</si>
  <si>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</si>
  <si>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</si>
  <si>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</si>
  <si>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</si>
  <si>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</si>
  <si>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</si>
  <si>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</si>
  <si>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</si>
  <si>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</si>
  <si>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</si>
  <si>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</si>
  <si>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</si>
  <si>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</si>
  <si>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</si>
  <si>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</si>
  <si>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</si>
  <si>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</si>
  <si>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</si>
  <si>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</si>
  <si>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</si>
  <si>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</si>
  <si>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</si>
  <si>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</si>
  <si>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</si>
  <si>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</si>
  <si>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</si>
  <si>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</si>
  <si>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</si>
  <si>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</si>
  <si>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</si>
  <si>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</si>
  <si>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</si>
  <si>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</si>
  <si>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</si>
  <si>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</si>
  <si>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</si>
  <si>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</si>
  <si>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</si>
  <si>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</si>
  <si>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</si>
  <si>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/</t>
  </si>
  <si>
    <t>01</t>
  </si>
  <si>
    <t xml:space="preserve">SO01 </t>
  </si>
  <si>
    <t>STA</t>
  </si>
  <si>
    <t>1</t>
  </si>
  <si>
    <t>{d1cda51f-b4de-4a2f-9ca2-39f2859cd27e}</t>
  </si>
  <si>
    <t>KRYCÍ LIST ROZPOČTU</t>
  </si>
  <si>
    <t>Objekt:</t>
  </si>
  <si>
    <t xml:space="preserve">01 - SO01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</si>
  <si>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</si>
  <si>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</si>
  <si>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</si>
  <si>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</si>
  <si>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</si>
  <si>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</si>
  <si>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</si>
  <si>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</si>
  <si>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</si>
  <si>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</si>
  <si>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</si>
  <si>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</si>
  <si>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</si>
  <si>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9.1 - Ostatné konštrukcie a práce</t>
  </si>
  <si>
    <t xml:space="preserve">    9 - Búranie</t>
  </si>
  <si>
    <t xml:space="preserve">    99 - Presun hmôt HSV</t>
  </si>
  <si>
    <t>PSV - Práce a dodávky PSV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</si>
  <si>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</si>
  <si>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</si>
  <si>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</si>
  <si>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764 - Konštrukcie klampiarske</t>
  </si>
  <si>
    <t xml:space="preserve">    767 - Konštrukcie doplnkové kovové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</si>
  <si>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</si>
  <si>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</si>
  <si>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</si>
  <si>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</si>
  <si>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</si>
  <si>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36-M - Technológia</t>
  </si>
  <si>
    <t>HZS - Ostatné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</si>
  <si>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</si>
  <si>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</si>
  <si>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</si>
  <si>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</si>
  <si>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</si>
  <si>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</si>
  <si>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</si>
  <si>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</si>
  <si>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</si>
  <si>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</si>
  <si>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</si>
  <si>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</si>
  <si>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</si>
  <si>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</si>
  <si>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</si>
  <si>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</si>
  <si>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</si>
  <si>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</t>
  </si>
  <si>
    <t>Odstránenie podkladu alebo krytu do 200 m2 z betónu prostého, hr. vrstvy 150 do 300 mm 0,500 t</t>
  </si>
  <si>
    <t>m2</t>
  </si>
  <si>
    <t>4</t>
  </si>
  <si>
    <t>2</t>
  </si>
  <si>
    <t>1179508544</t>
  </si>
  <si>
    <t>130201001</t>
  </si>
  <si>
    <t>Výkop jamy a ryhy v obmedzenom (zastavanom priestore)</t>
  </si>
  <si>
    <t>m3</t>
  </si>
  <si>
    <t>1977927862</t>
  </si>
  <si>
    <t>3</t>
  </si>
  <si>
    <t>132201201</t>
  </si>
  <si>
    <t>Výkop ryhy šírky 600-2000mm horn.3 do 100m3</t>
  </si>
  <si>
    <t>-209794969</t>
  </si>
  <si>
    <t>132201209</t>
  </si>
  <si>
    <t>Príplatok k cenám za lepivosť horniny 3</t>
  </si>
  <si>
    <t>-1223590811</t>
  </si>
  <si>
    <t>5</t>
  </si>
  <si>
    <t>133201101</t>
  </si>
  <si>
    <t>Výkop šachty, hornina 3 do 100 m3</t>
  </si>
  <si>
    <t>2041469892</t>
  </si>
  <si>
    <t>6</t>
  </si>
  <si>
    <t>133201109</t>
  </si>
  <si>
    <t>Príplatok k cenám za lepivosť horniny</t>
  </si>
  <si>
    <t>-1675287271</t>
  </si>
  <si>
    <t>7</t>
  </si>
  <si>
    <t>162201101</t>
  </si>
  <si>
    <t>Vodorovné premiestnenie výkopku z horniny 1-4 do 20m</t>
  </si>
  <si>
    <t>1421763476</t>
  </si>
  <si>
    <t>8</t>
  </si>
  <si>
    <t>162601102</t>
  </si>
  <si>
    <t>Vodorovné premiestnenie výkopku tr.1-4 do 5000 m</t>
  </si>
  <si>
    <t>1228774726</t>
  </si>
  <si>
    <t>9</t>
  </si>
  <si>
    <t>162701109</t>
  </si>
  <si>
    <t>Príplatok za každých ďalších 1000 m horniny 1-4 po spevnenej ceste - 15 km</t>
  </si>
  <si>
    <t>-407843140</t>
  </si>
  <si>
    <t>10</t>
  </si>
  <si>
    <t>167101101</t>
  </si>
  <si>
    <t>Nakladanie neuľahnutého výkopku z hornín tr.1-4 do 100 m3</t>
  </si>
  <si>
    <t>-40326575</t>
  </si>
  <si>
    <t>11</t>
  </si>
  <si>
    <t>171201290</t>
  </si>
  <si>
    <t>Poplatok za uloženie sypaniny na skládke</t>
  </si>
  <si>
    <t>-694234857</t>
  </si>
  <si>
    <t>12</t>
  </si>
  <si>
    <t>175101101.S</t>
  </si>
  <si>
    <t>Obsyp potrubia sypaninou a štrkom bez prehodenia sypaniny</t>
  </si>
  <si>
    <t>-566350335</t>
  </si>
  <si>
    <t>13</t>
  </si>
  <si>
    <t>M</t>
  </si>
  <si>
    <t>583310002700.S</t>
  </si>
  <si>
    <t>Štrkopiesok/piesok</t>
  </si>
  <si>
    <t>t</t>
  </si>
  <si>
    <t>2124640253</t>
  </si>
  <si>
    <t>14</t>
  </si>
  <si>
    <t>175101201</t>
  </si>
  <si>
    <t>Obsyp objektov sypaninou z vhodných hornín 1 až 4 bez prehodenia sypaniny</t>
  </si>
  <si>
    <t>-1333718235</t>
  </si>
  <si>
    <t>15</t>
  </si>
  <si>
    <t>181101101</t>
  </si>
  <si>
    <t>Úprava pláne v zárezoch v hornine 1-4 bez zhutnenia</t>
  </si>
  <si>
    <t>-1126018217</t>
  </si>
  <si>
    <t>Zakladanie</t>
  </si>
  <si>
    <t>16</t>
  </si>
  <si>
    <t>271571111</t>
  </si>
  <si>
    <t>Vankúše zhutnené pod základy zo štrkopiesku hr.100 a 120 mm</t>
  </si>
  <si>
    <t>1917489957</t>
  </si>
  <si>
    <t>17</t>
  </si>
  <si>
    <t>275321311</t>
  </si>
  <si>
    <t>Betón základových pätiek, zosilnenie základov/podlahy pod stĺpmi</t>
  </si>
  <si>
    <t>18725014</t>
  </si>
  <si>
    <t>18</t>
  </si>
  <si>
    <t>275361821</t>
  </si>
  <si>
    <t>Výstuž základových pätiek z ocele 10505</t>
  </si>
  <si>
    <t>-2100438889</t>
  </si>
  <si>
    <t>Zvislé a kompletné konštrukcie</t>
  </si>
  <si>
    <t>19</t>
  </si>
  <si>
    <t>310272119</t>
  </si>
  <si>
    <t>Murivo z tvárnic nepálených na tenkovrst.maltu hr.400</t>
  </si>
  <si>
    <t>-914043577</t>
  </si>
  <si>
    <t>20</t>
  </si>
  <si>
    <t>317941121</t>
  </si>
  <si>
    <t>Osadenie oceľových zvislých stĺpov</t>
  </si>
  <si>
    <t>2084356655</t>
  </si>
  <si>
    <t>21</t>
  </si>
  <si>
    <t>1333163001</t>
  </si>
  <si>
    <t>Oceľový stĺpik CHS 133x6,3 mm - 5,0 m - 4 ks</t>
  </si>
  <si>
    <t>-1849206723</t>
  </si>
  <si>
    <t>Vodorovné konštrukcie</t>
  </si>
  <si>
    <t>22</t>
  </si>
  <si>
    <t>413941121</t>
  </si>
  <si>
    <t>Osadenie oceľových valcovaných nosníkov ST1 - strecha</t>
  </si>
  <si>
    <t>-1764661746</t>
  </si>
  <si>
    <t>1333163002</t>
  </si>
  <si>
    <t>SHS 80x80x3</t>
  </si>
  <si>
    <t>-2113874188</t>
  </si>
  <si>
    <t>24</t>
  </si>
  <si>
    <t>413941123</t>
  </si>
  <si>
    <t>Osadenie oceľových valcovaných nosníkov - strecha a dverné preklady</t>
  </si>
  <si>
    <t>1278960618</t>
  </si>
  <si>
    <t>25</t>
  </si>
  <si>
    <t>1333163000</t>
  </si>
  <si>
    <t>HEA 140 - 5,0 m - 6 ks, IPE 140 - 7,0 m - 3 ks, UPE - 1,5 m - 2 ks</t>
  </si>
  <si>
    <t>-1775148900</t>
  </si>
  <si>
    <t>26</t>
  </si>
  <si>
    <t>4403618211</t>
  </si>
  <si>
    <t>Zavetrenie strešných väzníkov z ocele - ST d12</t>
  </si>
  <si>
    <t>1773417620</t>
  </si>
  <si>
    <t>27</t>
  </si>
  <si>
    <t>451572111.S</t>
  </si>
  <si>
    <t>Lôžko pod potrubie, stoky a drobné objekty, v otvorenom výkope z piesku</t>
  </si>
  <si>
    <t>-243637349</t>
  </si>
  <si>
    <t>28</t>
  </si>
  <si>
    <t>452311141</t>
  </si>
  <si>
    <t>Dosky z betónu v otvorenom výkope</t>
  </si>
  <si>
    <t>-209135601</t>
  </si>
  <si>
    <t>29</t>
  </si>
  <si>
    <t>452351101</t>
  </si>
  <si>
    <t>Debnenie podkl. dosák v otv. výk.</t>
  </si>
  <si>
    <t>936031270</t>
  </si>
  <si>
    <t>30</t>
  </si>
  <si>
    <t>452368113</t>
  </si>
  <si>
    <t>Výstuž podkladových dosiek,blokov,podvalov v otvorenom výkope kari</t>
  </si>
  <si>
    <t>-1008824211</t>
  </si>
  <si>
    <t>Komunikácie</t>
  </si>
  <si>
    <t>31</t>
  </si>
  <si>
    <t>581131115</t>
  </si>
  <si>
    <t>Kryt z betónu, hr.200 mm</t>
  </si>
  <si>
    <t>1808924959</t>
  </si>
  <si>
    <t>Úpravy povrchov, podlahy, osadenie</t>
  </si>
  <si>
    <t>32</t>
  </si>
  <si>
    <t>612451253</t>
  </si>
  <si>
    <t>Vnútorná cement. omietka v podlaží a v schodisku muriva oceľou hladená</t>
  </si>
  <si>
    <t>34906593</t>
  </si>
  <si>
    <t>33</t>
  </si>
  <si>
    <t>612465114</t>
  </si>
  <si>
    <t>Príprava podkladu,prednástrek, pod omietky vnút.stien, regulácia nasiakavosti náterom</t>
  </si>
  <si>
    <t>-973124311</t>
  </si>
  <si>
    <t>34</t>
  </si>
  <si>
    <t>612465141</t>
  </si>
  <si>
    <t>Stierka vnútorných stien vyrovnávacia,strojne miešaná,ručne nanášaná</t>
  </si>
  <si>
    <t>-814815916</t>
  </si>
  <si>
    <t>35</t>
  </si>
  <si>
    <t>621462115</t>
  </si>
  <si>
    <t>Príprava podkladu,prednástrek Betonkontakt podláh, zvýšenie priľnavosti náterom</t>
  </si>
  <si>
    <t>1392308028</t>
  </si>
  <si>
    <t>36</t>
  </si>
  <si>
    <t>622211111</t>
  </si>
  <si>
    <t>Očistenie vonkajších stien sokla, zistenie stavu</t>
  </si>
  <si>
    <t>-416072560</t>
  </si>
  <si>
    <t>37</t>
  </si>
  <si>
    <t>6313136111</t>
  </si>
  <si>
    <t xml:space="preserve">Doplnenie mazaniny z betónu po búraní </t>
  </si>
  <si>
    <t>997305035</t>
  </si>
  <si>
    <t>38</t>
  </si>
  <si>
    <t>631325711</t>
  </si>
  <si>
    <t>Mazanina z betónu vystužená oceľovými vláknami hr. nad 120 do 240 mm + dilatácie, výplň elast.tmel</t>
  </si>
  <si>
    <t>1809909084</t>
  </si>
  <si>
    <t>39</t>
  </si>
  <si>
    <t>631351101</t>
  </si>
  <si>
    <t>Debnenie stien, rýh a otvorov v podlahách zhotovenie</t>
  </si>
  <si>
    <t>-506716155</t>
  </si>
  <si>
    <t>40</t>
  </si>
  <si>
    <t>631351102</t>
  </si>
  <si>
    <t>Debnenie stien, rýh a otvorov v podlahách odstránenie</t>
  </si>
  <si>
    <t>1615529478</t>
  </si>
  <si>
    <t>Rúrové vedenie</t>
  </si>
  <si>
    <t>41</t>
  </si>
  <si>
    <t>893861001</t>
  </si>
  <si>
    <t>Osadenie žumpy, žeriav</t>
  </si>
  <si>
    <t>ks</t>
  </si>
  <si>
    <t>-1552421102</t>
  </si>
  <si>
    <t>42</t>
  </si>
  <si>
    <t>5938900100</t>
  </si>
  <si>
    <t>Prefabrikovaná žumpa, 4 m3, 2,7x1,6x1,44 m, kónus, poklop liatinový DN 600 D400, doprava</t>
  </si>
  <si>
    <t>-652203315</t>
  </si>
  <si>
    <t>9.1</t>
  </si>
  <si>
    <t>Ostatné konštrukcie a práce</t>
  </si>
  <si>
    <t>43</t>
  </si>
  <si>
    <t>941941031</t>
  </si>
  <si>
    <t>Montáž lešenia ľahkého pracovného radového s podlahami šírky od 0, 80 do 1,00 m a výšky do 10 m</t>
  </si>
  <si>
    <t>-897467901</t>
  </si>
  <si>
    <t>44</t>
  </si>
  <si>
    <t>941941191</t>
  </si>
  <si>
    <t>Príplatok za prvý a každý ďalší i začatý mesiac použitia lešenia šírky od 0,80 do 1,00 m, výšky do 10 m</t>
  </si>
  <si>
    <t>-1965370069</t>
  </si>
  <si>
    <t>45</t>
  </si>
  <si>
    <t>941941831</t>
  </si>
  <si>
    <t>Demontáž lešenia ľahkého pracovného radového a s podlahami, šírky 0,80-1,00 m a výšky do 10m</t>
  </si>
  <si>
    <t>1023049080</t>
  </si>
  <si>
    <t>46</t>
  </si>
  <si>
    <t>941955004</t>
  </si>
  <si>
    <t>Lešenie ľahké pracovné pomocné, s výškou lešeňovej podlahy nad 2,50 do 3,5 m</t>
  </si>
  <si>
    <t>382062591</t>
  </si>
  <si>
    <t>47</t>
  </si>
  <si>
    <t>952901221</t>
  </si>
  <si>
    <t>Vyčistenie budov priemyselných objektov akejkoľvek výšky</t>
  </si>
  <si>
    <t>-1643283040</t>
  </si>
  <si>
    <t>48</t>
  </si>
  <si>
    <t>952901222</t>
  </si>
  <si>
    <t>Mechanické vyčistenie jest. podlahy, úprava povrchu, odstránenie nerovnosti</t>
  </si>
  <si>
    <t>-1075675978</t>
  </si>
  <si>
    <t>49</t>
  </si>
  <si>
    <t>953943113</t>
  </si>
  <si>
    <t>Osadenie ostatných výrobkov do muriva, so zaliatím cementovou maltou, hmotnosti 5-15 kg/kus</t>
  </si>
  <si>
    <t>-686126255</t>
  </si>
  <si>
    <t>50</t>
  </si>
  <si>
    <t>449850181</t>
  </si>
  <si>
    <t>Hasiace prístroje  práškové  6 kg</t>
  </si>
  <si>
    <t>699036323</t>
  </si>
  <si>
    <t>Búranie</t>
  </si>
  <si>
    <t>51</t>
  </si>
  <si>
    <t>210111040</t>
  </si>
  <si>
    <t>Demontáž osvetlenia a silnoprúdových rozvodov</t>
  </si>
  <si>
    <t>64</t>
  </si>
  <si>
    <t>-537830581</t>
  </si>
  <si>
    <t>52</t>
  </si>
  <si>
    <t>210111041</t>
  </si>
  <si>
    <t>Demontáž bleskozvodu</t>
  </si>
  <si>
    <t>-1086628208</t>
  </si>
  <si>
    <t>53</t>
  </si>
  <si>
    <t>762711810</t>
  </si>
  <si>
    <t>Demontáž strešných väzníc z reziva hraneného plochy do 120 cm2  0,0062t</t>
  </si>
  <si>
    <t>m</t>
  </si>
  <si>
    <t>596449557</t>
  </si>
  <si>
    <t>54</t>
  </si>
  <si>
    <t>762343811</t>
  </si>
  <si>
    <t>Demontáž debnenia štítových ríms z dosiek hrubých, hobľovaných hr. do 32 mm 0.017t</t>
  </si>
  <si>
    <t>967849957</t>
  </si>
  <si>
    <t>55</t>
  </si>
  <si>
    <t>764352810</t>
  </si>
  <si>
    <t>Demontáž žľabov pododkvapových polkruhových so sklonom do 30° rš 330 mm   0,0033t</t>
  </si>
  <si>
    <t>433571224</t>
  </si>
  <si>
    <t>56</t>
  </si>
  <si>
    <t>764454802</t>
  </si>
  <si>
    <t>Demontáž odpadových rúr kruhových, s priemerom 120 mm 0,00285t</t>
  </si>
  <si>
    <t>-237380589</t>
  </si>
  <si>
    <t>57</t>
  </si>
  <si>
    <t>767134802</t>
  </si>
  <si>
    <t>Demontáž opláštenia z trapézového plechu  0,009t</t>
  </si>
  <si>
    <t>-1675629755</t>
  </si>
  <si>
    <t>58</t>
  </si>
  <si>
    <t>713300851</t>
  </si>
  <si>
    <t>Odstránenie tepelnej izolácie z dosiek z ľahčených hmôt bez povrchovej úpravy 0,00590t</t>
  </si>
  <si>
    <t>1145103743</t>
  </si>
  <si>
    <t>59</t>
  </si>
  <si>
    <t>713300852</t>
  </si>
  <si>
    <t>Odstránenie tepelnej izolácie z dosiek polystyrénu zo strešnej konštrukcie   0,00590</t>
  </si>
  <si>
    <t>-716339995</t>
  </si>
  <si>
    <t>60</t>
  </si>
  <si>
    <t>968062558</t>
  </si>
  <si>
    <t>Vybúranie vrát 3,85x4,0 m - 2ks,   -0,054 t</t>
  </si>
  <si>
    <t>-1223090921</t>
  </si>
  <si>
    <t>61</t>
  </si>
  <si>
    <t>971038691</t>
  </si>
  <si>
    <t>Vybúranie otvorov v murive z tvárnic veľ. plochy do 4 m2 hr.400 mm -1,500 t</t>
  </si>
  <si>
    <t>-383991233</t>
  </si>
  <si>
    <t>62</t>
  </si>
  <si>
    <t>976084111</t>
  </si>
  <si>
    <t>Vybúranie a demontáž kovových konštrukcií, oceľových rámov a mreží  17 ks</t>
  </si>
  <si>
    <t>490012058</t>
  </si>
  <si>
    <t>63</t>
  </si>
  <si>
    <t>978021191</t>
  </si>
  <si>
    <t>Otlčenie cementových omietok vnútorných stien v rozsahu do 100 % -0,061 t</t>
  </si>
  <si>
    <t>-646364333</t>
  </si>
  <si>
    <t>979081111</t>
  </si>
  <si>
    <t>Odvoz sute a vybúraných hmôt na skládku do 1 km</t>
  </si>
  <si>
    <t>133605170</t>
  </si>
  <si>
    <t>65</t>
  </si>
  <si>
    <t>979081121</t>
  </si>
  <si>
    <t>Odvoz sute a vybúraných hmôt na skládku každý ďalší 1 km - do 15km</t>
  </si>
  <si>
    <t>-2037731301</t>
  </si>
  <si>
    <t>66</t>
  </si>
  <si>
    <t>979087017</t>
  </si>
  <si>
    <t>Odvoz na skládku, demontovaných konštrukcií azbestocementových do 5000m</t>
  </si>
  <si>
    <t>-1815641054</t>
  </si>
  <si>
    <t>67</t>
  </si>
  <si>
    <t>979131409</t>
  </si>
  <si>
    <t>Poplatok za ulož.a znešk.staveb.sute na vymedzených skládkach "O"-ostatný odpad</t>
  </si>
  <si>
    <t>359123617</t>
  </si>
  <si>
    <t>68</t>
  </si>
  <si>
    <t>765323830</t>
  </si>
  <si>
    <t>Projekt likvidácie streš.krytiny,demontáž a stabilizácia AZC,žeriav,odvoz,zneškodnenie,vyčistenie priestoru,výstupné meranie koncentrácie</t>
  </si>
  <si>
    <t>-2080704445</t>
  </si>
  <si>
    <t>99</t>
  </si>
  <si>
    <t>Presun hmôt HSV</t>
  </si>
  <si>
    <t>69</t>
  </si>
  <si>
    <t>999281111</t>
  </si>
  <si>
    <t>Presun hmôt pre opravy a údržbu objektov vrátane vonkajších plášťov výšky do 25 m</t>
  </si>
  <si>
    <t>786660207</t>
  </si>
  <si>
    <t>PSV</t>
  </si>
  <si>
    <t>Práce a dodávky PSV</t>
  </si>
  <si>
    <t>721</t>
  </si>
  <si>
    <t>Zdravotech. vnútorná kanalizácia</t>
  </si>
  <si>
    <t>70</t>
  </si>
  <si>
    <t>721171112</t>
  </si>
  <si>
    <t>Potrubie odpadové HT, pripojovacie DN 160</t>
  </si>
  <si>
    <t>-1061302203</t>
  </si>
  <si>
    <t>71</t>
  </si>
  <si>
    <t>721171506</t>
  </si>
  <si>
    <t>Potrubie z rúr PE zvislé 75/1,9  odpadné prípojné</t>
  </si>
  <si>
    <t>2116907076</t>
  </si>
  <si>
    <t>72</t>
  </si>
  <si>
    <t>2863104700</t>
  </si>
  <si>
    <t xml:space="preserve">Koleno D150-45° </t>
  </si>
  <si>
    <t>-81762550</t>
  </si>
  <si>
    <t>73</t>
  </si>
  <si>
    <t>2861161200</t>
  </si>
  <si>
    <t>Redukcia  100/75 mm</t>
  </si>
  <si>
    <t>-64569941</t>
  </si>
  <si>
    <t>74</t>
  </si>
  <si>
    <t>2861161500</t>
  </si>
  <si>
    <t>Redukcia  150/110 mm</t>
  </si>
  <si>
    <t>-765966481</t>
  </si>
  <si>
    <t>75</t>
  </si>
  <si>
    <t>5623125601</t>
  </si>
  <si>
    <t>Privzdušňovací ventil HL 900</t>
  </si>
  <si>
    <t>-218214343</t>
  </si>
  <si>
    <t>76</t>
  </si>
  <si>
    <t>2861184600</t>
  </si>
  <si>
    <t>Prechodová rúra s tesnením  75/50</t>
  </si>
  <si>
    <t>2124212412</t>
  </si>
  <si>
    <t>77</t>
  </si>
  <si>
    <t>721194300</t>
  </si>
  <si>
    <t>Čistiaca tvarovka DN75</t>
  </si>
  <si>
    <t>-722778197</t>
  </si>
  <si>
    <t>78</t>
  </si>
  <si>
    <t>721290112</t>
  </si>
  <si>
    <t>Ostatné - skúška tesnosti kanalizácie v objektoch vodou DN 150 alebo DN 200</t>
  </si>
  <si>
    <t>684618432</t>
  </si>
  <si>
    <t>79</t>
  </si>
  <si>
    <t>998721202</t>
  </si>
  <si>
    <t>Presun hmôt pre vnútornú kanalizáciu v objektoch výšky nad 6 do 12 m</t>
  </si>
  <si>
    <t>%</t>
  </si>
  <si>
    <t>1546856254</t>
  </si>
  <si>
    <t>722</t>
  </si>
  <si>
    <t>Zdravotechnika - vnútorný vodovod</t>
  </si>
  <si>
    <t>80</t>
  </si>
  <si>
    <t>713482111</t>
  </si>
  <si>
    <t>Montáž trubíc z PE, hr.do 10 mm,vnút.priemer do 38 mm</t>
  </si>
  <si>
    <t>-76817573</t>
  </si>
  <si>
    <t>81</t>
  </si>
  <si>
    <t>631116103</t>
  </si>
  <si>
    <t>Tepelná izolácia dodávka trubíc</t>
  </si>
  <si>
    <t>1796265828</t>
  </si>
  <si>
    <t>82</t>
  </si>
  <si>
    <t>722140214</t>
  </si>
  <si>
    <t>Potrubie z oceľ.rúr 11 353 DN 32</t>
  </si>
  <si>
    <t>-923590682</t>
  </si>
  <si>
    <t>83</t>
  </si>
  <si>
    <t>722171113</t>
  </si>
  <si>
    <t>Plasthliníkové potrubie v kotúčoch spájané lisovaním dxt 16 (20) x2 mm</t>
  </si>
  <si>
    <t>-1874542579</t>
  </si>
  <si>
    <t>84</t>
  </si>
  <si>
    <t>7221712100</t>
  </si>
  <si>
    <t>Vnútroareálová vodovodná prípojka potrubie HDPE D32</t>
  </si>
  <si>
    <t>-245301389</t>
  </si>
  <si>
    <t>85</t>
  </si>
  <si>
    <t>722171213</t>
  </si>
  <si>
    <t>Vodovodné potrubie PE DN25 s hliníkovou vrstvou</t>
  </si>
  <si>
    <t>725653119</t>
  </si>
  <si>
    <t>86</t>
  </si>
  <si>
    <t>722254116</t>
  </si>
  <si>
    <t>Požiarné príslušenstvo, hadicový navijak s tvarovo stálou hadicou+guľ.uzáver, DN25mm Q=59 l/min</t>
  </si>
  <si>
    <t>772467273</t>
  </si>
  <si>
    <t>87</t>
  </si>
  <si>
    <t>722262152</t>
  </si>
  <si>
    <t>Montáž a dodanie vodomernej zostavy s príslušenstvom, uzáver, atď. ...</t>
  </si>
  <si>
    <t>2030230039</t>
  </si>
  <si>
    <t>88</t>
  </si>
  <si>
    <t>722290226</t>
  </si>
  <si>
    <t>Tlaková skúška vodovodného potrubia závitového do DN 80</t>
  </si>
  <si>
    <t>-678572557</t>
  </si>
  <si>
    <t>89</t>
  </si>
  <si>
    <t>722290234</t>
  </si>
  <si>
    <t>Prepláchnutie a dezinfekcia vodovodného potrubia do DN 80</t>
  </si>
  <si>
    <t>-1181485907</t>
  </si>
  <si>
    <t>90</t>
  </si>
  <si>
    <t>998722202</t>
  </si>
  <si>
    <t>Presun hmôt pre vnútorný vodovod v objektoch  výšky nad 6 do 12 m</t>
  </si>
  <si>
    <t>-1930609098</t>
  </si>
  <si>
    <t>725</t>
  </si>
  <si>
    <t>Zdravotechnika - zariaď. predmety</t>
  </si>
  <si>
    <t>91</t>
  </si>
  <si>
    <t>725219201</t>
  </si>
  <si>
    <t>Montáž umývadla na konzoly, bez výtokovej armatúry</t>
  </si>
  <si>
    <t>589155429</t>
  </si>
  <si>
    <t>92</t>
  </si>
  <si>
    <t>642110004300.S</t>
  </si>
  <si>
    <t>Umývadlo keramické bežný typ</t>
  </si>
  <si>
    <t>-721822535</t>
  </si>
  <si>
    <t>93</t>
  </si>
  <si>
    <t>725539142.S</t>
  </si>
  <si>
    <t>Montáž elektrického prietokového ohrievača</t>
  </si>
  <si>
    <t>-405381475</t>
  </si>
  <si>
    <t>94</t>
  </si>
  <si>
    <t>541310000600.S</t>
  </si>
  <si>
    <t>Elektrický prietokový ohrievač EIL 6 Plus, 5,7 kW, inštalácia pod umývadlo</t>
  </si>
  <si>
    <t>2103096320</t>
  </si>
  <si>
    <t>95</t>
  </si>
  <si>
    <t>725819401</t>
  </si>
  <si>
    <t>Montáž ventilu rohového s pripojovacou rúrkou G 1/2</t>
  </si>
  <si>
    <t>76337860</t>
  </si>
  <si>
    <t>96</t>
  </si>
  <si>
    <t>551110019900.S</t>
  </si>
  <si>
    <t>Guľový ventil rohový, 1/2" - 3/8", s filtrom, bez matice, chrómovaná mosadz</t>
  </si>
  <si>
    <t>2009396509</t>
  </si>
  <si>
    <t>97</t>
  </si>
  <si>
    <t>725829601</t>
  </si>
  <si>
    <t>Montáž batérií umývadlových stojankových pákových alebo klasických</t>
  </si>
  <si>
    <t>235118224</t>
  </si>
  <si>
    <t>98</t>
  </si>
  <si>
    <t>372760575</t>
  </si>
  <si>
    <t>Umývadlová batéria s odpadovou súpravou</t>
  </si>
  <si>
    <t>486557628</t>
  </si>
  <si>
    <t>725869101</t>
  </si>
  <si>
    <t>Montáž zápachovej uzávierky pre zariaďovacie predmety, umývadlová do D 40</t>
  </si>
  <si>
    <t>1869490208</t>
  </si>
  <si>
    <t>100</t>
  </si>
  <si>
    <t>551sifonov</t>
  </si>
  <si>
    <t>Sifón umývadlový kovový DN32</t>
  </si>
  <si>
    <t>-889292904</t>
  </si>
  <si>
    <t>101</t>
  </si>
  <si>
    <t>781493112</t>
  </si>
  <si>
    <t>Motáž dvierok pre revízny otvor</t>
  </si>
  <si>
    <t>453649654</t>
  </si>
  <si>
    <t>102</t>
  </si>
  <si>
    <t>5516757400</t>
  </si>
  <si>
    <t>Dvierka krycie 30x15, 30/30 cm</t>
  </si>
  <si>
    <t>1218493400</t>
  </si>
  <si>
    <t>103</t>
  </si>
  <si>
    <t>998725202</t>
  </si>
  <si>
    <t>Presun hmôt pre zariaďovacie predmety v objektoch výšky nad 6 do 12 m</t>
  </si>
  <si>
    <t>1817242984</t>
  </si>
  <si>
    <t>764</t>
  </si>
  <si>
    <t>Konštrukcie klampiarske</t>
  </si>
  <si>
    <t>104</t>
  </si>
  <si>
    <t>764348221</t>
  </si>
  <si>
    <t>Snehové lapače na strechu</t>
  </si>
  <si>
    <t>-1278659714</t>
  </si>
  <si>
    <t>105</t>
  </si>
  <si>
    <t>764252305</t>
  </si>
  <si>
    <t>Žľaby z plechu pododkvapové polkruhové rš do 400 mm farbený plech, farba sivá</t>
  </si>
  <si>
    <t>-1115217544</t>
  </si>
  <si>
    <t>106</t>
  </si>
  <si>
    <t>764359910</t>
  </si>
  <si>
    <t>Žľaby farbený plech, kotlík kónický pre rúry s priemerom do 200 mm do 30°</t>
  </si>
  <si>
    <t>-243669748</t>
  </si>
  <si>
    <t>107</t>
  </si>
  <si>
    <t>764554304</t>
  </si>
  <si>
    <t>Odpadové rúry do d150 mm farbený plech, farba sivá</t>
  </si>
  <si>
    <t>362467765</t>
  </si>
  <si>
    <t>108</t>
  </si>
  <si>
    <t>998764202</t>
  </si>
  <si>
    <t>Presun hmôt pre klampiarske konštr. v objektoch  výšky do 12 m</t>
  </si>
  <si>
    <t>-1044220764</t>
  </si>
  <si>
    <t>767</t>
  </si>
  <si>
    <t>Konštrukcie doplnkové kovové</t>
  </si>
  <si>
    <t>109</t>
  </si>
  <si>
    <t>5534370703</t>
  </si>
  <si>
    <t>M+D Priemyselné vráta sekciové, 3,85x4,0 m</t>
  </si>
  <si>
    <t>1785793520</t>
  </si>
  <si>
    <t>110</t>
  </si>
  <si>
    <t>5534370704</t>
  </si>
  <si>
    <t>M+D Priemyselné vráta sekciové, 3,0x4,0 m</t>
  </si>
  <si>
    <t>1858291071</t>
  </si>
  <si>
    <t>111</t>
  </si>
  <si>
    <t>6114107801</t>
  </si>
  <si>
    <t>M+D Plastové ext. 2-krídl. okno 2,0x1,0m, izolačné 3-sklo, farba grafit</t>
  </si>
  <si>
    <t>1863163098</t>
  </si>
  <si>
    <t>112</t>
  </si>
  <si>
    <t>6114107802</t>
  </si>
  <si>
    <t>M+D Hliníkové dvere zateplené 1,0x2,1m</t>
  </si>
  <si>
    <t>223182334</t>
  </si>
  <si>
    <t>113</t>
  </si>
  <si>
    <t>767-0-11</t>
  </si>
  <si>
    <t>M+D Strešný plášť sendvič. PIR panely hr. 80mm, vrátane oplechov. a klamp. prác</t>
  </si>
  <si>
    <t>1429496881</t>
  </si>
  <si>
    <t>114</t>
  </si>
  <si>
    <t>767-0-13</t>
  </si>
  <si>
    <t>M+D Opláštenie sendvič. PIR panel hr. 120mm, vrátane oplechov. a klamp. prác</t>
  </si>
  <si>
    <t>-1538566612</t>
  </si>
  <si>
    <t>115</t>
  </si>
  <si>
    <t>767137114</t>
  </si>
  <si>
    <t>M+D Priečok sendvičových s tep.izoláciou, hr. 12 cm - interiér</t>
  </si>
  <si>
    <t>1395303719</t>
  </si>
  <si>
    <t>116</t>
  </si>
  <si>
    <t>767995105</t>
  </si>
  <si>
    <t>Montáž oceľových profilov stien a strechy - paždíky C a väznice Z</t>
  </si>
  <si>
    <t>kg</t>
  </si>
  <si>
    <t>-966277449</t>
  </si>
  <si>
    <t>117</t>
  </si>
  <si>
    <t>4249517602</t>
  </si>
  <si>
    <t>Profil C 200, oceľ</t>
  </si>
  <si>
    <t>1975807438</t>
  </si>
  <si>
    <t>118</t>
  </si>
  <si>
    <t>4249517603</t>
  </si>
  <si>
    <t>Profil Z 225, oceľ</t>
  </si>
  <si>
    <t>757947183</t>
  </si>
  <si>
    <t>119</t>
  </si>
  <si>
    <t>767995102</t>
  </si>
  <si>
    <t>Montáž ostatných atypických  kovových stavebných doplnkových konštrukcií</t>
  </si>
  <si>
    <t>-735385164</t>
  </si>
  <si>
    <t>120</t>
  </si>
  <si>
    <t>4297104081</t>
  </si>
  <si>
    <t>Plastový rám s vetracou mriežkou pre otvor 1,5x1,0 m</t>
  </si>
  <si>
    <t>-167803586</t>
  </si>
  <si>
    <t>121</t>
  </si>
  <si>
    <t>4297104082</t>
  </si>
  <si>
    <t>Plastový rám s vetracou mriežkou pre otvor 2,0x1,0 m</t>
  </si>
  <si>
    <t>-1718110379</t>
  </si>
  <si>
    <t>122</t>
  </si>
  <si>
    <t>998767202</t>
  </si>
  <si>
    <t>Presun hmôt pre kovové stavebné doplnkové konštrukcie v objektoch výšky nad 6 do 12 m</t>
  </si>
  <si>
    <t>879366465</t>
  </si>
  <si>
    <t>781</t>
  </si>
  <si>
    <t>Dokončovacie práce a obklady</t>
  </si>
  <si>
    <t>123</t>
  </si>
  <si>
    <t>781445017</t>
  </si>
  <si>
    <t>Montáž obkladov stien z obkladačiek hutných,keramických do tmelu</t>
  </si>
  <si>
    <t>-1919857449</t>
  </si>
  <si>
    <t>124</t>
  </si>
  <si>
    <t>5976582600</t>
  </si>
  <si>
    <t>Obkladačky keramické hladké</t>
  </si>
  <si>
    <t>-621111861</t>
  </si>
  <si>
    <t>125</t>
  </si>
  <si>
    <t>781789704</t>
  </si>
  <si>
    <t>Príplatok za škárovanie obkladov a dlaždíc</t>
  </si>
  <si>
    <t>556920522</t>
  </si>
  <si>
    <t>126</t>
  </si>
  <si>
    <t>998781202</t>
  </si>
  <si>
    <t>Presun hmôt pre obklady keramické v objektoch výšky nad  6 do 12 m</t>
  </si>
  <si>
    <t>1330858420</t>
  </si>
  <si>
    <t>783</t>
  </si>
  <si>
    <t>Dokončovacie práce - nátery</t>
  </si>
  <si>
    <t>127</t>
  </si>
  <si>
    <t>783103811</t>
  </si>
  <si>
    <t>Očistenie oceľových jestv. konštrukcií</t>
  </si>
  <si>
    <t>kpl</t>
  </si>
  <si>
    <t>1054217141</t>
  </si>
  <si>
    <t>128</t>
  </si>
  <si>
    <t>783124220</t>
  </si>
  <si>
    <t>Nátery oceľ.konštr. syntetické 2x protikorózny</t>
  </si>
  <si>
    <t>2074856342</t>
  </si>
  <si>
    <t>129</t>
  </si>
  <si>
    <t>783124720</t>
  </si>
  <si>
    <t>Nátery oceľ.konštr. syntetické  základný</t>
  </si>
  <si>
    <t>583593776</t>
  </si>
  <si>
    <t>130</t>
  </si>
  <si>
    <t>783814110</t>
  </si>
  <si>
    <t>Náter umývateľný soklového muriva dvojnásobný</t>
  </si>
  <si>
    <t>-1505821597</t>
  </si>
  <si>
    <t>784</t>
  </si>
  <si>
    <t>Dokončovacie práce - maľby</t>
  </si>
  <si>
    <t>131</t>
  </si>
  <si>
    <t>784496501</t>
  </si>
  <si>
    <t>Ostatné práce - penetrácia stien, podláh</t>
  </si>
  <si>
    <t>-1591967545</t>
  </si>
  <si>
    <t>Práce a dodávky M</t>
  </si>
  <si>
    <t>21-M</t>
  </si>
  <si>
    <t>Elektromontáže</t>
  </si>
  <si>
    <t>132</t>
  </si>
  <si>
    <t>210220101</t>
  </si>
  <si>
    <t>Zvodový vodič včítane podpery AlMgSi D=8 mm</t>
  </si>
  <si>
    <t>1202087554</t>
  </si>
  <si>
    <t>133</t>
  </si>
  <si>
    <t>354 900 014</t>
  </si>
  <si>
    <t>Drôt AlMgSi d8.00mm</t>
  </si>
  <si>
    <t>-1303327459</t>
  </si>
  <si>
    <t>134</t>
  </si>
  <si>
    <t>210220102</t>
  </si>
  <si>
    <t>Zvodový vodič včítane podpery AlMgSi D=10 mm</t>
  </si>
  <si>
    <t>2094107104</t>
  </si>
  <si>
    <t>135</t>
  </si>
  <si>
    <t>1561515600</t>
  </si>
  <si>
    <t>Drôt FeZn 10mm</t>
  </si>
  <si>
    <t>-1270260593</t>
  </si>
  <si>
    <t>136</t>
  </si>
  <si>
    <t>210220102.1</t>
  </si>
  <si>
    <t>Zvodový vodič FeZn 30x4mm</t>
  </si>
  <si>
    <t>-1069729744</t>
  </si>
  <si>
    <t>137</t>
  </si>
  <si>
    <t>3544112000</t>
  </si>
  <si>
    <t>Páska uzemňovacia FeZn 30x4mm</t>
  </si>
  <si>
    <t>-173183495</t>
  </si>
  <si>
    <t>138</t>
  </si>
  <si>
    <t>210220121</t>
  </si>
  <si>
    <t>Montáž - podpera</t>
  </si>
  <si>
    <t>-189837314</t>
  </si>
  <si>
    <t>139</t>
  </si>
  <si>
    <t>3540404300</t>
  </si>
  <si>
    <t>Podpera PV 17-1/110 mm</t>
  </si>
  <si>
    <t>1290235041</t>
  </si>
  <si>
    <t>140</t>
  </si>
  <si>
    <t>3540404000</t>
  </si>
  <si>
    <t>Podpera PV15</t>
  </si>
  <si>
    <t>-1261150149</t>
  </si>
  <si>
    <t>141</t>
  </si>
  <si>
    <t>3540404800</t>
  </si>
  <si>
    <t>Podpera PV23</t>
  </si>
  <si>
    <t>1165286657</t>
  </si>
  <si>
    <t>142</t>
  </si>
  <si>
    <t>210220301</t>
  </si>
  <si>
    <t>Bleskozvodová svorka do 2 skrutiek (SS, SR 03)</t>
  </si>
  <si>
    <t>235210576</t>
  </si>
  <si>
    <t>143</t>
  </si>
  <si>
    <t>3540406800</t>
  </si>
  <si>
    <t>HR-Svorka SS</t>
  </si>
  <si>
    <t>1144086610</t>
  </si>
  <si>
    <t>144</t>
  </si>
  <si>
    <t>3540406700</t>
  </si>
  <si>
    <t>HR-Svorka SR03</t>
  </si>
  <si>
    <t>-1448227247</t>
  </si>
  <si>
    <t>145</t>
  </si>
  <si>
    <t>210220302</t>
  </si>
  <si>
    <t>Bleskozvodová svorka nad 2 skrutky (ST, SJ, SK, SZ, SR 01, 02)</t>
  </si>
  <si>
    <t>-1746682042</t>
  </si>
  <si>
    <t>146</t>
  </si>
  <si>
    <t>3540405900</t>
  </si>
  <si>
    <t>HR-Svorka SJ 01</t>
  </si>
  <si>
    <t>-2108106882</t>
  </si>
  <si>
    <t>147</t>
  </si>
  <si>
    <t>3540406100</t>
  </si>
  <si>
    <t>HR-Svorka SK</t>
  </si>
  <si>
    <t>-905152535</t>
  </si>
  <si>
    <t>148</t>
  </si>
  <si>
    <t>3540408300</t>
  </si>
  <si>
    <t>HR-Svorka SZ</t>
  </si>
  <si>
    <t>979552708</t>
  </si>
  <si>
    <t>149</t>
  </si>
  <si>
    <t>3540406200</t>
  </si>
  <si>
    <t>HR-Svorka SO</t>
  </si>
  <si>
    <t>1922565710</t>
  </si>
  <si>
    <t>150</t>
  </si>
  <si>
    <t>3540406300</t>
  </si>
  <si>
    <t>HR-Svorka SP1</t>
  </si>
  <si>
    <t>-1618018642</t>
  </si>
  <si>
    <t>151</t>
  </si>
  <si>
    <t>3540406500</t>
  </si>
  <si>
    <t>HR-Svorka SR 02</t>
  </si>
  <si>
    <t>1925719532</t>
  </si>
  <si>
    <t>152</t>
  </si>
  <si>
    <t>210220361</t>
  </si>
  <si>
    <t>Montáž - Tyče zemniace</t>
  </si>
  <si>
    <t>-1440685836</t>
  </si>
  <si>
    <t>153</t>
  </si>
  <si>
    <t>3540501100</t>
  </si>
  <si>
    <t>Tyče zemniace - ZT2, 2m</t>
  </si>
  <si>
    <t>-702101074</t>
  </si>
  <si>
    <t>154</t>
  </si>
  <si>
    <t>210220372</t>
  </si>
  <si>
    <t>Ochranný uholník alebo rúrka s držiak. do steny</t>
  </si>
  <si>
    <t>-1861905205</t>
  </si>
  <si>
    <t>155</t>
  </si>
  <si>
    <t>3540201200</t>
  </si>
  <si>
    <t>HR-Držiak DUZ</t>
  </si>
  <si>
    <t>1726519327</t>
  </si>
  <si>
    <t>156</t>
  </si>
  <si>
    <t>3540402300</t>
  </si>
  <si>
    <t>HR-Ochranny uholnik OU</t>
  </si>
  <si>
    <t>-830267234</t>
  </si>
  <si>
    <t>157</t>
  </si>
  <si>
    <t>210220401</t>
  </si>
  <si>
    <t>Označenie zvodov štítkami smaltované, z umelej hmot</t>
  </si>
  <si>
    <t>-1014251075</t>
  </si>
  <si>
    <t>158</t>
  </si>
  <si>
    <t>354 905Z20</t>
  </si>
  <si>
    <t>Štítok smaltovaný do 5 písmmen 10x15 mm</t>
  </si>
  <si>
    <t>63263164</t>
  </si>
  <si>
    <t>159</t>
  </si>
  <si>
    <t>210-E101</t>
  </si>
  <si>
    <t>Rúrka ohybná elektroinštalačná, uložená pod omietkou, typ 16 - 36 mm</t>
  </si>
  <si>
    <t>1110599474</t>
  </si>
  <si>
    <t>160</t>
  </si>
  <si>
    <t>340-001</t>
  </si>
  <si>
    <t>Chránička 1216EHFPP L100 SUPER MONOFLEX HFPP 25mm</t>
  </si>
  <si>
    <t>2065832909</t>
  </si>
  <si>
    <t>161</t>
  </si>
  <si>
    <t>210-E102</t>
  </si>
  <si>
    <t>Montáž - KO krabica</t>
  </si>
  <si>
    <t>-1715133605</t>
  </si>
  <si>
    <t>162</t>
  </si>
  <si>
    <t>340-002</t>
  </si>
  <si>
    <t>Krabica  KO 125</t>
  </si>
  <si>
    <t>1175142647</t>
  </si>
  <si>
    <t>163</t>
  </si>
  <si>
    <t>210-E103</t>
  </si>
  <si>
    <t>Montáž - Káblový žľab</t>
  </si>
  <si>
    <t>1659029489</t>
  </si>
  <si>
    <t>164</t>
  </si>
  <si>
    <t>340-003</t>
  </si>
  <si>
    <t>Žľab 85x400 KOPOS</t>
  </si>
  <si>
    <t>-1844424609</t>
  </si>
  <si>
    <t>165</t>
  </si>
  <si>
    <t>340-004</t>
  </si>
  <si>
    <t>Veko žľabu 400</t>
  </si>
  <si>
    <t>-1691124707</t>
  </si>
  <si>
    <t>166</t>
  </si>
  <si>
    <t>340-005</t>
  </si>
  <si>
    <t>Výložník 400</t>
  </si>
  <si>
    <t>1167648727</t>
  </si>
  <si>
    <t>167</t>
  </si>
  <si>
    <t>340-006</t>
  </si>
  <si>
    <t>Žľab kolena 90° 85x400</t>
  </si>
  <si>
    <t>1453734678</t>
  </si>
  <si>
    <t>168</t>
  </si>
  <si>
    <t>340-007</t>
  </si>
  <si>
    <t>Žľab T kus 85x400</t>
  </si>
  <si>
    <t>487576265</t>
  </si>
  <si>
    <t>169</t>
  </si>
  <si>
    <t>340-008</t>
  </si>
  <si>
    <t>Žľab T kus 400/50</t>
  </si>
  <si>
    <t>1908543442</t>
  </si>
  <si>
    <t>170</t>
  </si>
  <si>
    <t>340-009</t>
  </si>
  <si>
    <t>Žľab T kus 400/75</t>
  </si>
  <si>
    <t>-1834658360</t>
  </si>
  <si>
    <t>171</t>
  </si>
  <si>
    <t>340-010</t>
  </si>
  <si>
    <t>Žľab T kus veko</t>
  </si>
  <si>
    <t>1263986111</t>
  </si>
  <si>
    <t>172</t>
  </si>
  <si>
    <t>340-011</t>
  </si>
  <si>
    <t>Kríž 400/50</t>
  </si>
  <si>
    <t>-1193166951</t>
  </si>
  <si>
    <t>173</t>
  </si>
  <si>
    <t>340-012</t>
  </si>
  <si>
    <t>Kríž veko</t>
  </si>
  <si>
    <t>1796408109</t>
  </si>
  <si>
    <t>174</t>
  </si>
  <si>
    <t>340-013</t>
  </si>
  <si>
    <t>Žľab 85x300 KOPOS</t>
  </si>
  <si>
    <t>-1570088092</t>
  </si>
  <si>
    <t>175</t>
  </si>
  <si>
    <t>340-014</t>
  </si>
  <si>
    <t>Veko žľabu 300</t>
  </si>
  <si>
    <t>-1509642398</t>
  </si>
  <si>
    <t>176</t>
  </si>
  <si>
    <t>340-015</t>
  </si>
  <si>
    <t>Výložník 300</t>
  </si>
  <si>
    <t>-1835553405</t>
  </si>
  <si>
    <t>177</t>
  </si>
  <si>
    <t>340-016</t>
  </si>
  <si>
    <t>Žľab T kus 85x300</t>
  </si>
  <si>
    <t>-583420200</t>
  </si>
  <si>
    <t>178</t>
  </si>
  <si>
    <t>340-017</t>
  </si>
  <si>
    <t>Žľab T kus 300/75</t>
  </si>
  <si>
    <t>-1509795422</t>
  </si>
  <si>
    <t>179</t>
  </si>
  <si>
    <t>340-018</t>
  </si>
  <si>
    <t>-1929414523</t>
  </si>
  <si>
    <t>180</t>
  </si>
  <si>
    <t>340-019</t>
  </si>
  <si>
    <t>Žľab 35x75 KOPOS</t>
  </si>
  <si>
    <t>-1105272930</t>
  </si>
  <si>
    <t>181</t>
  </si>
  <si>
    <t>340-020</t>
  </si>
  <si>
    <t>Výložník 75</t>
  </si>
  <si>
    <t>-838524957</t>
  </si>
  <si>
    <t>182</t>
  </si>
  <si>
    <t>340-021</t>
  </si>
  <si>
    <t>Veko žľabu 75</t>
  </si>
  <si>
    <t>669087338</t>
  </si>
  <si>
    <t>183</t>
  </si>
  <si>
    <t>340-022</t>
  </si>
  <si>
    <t>Žľab 35x50 so spojkou, KOPOS</t>
  </si>
  <si>
    <t>-1328991748</t>
  </si>
  <si>
    <t>184</t>
  </si>
  <si>
    <t>340-023</t>
  </si>
  <si>
    <t>Veko žľabu 50</t>
  </si>
  <si>
    <t>712573996</t>
  </si>
  <si>
    <t>185</t>
  </si>
  <si>
    <t>340-024</t>
  </si>
  <si>
    <t>Výložník 50</t>
  </si>
  <si>
    <t>-1937228987</t>
  </si>
  <si>
    <t>186</t>
  </si>
  <si>
    <t>340-025</t>
  </si>
  <si>
    <t>Skrutka s polg. hlavou+matica vrubk.</t>
  </si>
  <si>
    <t>bal</t>
  </si>
  <si>
    <t>1470264967</t>
  </si>
  <si>
    <t>187</t>
  </si>
  <si>
    <t>210-E104</t>
  </si>
  <si>
    <t>Rúrka pevná elektroinštalačná, uložená pod omietkou, typ 20 - 36 mm</t>
  </si>
  <si>
    <t>-838937851</t>
  </si>
  <si>
    <t>188</t>
  </si>
  <si>
    <t>340-026</t>
  </si>
  <si>
    <t>HFIRM-Turbo 20</t>
  </si>
  <si>
    <t>-733876815</t>
  </si>
  <si>
    <t>189</t>
  </si>
  <si>
    <t>340-027</t>
  </si>
  <si>
    <t>HFIRM-Turbo 25</t>
  </si>
  <si>
    <t>-1381036615</t>
  </si>
  <si>
    <t>190</t>
  </si>
  <si>
    <t>340-028</t>
  </si>
  <si>
    <t>Spojka na trubku PEP 20</t>
  </si>
  <si>
    <t>-990659126</t>
  </si>
  <si>
    <t>191</t>
  </si>
  <si>
    <t>340-029</t>
  </si>
  <si>
    <t>Spojka na trubku PEP 25</t>
  </si>
  <si>
    <t>1559071511</t>
  </si>
  <si>
    <t>192</t>
  </si>
  <si>
    <t>340-030</t>
  </si>
  <si>
    <t>Príchytka na trubku CL20</t>
  </si>
  <si>
    <t>-237181012</t>
  </si>
  <si>
    <t>193</t>
  </si>
  <si>
    <t>340-031</t>
  </si>
  <si>
    <t>Príchytka na trubku CL25</t>
  </si>
  <si>
    <t>974248562</t>
  </si>
  <si>
    <t>194</t>
  </si>
  <si>
    <t>210-E105</t>
  </si>
  <si>
    <t>Montáž - Grip</t>
  </si>
  <si>
    <t>-1613850420</t>
  </si>
  <si>
    <t>195</t>
  </si>
  <si>
    <t>340-032</t>
  </si>
  <si>
    <t>Grip 2207036 M30 kovový pozinkovaný</t>
  </si>
  <si>
    <t>3578044</t>
  </si>
  <si>
    <t>196</t>
  </si>
  <si>
    <t>210-E106</t>
  </si>
  <si>
    <t>Montáž - káblový rebrík</t>
  </si>
  <si>
    <t>-1216819332</t>
  </si>
  <si>
    <t>197</t>
  </si>
  <si>
    <t>340-033</t>
  </si>
  <si>
    <t>Rebrík káblový DUD200H50/3 N 100x60mm</t>
  </si>
  <si>
    <t>1993836328</t>
  </si>
  <si>
    <t>198</t>
  </si>
  <si>
    <t>210-E107</t>
  </si>
  <si>
    <t>Montáž oceľolechovej rozvodnice do váhy 300 kg</t>
  </si>
  <si>
    <t>-1155510141</t>
  </si>
  <si>
    <t>199</t>
  </si>
  <si>
    <t>340-034</t>
  </si>
  <si>
    <t>Podružný rozvádzač RH-MS - podľa výkresu</t>
  </si>
  <si>
    <t>572868045</t>
  </si>
  <si>
    <t>200</t>
  </si>
  <si>
    <t>210-E108</t>
  </si>
  <si>
    <t>Montáž - zásuvková skriňa, IP44</t>
  </si>
  <si>
    <t>1369342619</t>
  </si>
  <si>
    <t>201</t>
  </si>
  <si>
    <t>340-035</t>
  </si>
  <si>
    <t>Zásuvková rozvodnica 632.1122, 1x32A-400V, 1x16-400V, 2x16A-230V</t>
  </si>
  <si>
    <t>-1126116199</t>
  </si>
  <si>
    <t>202</t>
  </si>
  <si>
    <t>210-E109</t>
  </si>
  <si>
    <t>Montáž - STOP tlačítko</t>
  </si>
  <si>
    <t>-2052622552</t>
  </si>
  <si>
    <t>203</t>
  </si>
  <si>
    <t>340-036</t>
  </si>
  <si>
    <t>Tlačítko GW42201 červené STOP núdzové a požiarne so sklom 1NO+1NC IP55</t>
  </si>
  <si>
    <t>1041932803</t>
  </si>
  <si>
    <t>204</t>
  </si>
  <si>
    <t>210-E110</t>
  </si>
  <si>
    <t>Montáž - vačkový spínač</t>
  </si>
  <si>
    <t>1532744763</t>
  </si>
  <si>
    <t>205</t>
  </si>
  <si>
    <t>340-037</t>
  </si>
  <si>
    <t>Vačkový spínač, JPU 25A/IP 54, nástenný</t>
  </si>
  <si>
    <t>-1366820109</t>
  </si>
  <si>
    <t>206</t>
  </si>
  <si>
    <t>210-E111</t>
  </si>
  <si>
    <t>Montáž - tlačidlo</t>
  </si>
  <si>
    <t>-1738082475</t>
  </si>
  <si>
    <t>207</t>
  </si>
  <si>
    <t>340-038</t>
  </si>
  <si>
    <t>Plastový ovládač v skrinke XAL-D363M/230V, štart, stop, signalizácia</t>
  </si>
  <si>
    <t>249643404</t>
  </si>
  <si>
    <t>208</t>
  </si>
  <si>
    <t>210-E112</t>
  </si>
  <si>
    <t>-1346100117</t>
  </si>
  <si>
    <t>209</t>
  </si>
  <si>
    <t>340-039</t>
  </si>
  <si>
    <t>Plastový ovládač v skrinke XAL-D363M/230V, hore, dole, signalizácia</t>
  </si>
  <si>
    <t>1538704108</t>
  </si>
  <si>
    <t>210</t>
  </si>
  <si>
    <t>210-E113</t>
  </si>
  <si>
    <t>Montáž -súmrakový spínač</t>
  </si>
  <si>
    <t>-1088068490</t>
  </si>
  <si>
    <t>211</t>
  </si>
  <si>
    <t>340-040</t>
  </si>
  <si>
    <t>Súmrakový spínač, 230V, 16A</t>
  </si>
  <si>
    <t>-862957460</t>
  </si>
  <si>
    <t>212</t>
  </si>
  <si>
    <t>210-E114</t>
  </si>
  <si>
    <t>Zapojenie LED svietidlá</t>
  </si>
  <si>
    <t>-1894307750</t>
  </si>
  <si>
    <t>213</t>
  </si>
  <si>
    <t>210-E115</t>
  </si>
  <si>
    <t>Montáž - Svietidlo LED</t>
  </si>
  <si>
    <t>291441325</t>
  </si>
  <si>
    <t>214</t>
  </si>
  <si>
    <t>340-041</t>
  </si>
  <si>
    <t>Svietidlo priemyslové  LED, typ: LANOTA 120, 38W, IP66</t>
  </si>
  <si>
    <t>1717039982</t>
  </si>
  <si>
    <t>215</t>
  </si>
  <si>
    <t>210-E116</t>
  </si>
  <si>
    <t>213621776</t>
  </si>
  <si>
    <t>216</t>
  </si>
  <si>
    <t>340-042</t>
  </si>
  <si>
    <t>FREYA LED lineárne svietidlo, typ. PERUN 70W, IP65</t>
  </si>
  <si>
    <t>-2017831455</t>
  </si>
  <si>
    <t>217</t>
  </si>
  <si>
    <t>210-E117</t>
  </si>
  <si>
    <t>-2009422627</t>
  </si>
  <si>
    <t>218</t>
  </si>
  <si>
    <t>340-043</t>
  </si>
  <si>
    <t>Sensor.reflektor SMD LED, typ: LED reflektor s PIR senzorom 30W 740 4500lm</t>
  </si>
  <si>
    <t>246139130</t>
  </si>
  <si>
    <t>219</t>
  </si>
  <si>
    <t>210-E118</t>
  </si>
  <si>
    <t>Zapojenie núdzové svietidlá</t>
  </si>
  <si>
    <t>-1391644411</t>
  </si>
  <si>
    <t>220</t>
  </si>
  <si>
    <t>210-E119</t>
  </si>
  <si>
    <t>Montáž - núdzové osvetlenie</t>
  </si>
  <si>
    <t>613746304</t>
  </si>
  <si>
    <t>221</t>
  </si>
  <si>
    <t>340-044</t>
  </si>
  <si>
    <t>Svietidlo NÚDZOVÉ -  LED, typ: NORI 3W 765 180lm E3hT IP65</t>
  </si>
  <si>
    <t>-858295933</t>
  </si>
  <si>
    <t>222</t>
  </si>
  <si>
    <t>210-E120</t>
  </si>
  <si>
    <t>Ukončenie vodičov v rozvádzač. vč. zapojenia a vodičovej koncovky do 2.5 mm2</t>
  </si>
  <si>
    <t>-735308636</t>
  </si>
  <si>
    <t>223</t>
  </si>
  <si>
    <t>340-045</t>
  </si>
  <si>
    <t>Káblové oko medené lisovacie CU 1,5; 2,5</t>
  </si>
  <si>
    <t>2106808493</t>
  </si>
  <si>
    <t>224</t>
  </si>
  <si>
    <t>210-E121</t>
  </si>
  <si>
    <t>Ukončenie vodičov v rozvádzač. vč. zapojenia a vodičovej koncovky do 4 mm2</t>
  </si>
  <si>
    <t>1412046496</t>
  </si>
  <si>
    <t>225</t>
  </si>
  <si>
    <t>340-046</t>
  </si>
  <si>
    <t>Káblové oko medené lisovacie CU 4</t>
  </si>
  <si>
    <t>6441246</t>
  </si>
  <si>
    <t>226</t>
  </si>
  <si>
    <t>210-E122</t>
  </si>
  <si>
    <t>Ukončenie vodičov v rozvádzač. vč. zapojenia a vodičovej koncovky do 6 mm2</t>
  </si>
  <si>
    <t>1288735431</t>
  </si>
  <si>
    <t>227</t>
  </si>
  <si>
    <t>340-047</t>
  </si>
  <si>
    <t>Káblové oko medené lisovacie CU 6</t>
  </si>
  <si>
    <t>-2010449723</t>
  </si>
  <si>
    <t>228</t>
  </si>
  <si>
    <t>210-E123</t>
  </si>
  <si>
    <t>Ukončenie vodičov v rozvádzač. vč. zapojenia a vodičovej koncovky do 95 mm2</t>
  </si>
  <si>
    <t>-1657490890</t>
  </si>
  <si>
    <t>229</t>
  </si>
  <si>
    <t>340-048</t>
  </si>
  <si>
    <t>Káblové oko medené lisovacie Al 95</t>
  </si>
  <si>
    <t>474904425</t>
  </si>
  <si>
    <t>230</t>
  </si>
  <si>
    <t>210-E124</t>
  </si>
  <si>
    <t>Vodič NN a VN v rúrkach N2XH 6</t>
  </si>
  <si>
    <t>-2008573229</t>
  </si>
  <si>
    <t>231</t>
  </si>
  <si>
    <t>340-049</t>
  </si>
  <si>
    <t>Vodič medený N2XH 6,0  zz</t>
  </si>
  <si>
    <t>1531469247</t>
  </si>
  <si>
    <t>232</t>
  </si>
  <si>
    <t>210-E125</t>
  </si>
  <si>
    <t>Vodič NN a VN v rúrkach N2XH 25</t>
  </si>
  <si>
    <t>-980889798</t>
  </si>
  <si>
    <t>233</t>
  </si>
  <si>
    <t>340-050</t>
  </si>
  <si>
    <t>Vodič medený N2XH 25,0  zz</t>
  </si>
  <si>
    <t>-900126074</t>
  </si>
  <si>
    <t>234</t>
  </si>
  <si>
    <t>210-E126</t>
  </si>
  <si>
    <t>Silový kábel 750 - 1000 V /mm2/ pevne uložený CHKE-V-O 2x1,5</t>
  </si>
  <si>
    <t>-1129719939</t>
  </si>
  <si>
    <t>235</t>
  </si>
  <si>
    <t>340-051</t>
  </si>
  <si>
    <t>Kábel silový medený CXKE-V-O 2x1,5</t>
  </si>
  <si>
    <t>2067637827</t>
  </si>
  <si>
    <t>236</t>
  </si>
  <si>
    <t>210-E127</t>
  </si>
  <si>
    <t>Silový kábel 750 - 1000 V /mm2/ pevne uložený 1-CXKE-V-O  3x1,5</t>
  </si>
  <si>
    <t>-2075824930</t>
  </si>
  <si>
    <t>237</t>
  </si>
  <si>
    <t>340-052</t>
  </si>
  <si>
    <t>Kábel silový medený CXKE-V-O  3x1,5</t>
  </si>
  <si>
    <t>-172172233</t>
  </si>
  <si>
    <t>238</t>
  </si>
  <si>
    <t>210-E128</t>
  </si>
  <si>
    <t>Silový kábel 750 - 1000 V /mm2/ pevne uložený CXKE-V-J  3x1,5</t>
  </si>
  <si>
    <t>510731128</t>
  </si>
  <si>
    <t>239</t>
  </si>
  <si>
    <t>340-053</t>
  </si>
  <si>
    <t>Kábel silový medený CXKE-V-J  3x1,5</t>
  </si>
  <si>
    <t>988934412</t>
  </si>
  <si>
    <t>240</t>
  </si>
  <si>
    <t>210-E129</t>
  </si>
  <si>
    <t>Silový kábel 750 - 1000 V /mm2/ pevne uložený CXKE-V 3x2,5</t>
  </si>
  <si>
    <t>1683720873</t>
  </si>
  <si>
    <t>241</t>
  </si>
  <si>
    <t>340-054</t>
  </si>
  <si>
    <t>Kábel silový medený CXKE-V 3x2,5</t>
  </si>
  <si>
    <t>294082357</t>
  </si>
  <si>
    <t>242</t>
  </si>
  <si>
    <t>210-E130</t>
  </si>
  <si>
    <t>Silový kábel 750 - 1000 V /mm2/ pevne uložený CXKE-V 5x1,5</t>
  </si>
  <si>
    <t>-1992717594</t>
  </si>
  <si>
    <t>243</t>
  </si>
  <si>
    <t>340-055</t>
  </si>
  <si>
    <t>Kábel silový medený CXKE-V 5x1,5</t>
  </si>
  <si>
    <t>-230540567</t>
  </si>
  <si>
    <t>244</t>
  </si>
  <si>
    <t>210-E131</t>
  </si>
  <si>
    <t>Silový kábel 750 - 1000 V /mm2/ pevne uložený CXKE-V 5x2,5</t>
  </si>
  <si>
    <t>-2023280293</t>
  </si>
  <si>
    <t>245</t>
  </si>
  <si>
    <t>340-056</t>
  </si>
  <si>
    <t>Kábel silový medený CXKE-V 5x2,5</t>
  </si>
  <si>
    <t>430320136</t>
  </si>
  <si>
    <t>246</t>
  </si>
  <si>
    <t>210-E132</t>
  </si>
  <si>
    <t>Silový kábel 750 - 1000 V /mm2/ pevne uložený CXKE-V 5x4</t>
  </si>
  <si>
    <t>1043767807</t>
  </si>
  <si>
    <t>247</t>
  </si>
  <si>
    <t>340-057</t>
  </si>
  <si>
    <t>Kábel silový medený CXKE-V 5x4</t>
  </si>
  <si>
    <t>-284175950</t>
  </si>
  <si>
    <t>248</t>
  </si>
  <si>
    <t>210-E133</t>
  </si>
  <si>
    <t>Silový kábel 750 - 1000 V /mm2/ pevne uložený CXKE-V 5x6</t>
  </si>
  <si>
    <t>53582410</t>
  </si>
  <si>
    <t>249</t>
  </si>
  <si>
    <t>340-058</t>
  </si>
  <si>
    <t>Kábel silový medený CXKE-V CXKE-V 5x6</t>
  </si>
  <si>
    <t>1839944014</t>
  </si>
  <si>
    <t>250</t>
  </si>
  <si>
    <t>210-E134</t>
  </si>
  <si>
    <t>Silový kábel 750 - 1000 V /mm2/ pevne uložený NAYY-J 3x95+50</t>
  </si>
  <si>
    <t>1592125093</t>
  </si>
  <si>
    <t>251</t>
  </si>
  <si>
    <t>340-059</t>
  </si>
  <si>
    <t>Kábel silový medený NAYY-J 3x95+50</t>
  </si>
  <si>
    <t>1672847662</t>
  </si>
  <si>
    <t>252</t>
  </si>
  <si>
    <t>210-E135</t>
  </si>
  <si>
    <t>Svorkovnica pre doplnkové pospájanie v krabici, montáž svorkovnice, zapojenie vodičov na svorky</t>
  </si>
  <si>
    <t>-799510652</t>
  </si>
  <si>
    <t>253</t>
  </si>
  <si>
    <t>340-060</t>
  </si>
  <si>
    <t>Ekvipotenciálna svorkovnica pre doplnkové pospájanie, dopl. materiál</t>
  </si>
  <si>
    <t>185621795</t>
  </si>
  <si>
    <t>254</t>
  </si>
  <si>
    <t>210-E136</t>
  </si>
  <si>
    <t>-1238825904</t>
  </si>
  <si>
    <t>255</t>
  </si>
  <si>
    <t>340-061</t>
  </si>
  <si>
    <t>Hlavná uzemňovacia svorkovnica / HUS</t>
  </si>
  <si>
    <t>1654599518</t>
  </si>
  <si>
    <t>256</t>
  </si>
  <si>
    <t>210-E137</t>
  </si>
  <si>
    <t>Svorka na potrub."Bernard" včít. pásika (bez vodiča a prípoj. vodiča)</t>
  </si>
  <si>
    <t>209785318</t>
  </si>
  <si>
    <t>257</t>
  </si>
  <si>
    <t>340-062</t>
  </si>
  <si>
    <t>Svorka BERNARD + medený pásik dĺžky 750mm</t>
  </si>
  <si>
    <t>293002466</t>
  </si>
  <si>
    <t>258</t>
  </si>
  <si>
    <t>210-E138</t>
  </si>
  <si>
    <t>Prívod - zapojenie - Technológie</t>
  </si>
  <si>
    <t>1048351250</t>
  </si>
  <si>
    <t>259</t>
  </si>
  <si>
    <t>210-E140</t>
  </si>
  <si>
    <t>Prívod - zapojenie - Sekčná vráta</t>
  </si>
  <si>
    <t>1229311068</t>
  </si>
  <si>
    <t>260</t>
  </si>
  <si>
    <t>210-E141</t>
  </si>
  <si>
    <t>Prívod - zapojenie - R-MS</t>
  </si>
  <si>
    <t>-1295147618</t>
  </si>
  <si>
    <t>261</t>
  </si>
  <si>
    <t>210-E142</t>
  </si>
  <si>
    <t>Prívod - zapojenie - Ventilátor</t>
  </si>
  <si>
    <t>1707306162</t>
  </si>
  <si>
    <t>262</t>
  </si>
  <si>
    <t>210-E143</t>
  </si>
  <si>
    <t>Protipožiarne tesnenie káblových prestupov, protipožiarne prepážky</t>
  </si>
  <si>
    <t>622297282</t>
  </si>
  <si>
    <t>263</t>
  </si>
  <si>
    <t>745630212</t>
  </si>
  <si>
    <t>Zachytávacia tyč vrátane upevnenia na strešný hrebeň - upevnenie do steny do 3 m dľžky tyče</t>
  </si>
  <si>
    <t>-1682168611</t>
  </si>
  <si>
    <t>264</t>
  </si>
  <si>
    <t>3540300100</t>
  </si>
  <si>
    <t>HR-Jimacia tyc JP05</t>
  </si>
  <si>
    <t>-721222935</t>
  </si>
  <si>
    <t>265</t>
  </si>
  <si>
    <t>3540200500</t>
  </si>
  <si>
    <t>Držiak DJ 4h</t>
  </si>
  <si>
    <t>-1906225746</t>
  </si>
  <si>
    <t>266</t>
  </si>
  <si>
    <t>3540200400</t>
  </si>
  <si>
    <t>Držiak DJ 4d</t>
  </si>
  <si>
    <t>-1943193653</t>
  </si>
  <si>
    <t>267</t>
  </si>
  <si>
    <t>3540401900</t>
  </si>
  <si>
    <t>HR-Ochr.strieska OS 01</t>
  </si>
  <si>
    <t>-499964219</t>
  </si>
  <si>
    <t>268</t>
  </si>
  <si>
    <t>3540402100</t>
  </si>
  <si>
    <t>HR-Ochr.strieska OS 04</t>
  </si>
  <si>
    <t>1100251061</t>
  </si>
  <si>
    <t>269</t>
  </si>
  <si>
    <t>213291000</t>
  </si>
  <si>
    <t>Projektová dokumentácia - skutočné prevedenie</t>
  </si>
  <si>
    <t>1550415623</t>
  </si>
  <si>
    <t>270</t>
  </si>
  <si>
    <t>213291001</t>
  </si>
  <si>
    <t>Revízne správy</t>
  </si>
  <si>
    <t>-391875692</t>
  </si>
  <si>
    <t>271</t>
  </si>
  <si>
    <t>M21-MP</t>
  </si>
  <si>
    <t>Mimostavenisková preprava</t>
  </si>
  <si>
    <t>764404140</t>
  </si>
  <si>
    <t>272</t>
  </si>
  <si>
    <t>M21-PM</t>
  </si>
  <si>
    <t>Podružný materiál</t>
  </si>
  <si>
    <t>-1525874917</t>
  </si>
  <si>
    <t>273</t>
  </si>
  <si>
    <t>M21-PPV</t>
  </si>
  <si>
    <t>Podiel pridružených výkonov</t>
  </si>
  <si>
    <t>-1970736611</t>
  </si>
  <si>
    <t>36-M</t>
  </si>
  <si>
    <t>Technológia</t>
  </si>
  <si>
    <t>274</t>
  </si>
  <si>
    <t>360410071</t>
  </si>
  <si>
    <t>Technológia sušenia, tlaková stena, pre dve komory</t>
  </si>
  <si>
    <t>-688423373</t>
  </si>
  <si>
    <t>HZS</t>
  </si>
  <si>
    <t>Ostatné práce</t>
  </si>
  <si>
    <t>275</t>
  </si>
  <si>
    <t>HZS 01</t>
  </si>
  <si>
    <t>Montážna plošina</t>
  </si>
  <si>
    <t>h</t>
  </si>
  <si>
    <t>262144</t>
  </si>
  <si>
    <t>414961347</t>
  </si>
  <si>
    <t>276</t>
  </si>
  <si>
    <t>HZS 02</t>
  </si>
  <si>
    <t>Kusová skúška rozvádzača</t>
  </si>
  <si>
    <t>-2079504339</t>
  </si>
  <si>
    <t>Poznámka: „V prípade presne zadefinovaných výrobkov, materiálov a typových označení môže byť použité aj ekvivalentné riešenie.“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</si>
</sst>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94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80" t="s">
        <v>12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7"/>
      <c r="BE5" s="177" t="s">
        <v>13</v>
      </c>
      <c r="BS5" s="14" t="s">
        <v>14</v>
      </c>
    </row>
    <row r="6" spans="1:74" s="1" customFormat="1" ht="36.9" customHeight="1">
      <c r="B6" s="17"/>
      <c r="D6" s="23" t="s">
        <v>15</v>
      </c>
      <c r="K6" s="182" t="s">
        <v>16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7"/>
      <c r="BE6" s="178"/>
      <c r="BS6" s="14" t="s">
        <v>14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8"/>
      <c r="BS7" s="14" t="s">
        <v>14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8"/>
      <c r="BS8" s="14" t="s">
        <v>6</v>
      </c>
    </row>
    <row r="9" spans="1:74" s="1" customFormat="1" ht="14.4" customHeight="1">
      <c r="B9" s="17"/>
      <c r="AR9" s="17"/>
      <c r="BE9" s="178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8"/>
      <c r="BS10" s="14" t="s">
        <v>14</v>
      </c>
    </row>
    <row r="11" spans="1:74" s="1" customFormat="1" ht="18.45" customHeight="1">
      <c r="B11" s="17"/>
      <c r="E11" s="22" t="s">
        <v>25</v>
      </c>
      <c r="AK11" s="24" t="s">
        <v>26</v>
      </c>
      <c r="AN11" s="22" t="s">
        <v>1</v>
      </c>
      <c r="AR11" s="17"/>
      <c r="BE11" s="178"/>
      <c r="BS11" s="14" t="s">
        <v>14</v>
      </c>
    </row>
    <row r="12" spans="1:74" s="1" customFormat="1" ht="6.9" customHeight="1">
      <c r="B12" s="17"/>
      <c r="AR12" s="17"/>
      <c r="BE12" s="178"/>
      <c r="BS12" s="14" t="s">
        <v>14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78"/>
      <c r="BS13" s="14" t="s">
        <v>6</v>
      </c>
    </row>
    <row r="14" spans="1:74" ht="13.2">
      <c r="B14" s="17"/>
      <c r="E14" s="183" t="s">
        <v>28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4" t="s">
        <v>26</v>
      </c>
      <c r="AN14" s="26" t="s">
        <v>28</v>
      </c>
      <c r="AR14" s="17"/>
      <c r="BE14" s="178"/>
      <c r="BS14" s="14" t="s">
        <v>6</v>
      </c>
    </row>
    <row r="15" spans="1:74" s="1" customFormat="1" ht="6.9" customHeight="1">
      <c r="B15" s="17"/>
      <c r="AR15" s="17"/>
      <c r="BE15" s="178"/>
      <c r="BS15" s="14" t="s">
        <v>29</v>
      </c>
    </row>
    <row r="16" spans="1:74" s="1" customFormat="1" ht="12" customHeight="1">
      <c r="B16" s="17"/>
      <c r="D16" s="24" t="s">
        <v>30</v>
      </c>
      <c r="AK16" s="24" t="s">
        <v>24</v>
      </c>
      <c r="AN16" s="22" t="s">
        <v>1</v>
      </c>
      <c r="AR16" s="17"/>
      <c r="BE16" s="178"/>
      <c r="BS16" s="14" t="s">
        <v>3</v>
      </c>
    </row>
    <row r="17" spans="1:71" s="1" customFormat="1" ht="18.45" customHeight="1">
      <c r="B17" s="17"/>
      <c r="E17" s="22" t="s">
        <v>31</v>
      </c>
      <c r="AK17" s="24" t="s">
        <v>26</v>
      </c>
      <c r="AN17" s="22" t="s">
        <v>1</v>
      </c>
      <c r="AR17" s="17"/>
      <c r="BE17" s="178"/>
      <c r="BS17" s="14" t="s">
        <v>3</v>
      </c>
    </row>
    <row r="18" spans="1:71" s="1" customFormat="1" ht="6.9" customHeight="1">
      <c r="B18" s="17"/>
      <c r="AR18" s="17"/>
      <c r="BE18" s="178"/>
      <c r="BS18" s="14" t="s">
        <v>32</v>
      </c>
    </row>
    <row r="19" spans="1:71" s="1" customFormat="1" ht="12" customHeight="1">
      <c r="B19" s="17"/>
      <c r="D19" s="24" t="s">
        <v>33</v>
      </c>
      <c r="AK19" s="24" t="s">
        <v>24</v>
      </c>
      <c r="AN19" s="22" t="s">
        <v>1</v>
      </c>
      <c r="AR19" s="17"/>
      <c r="BE19" s="178"/>
      <c r="BS19" s="14" t="s">
        <v>32</v>
      </c>
    </row>
    <row r="20" spans="1:71" s="1" customFormat="1" ht="18.45" customHeight="1">
      <c r="B20" s="17"/>
      <c r="E20" s="22" t="s">
        <v>34</v>
      </c>
      <c r="AK20" s="24" t="s">
        <v>26</v>
      </c>
      <c r="AN20" s="22" t="s">
        <v>1</v>
      </c>
      <c r="AR20" s="17"/>
      <c r="BE20" s="178"/>
      <c r="BS20" s="14" t="s">
        <v>29</v>
      </c>
    </row>
    <row r="21" spans="1:71" s="1" customFormat="1" ht="6.9" customHeight="1">
      <c r="B21" s="17"/>
      <c r="AR21" s="17"/>
      <c r="BE21" s="178"/>
    </row>
    <row r="22" spans="1:71" s="1" customFormat="1" ht="12" customHeight="1">
      <c r="B22" s="17"/>
      <c r="D22" s="24" t="s">
        <v>35</v>
      </c>
      <c r="AR22" s="17"/>
      <c r="BE22" s="178"/>
    </row>
    <row r="23" spans="1:71" s="1" customFormat="1" ht="16.5" customHeight="1">
      <c r="B23" s="17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7"/>
      <c r="BE23" s="178"/>
    </row>
    <row r="24" spans="1:71" s="1" customFormat="1" ht="6.9" customHeight="1">
      <c r="B24" s="17"/>
      <c r="AR24" s="17"/>
      <c r="BE24" s="178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8"/>
    </row>
    <row r="26" spans="1:71" s="2" customFormat="1" ht="25.95" customHeight="1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6">
        <f>ROUND(AG94,2)</f>
        <v>0</v>
      </c>
      <c r="AL26" s="187"/>
      <c r="AM26" s="187"/>
      <c r="AN26" s="187"/>
      <c r="AO26" s="187"/>
      <c r="AP26" s="29"/>
      <c r="AQ26" s="29"/>
      <c r="AR26" s="30"/>
      <c r="BE26" s="178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8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8" t="s">
        <v>37</v>
      </c>
      <c r="M28" s="188"/>
      <c r="N28" s="188"/>
      <c r="O28" s="188"/>
      <c r="P28" s="188"/>
      <c r="Q28" s="29"/>
      <c r="R28" s="29"/>
      <c r="S28" s="29"/>
      <c r="T28" s="29"/>
      <c r="U28" s="29"/>
      <c r="V28" s="29"/>
      <c r="W28" s="188" t="s">
        <v>38</v>
      </c>
      <c r="X28" s="188"/>
      <c r="Y28" s="188"/>
      <c r="Z28" s="188"/>
      <c r="AA28" s="188"/>
      <c r="AB28" s="188"/>
      <c r="AC28" s="188"/>
      <c r="AD28" s="188"/>
      <c r="AE28" s="188"/>
      <c r="AF28" s="29"/>
      <c r="AG28" s="29"/>
      <c r="AH28" s="29"/>
      <c r="AI28" s="29"/>
      <c r="AJ28" s="29"/>
      <c r="AK28" s="188" t="s">
        <v>39</v>
      </c>
      <c r="AL28" s="188"/>
      <c r="AM28" s="188"/>
      <c r="AN28" s="188"/>
      <c r="AO28" s="188"/>
      <c r="AP28" s="29"/>
      <c r="AQ28" s="29"/>
      <c r="AR28" s="30"/>
      <c r="BE28" s="178"/>
    </row>
    <row r="29" spans="1:71" s="3" customFormat="1" ht="14.4" customHeight="1">
      <c r="B29" s="34"/>
      <c r="D29" s="24" t="s">
        <v>40</v>
      </c>
      <c r="F29" s="35" t="s">
        <v>41</v>
      </c>
      <c r="L29" s="176">
        <v>0.23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4"/>
      <c r="BE29" s="179"/>
    </row>
    <row r="30" spans="1:71" s="3" customFormat="1" ht="14.4" customHeight="1">
      <c r="B30" s="34"/>
      <c r="F30" s="35" t="s">
        <v>42</v>
      </c>
      <c r="L30" s="176">
        <v>0.23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4"/>
      <c r="BE30" s="179"/>
    </row>
    <row r="31" spans="1:71" s="3" customFormat="1" ht="14.4" hidden="1" customHeight="1">
      <c r="B31" s="34"/>
      <c r="F31" s="24" t="s">
        <v>43</v>
      </c>
      <c r="L31" s="176">
        <v>0.23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4"/>
      <c r="BE31" s="179"/>
    </row>
    <row r="32" spans="1:71" s="3" customFormat="1" ht="14.4" hidden="1" customHeight="1">
      <c r="B32" s="34"/>
      <c r="F32" s="24" t="s">
        <v>44</v>
      </c>
      <c r="L32" s="176">
        <v>0.23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4"/>
      <c r="BE32" s="179"/>
    </row>
    <row r="33" spans="1:57" s="3" customFormat="1" ht="14.4" hidden="1" customHeight="1">
      <c r="B33" s="34"/>
      <c r="F33" s="35" t="s">
        <v>45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4"/>
      <c r="BE33" s="179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8"/>
    </row>
    <row r="35" spans="1:57" s="2" customFormat="1" ht="25.95" customHeight="1">
      <c r="A35" s="29"/>
      <c r="B35" s="30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09" t="s">
        <v>48</v>
      </c>
      <c r="Y35" s="210"/>
      <c r="Z35" s="210"/>
      <c r="AA35" s="210"/>
      <c r="AB35" s="210"/>
      <c r="AC35" s="38"/>
      <c r="AD35" s="38"/>
      <c r="AE35" s="38"/>
      <c r="AF35" s="38"/>
      <c r="AG35" s="38"/>
      <c r="AH35" s="38"/>
      <c r="AI35" s="38"/>
      <c r="AJ35" s="38"/>
      <c r="AK35" s="211">
        <f>SUM(AK26:AK33)</f>
        <v>0</v>
      </c>
      <c r="AL35" s="210"/>
      <c r="AM35" s="210"/>
      <c r="AN35" s="210"/>
      <c r="AO35" s="212"/>
      <c r="AP35" s="36"/>
      <c r="AQ35" s="36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0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3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51</v>
      </c>
      <c r="AI60" s="32"/>
      <c r="AJ60" s="32"/>
      <c r="AK60" s="32"/>
      <c r="AL60" s="32"/>
      <c r="AM60" s="43" t="s">
        <v>52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1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54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3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51</v>
      </c>
      <c r="AI75" s="32"/>
      <c r="AJ75" s="32"/>
      <c r="AK75" s="32"/>
      <c r="AL75" s="32"/>
      <c r="AM75" s="43" t="s">
        <v>52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" customHeight="1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4" t="s">
        <v>11</v>
      </c>
      <c r="L84" s="4" t="str">
        <f>K5</f>
        <v>07-01-2023</v>
      </c>
      <c r="AR84" s="49"/>
    </row>
    <row r="85" spans="1:91" s="5" customFormat="1" ht="36.9" customHeight="1">
      <c r="B85" s="50"/>
      <c r="C85" s="51" t="s">
        <v>15</v>
      </c>
      <c r="L85" s="200" t="str">
        <f>K6</f>
        <v>Skladová hala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50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Marcelová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02" t="str">
        <f>IF(AN8= "","",AN8)</f>
        <v>13. 12. 2024</v>
      </c>
      <c r="AN87" s="202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VITA-ZEL &amp; COMPANY spol. s r.o.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203" t="str">
        <f>IF(E17="","",E17)</f>
        <v>Ing. Bakoš Tibor</v>
      </c>
      <c r="AN89" s="204"/>
      <c r="AO89" s="204"/>
      <c r="AP89" s="204"/>
      <c r="AQ89" s="29"/>
      <c r="AR89" s="30"/>
      <c r="AS89" s="205" t="s">
        <v>56</v>
      </c>
      <c r="AT89" s="206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15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203" t="str">
        <f>IF(E20="","",E20)</f>
        <v xml:space="preserve"> </v>
      </c>
      <c r="AN90" s="204"/>
      <c r="AO90" s="204"/>
      <c r="AP90" s="204"/>
      <c r="AQ90" s="29"/>
      <c r="AR90" s="30"/>
      <c r="AS90" s="207"/>
      <c r="AT90" s="208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7"/>
      <c r="AT91" s="208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195" t="s">
        <v>57</v>
      </c>
      <c r="D92" s="196"/>
      <c r="E92" s="196"/>
      <c r="F92" s="196"/>
      <c r="G92" s="196"/>
      <c r="H92" s="58"/>
      <c r="I92" s="197" t="s">
        <v>58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59</v>
      </c>
      <c r="AH92" s="196"/>
      <c r="AI92" s="196"/>
      <c r="AJ92" s="196"/>
      <c r="AK92" s="196"/>
      <c r="AL92" s="196"/>
      <c r="AM92" s="196"/>
      <c r="AN92" s="197" t="s">
        <v>60</v>
      </c>
      <c r="AO92" s="196"/>
      <c r="AP92" s="199"/>
      <c r="AQ92" s="59" t="s">
        <v>61</v>
      </c>
      <c r="AR92" s="30"/>
      <c r="AS92" s="60" t="s">
        <v>62</v>
      </c>
      <c r="AT92" s="61" t="s">
        <v>63</v>
      </c>
      <c r="AU92" s="61" t="s">
        <v>64</v>
      </c>
      <c r="AV92" s="61" t="s">
        <v>65</v>
      </c>
      <c r="AW92" s="61" t="s">
        <v>66</v>
      </c>
      <c r="AX92" s="61" t="s">
        <v>67</v>
      </c>
      <c r="AY92" s="61" t="s">
        <v>68</v>
      </c>
      <c r="AZ92" s="61" t="s">
        <v>69</v>
      </c>
      <c r="BA92" s="61" t="s">
        <v>70</v>
      </c>
      <c r="BB92" s="61" t="s">
        <v>71</v>
      </c>
      <c r="BC92" s="61" t="s">
        <v>72</v>
      </c>
      <c r="BD92" s="62" t="s">
        <v>73</v>
      </c>
      <c r="BE92" s="29"/>
    </row>
    <row r="93" spans="1:91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75</v>
      </c>
      <c r="BT94" s="75" t="s">
        <v>14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7" customFormat="1" ht="16.5" customHeight="1">
      <c r="A95" s="77" t="s">
        <v>79</v>
      </c>
      <c r="B95" s="78"/>
      <c r="C95" s="79"/>
      <c r="D95" s="191" t="s">
        <v>80</v>
      </c>
      <c r="E95" s="191"/>
      <c r="F95" s="191"/>
      <c r="G95" s="191"/>
      <c r="H95" s="191"/>
      <c r="I95" s="80"/>
      <c r="J95" s="191" t="s">
        <v>81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'01 - SO01 '!J30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81" t="s">
        <v>82</v>
      </c>
      <c r="AR95" s="78"/>
      <c r="AS95" s="82">
        <v>0</v>
      </c>
      <c r="AT95" s="83">
        <f>ROUND(SUM(AV95:AW95),2)</f>
        <v>0</v>
      </c>
      <c r="AU95" s="84">
        <f>'01 - SO01 '!P140</f>
        <v>0</v>
      </c>
      <c r="AV95" s="83">
        <f>'01 - SO01 '!J33</f>
        <v>0</v>
      </c>
      <c r="AW95" s="83">
        <f>'01 - SO01 '!J34</f>
        <v>0</v>
      </c>
      <c r="AX95" s="83">
        <f>'01 - SO01 '!J35</f>
        <v>0</v>
      </c>
      <c r="AY95" s="83">
        <f>'01 - SO01 '!J36</f>
        <v>0</v>
      </c>
      <c r="AZ95" s="83">
        <f>'01 - SO01 '!F33</f>
        <v>0</v>
      </c>
      <c r="BA95" s="83">
        <f>'01 - SO01 '!F34</f>
        <v>0</v>
      </c>
      <c r="BB95" s="83">
        <f>'01 - SO01 '!F35</f>
        <v>0</v>
      </c>
      <c r="BC95" s="83">
        <f>'01 - SO01 '!F36</f>
        <v>0</v>
      </c>
      <c r="BD95" s="85">
        <f>'01 - SO01 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14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01 - SO01 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41"/>
  <sheetViews>
    <sheetView showGridLines="0" tabSelected="1" topLeftCell="A25" workbookViewId="0">
      <selection activeCell="F24" sqref="F2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94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14</v>
      </c>
    </row>
    <row r="4" spans="1:46" s="1" customFormat="1" ht="24.9" customHeight="1">
      <c r="B4" s="17"/>
      <c r="D4" s="18" t="s">
        <v>85</v>
      </c>
      <c r="L4" s="17"/>
      <c r="M4" s="87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4" t="str">
        <f>'Rekapitulácia stavby'!K6</f>
        <v>Skladová hala</v>
      </c>
      <c r="F7" s="215"/>
      <c r="G7" s="215"/>
      <c r="H7" s="215"/>
      <c r="L7" s="17"/>
    </row>
    <row r="8" spans="1:46" s="2" customFormat="1" ht="12" customHeight="1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0" t="s">
        <v>87</v>
      </c>
      <c r="F9" s="213"/>
      <c r="G9" s="213"/>
      <c r="H9" s="213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3"/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0"/>
      <c r="G18" s="180"/>
      <c r="H18" s="180"/>
      <c r="I18" s="24" t="s">
        <v>26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26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173" t="s">
        <v>1278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>
      <c r="A27" s="88"/>
      <c r="B27" s="89"/>
      <c r="C27" s="88"/>
      <c r="D27" s="88"/>
      <c r="E27" s="185" t="s">
        <v>1</v>
      </c>
      <c r="F27" s="185"/>
      <c r="G27" s="185"/>
      <c r="H27" s="185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>
      <c r="A30" s="29"/>
      <c r="B30" s="30"/>
      <c r="C30" s="29"/>
      <c r="D30" s="93" t="s">
        <v>36</v>
      </c>
      <c r="E30" s="29"/>
      <c r="F30" s="29"/>
      <c r="G30" s="29"/>
      <c r="H30" s="29"/>
      <c r="I30" s="29"/>
      <c r="J30" s="69">
        <f>ROUND(J140,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" customHeight="1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" customHeight="1">
      <c r="A33" s="29"/>
      <c r="B33" s="30"/>
      <c r="C33" s="29"/>
      <c r="D33" s="94" t="s">
        <v>40</v>
      </c>
      <c r="E33" s="35" t="s">
        <v>41</v>
      </c>
      <c r="F33" s="95">
        <f>ROUND((SUM(BE140:BE440)),  2)</f>
        <v>0</v>
      </c>
      <c r="G33" s="92"/>
      <c r="H33" s="92"/>
      <c r="I33" s="96">
        <v>0.23</v>
      </c>
      <c r="J33" s="95">
        <f>ROUND(((SUM(BE140:BE440))*I33),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" customHeight="1">
      <c r="A34" s="29"/>
      <c r="B34" s="30"/>
      <c r="C34" s="29"/>
      <c r="D34" s="29"/>
      <c r="E34" s="35" t="s">
        <v>42</v>
      </c>
      <c r="F34" s="95">
        <f>ROUND((SUM(BF140:BF440)),  2)</f>
        <v>0</v>
      </c>
      <c r="G34" s="92"/>
      <c r="H34" s="92"/>
      <c r="I34" s="96">
        <v>0.23</v>
      </c>
      <c r="J34" s="95">
        <f>ROUND(((SUM(BF140:BF440))*I34),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" hidden="1" customHeight="1">
      <c r="A35" s="29"/>
      <c r="B35" s="30"/>
      <c r="C35" s="29"/>
      <c r="D35" s="29"/>
      <c r="E35" s="24" t="s">
        <v>43</v>
      </c>
      <c r="F35" s="97">
        <f>ROUND((SUM(BG140:BG440)),  2)</f>
        <v>0</v>
      </c>
      <c r="G35" s="29"/>
      <c r="H35" s="29"/>
      <c r="I35" s="98">
        <v>0.23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" hidden="1" customHeight="1">
      <c r="A36" s="29"/>
      <c r="B36" s="30"/>
      <c r="C36" s="29"/>
      <c r="D36" s="29"/>
      <c r="E36" s="24" t="s">
        <v>44</v>
      </c>
      <c r="F36" s="97">
        <f>ROUND((SUM(BH140:BH440)),  2)</f>
        <v>0</v>
      </c>
      <c r="G36" s="29"/>
      <c r="H36" s="29"/>
      <c r="I36" s="98">
        <v>0.23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" hidden="1" customHeight="1">
      <c r="A37" s="29"/>
      <c r="B37" s="30"/>
      <c r="C37" s="29"/>
      <c r="D37" s="29"/>
      <c r="E37" s="35" t="s">
        <v>45</v>
      </c>
      <c r="F37" s="95">
        <f>ROUND((SUM(BI140:BI440)),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>
      <c r="A39" s="29"/>
      <c r="B39" s="30"/>
      <c r="C39" s="99"/>
      <c r="D39" s="100" t="s">
        <v>46</v>
      </c>
      <c r="E39" s="58"/>
      <c r="F39" s="58"/>
      <c r="G39" s="101" t="s">
        <v>47</v>
      </c>
      <c r="H39" s="102" t="s">
        <v>48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" customHeight="1">
      <c r="B41" s="17"/>
      <c r="L41" s="17"/>
    </row>
    <row r="42" spans="1:52" s="1" customFormat="1" ht="14.4" customHeight="1">
      <c r="B42" s="17"/>
      <c r="L42" s="17"/>
    </row>
    <row r="43" spans="1:52" s="1" customFormat="1" ht="14.4" customHeight="1">
      <c r="B43" s="17"/>
      <c r="L43" s="17"/>
    </row>
    <row r="44" spans="1:52" s="1" customFormat="1" ht="14.4" customHeight="1">
      <c r="B44" s="17"/>
      <c r="L44" s="17"/>
    </row>
    <row r="45" spans="1:52" s="1" customFormat="1" ht="14.4" customHeight="1">
      <c r="B45" s="17"/>
      <c r="L45" s="17"/>
    </row>
    <row r="46" spans="1:52" s="1" customFormat="1" ht="14.4" customHeight="1">
      <c r="B46" s="17"/>
      <c r="L46" s="17"/>
    </row>
    <row r="47" spans="1:52" s="1" customFormat="1" ht="14.4" customHeight="1">
      <c r="B47" s="17"/>
      <c r="L47" s="17"/>
    </row>
    <row r="48" spans="1:52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0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40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3" t="s">
        <v>51</v>
      </c>
      <c r="E61" s="32"/>
      <c r="F61" s="105" t="s">
        <v>52</v>
      </c>
      <c r="G61" s="43" t="s">
        <v>51</v>
      </c>
      <c r="H61" s="32"/>
      <c r="I61" s="32"/>
      <c r="J61" s="106" t="s">
        <v>52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1" t="s">
        <v>53</v>
      </c>
      <c r="E65" s="44"/>
      <c r="F65" s="44"/>
      <c r="G65" s="41" t="s">
        <v>54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3" t="s">
        <v>51</v>
      </c>
      <c r="E76" s="32"/>
      <c r="F76" s="105" t="s">
        <v>52</v>
      </c>
      <c r="G76" s="43" t="s">
        <v>51</v>
      </c>
      <c r="H76" s="32"/>
      <c r="I76" s="32"/>
      <c r="J76" s="106" t="s">
        <v>52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88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4" t="str">
        <f>E7</f>
        <v>Skladová hala</v>
      </c>
      <c r="F85" s="215"/>
      <c r="G85" s="215"/>
      <c r="H85" s="215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0" t="str">
        <f>E9</f>
        <v xml:space="preserve">01 - SO01 </v>
      </c>
      <c r="F87" s="213"/>
      <c r="G87" s="213"/>
      <c r="H87" s="213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Marcelová</v>
      </c>
      <c r="G89" s="29"/>
      <c r="H89" s="29"/>
      <c r="I89" s="24" t="s">
        <v>21</v>
      </c>
      <c r="J89" s="53" t="str">
        <f>IF(J12="","",J12)</f>
        <v/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>VITA-ZEL &amp; COMPANY spol. s r.o.</v>
      </c>
      <c r="G91" s="29"/>
      <c r="H91" s="29"/>
      <c r="I91" s="24" t="s">
        <v>30</v>
      </c>
      <c r="J91" s="27" t="str">
        <f>E21</f>
        <v>Ing. Bakoš Tibor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7" t="s">
        <v>89</v>
      </c>
      <c r="D94" s="99"/>
      <c r="E94" s="99"/>
      <c r="F94" s="99"/>
      <c r="G94" s="99"/>
      <c r="H94" s="99"/>
      <c r="I94" s="99"/>
      <c r="J94" s="108" t="s">
        <v>90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>
      <c r="A96" s="29"/>
      <c r="B96" s="30"/>
      <c r="C96" s="109" t="s">
        <v>91</v>
      </c>
      <c r="D96" s="29"/>
      <c r="E96" s="29"/>
      <c r="F96" s="29"/>
      <c r="G96" s="29"/>
      <c r="H96" s="29"/>
      <c r="I96" s="29"/>
      <c r="J96" s="69">
        <f>J140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92</v>
      </c>
    </row>
    <row r="97" spans="2:12" s="9" customFormat="1" ht="24.9" hidden="1" customHeight="1">
      <c r="B97" s="110"/>
      <c r="D97" s="111" t="s">
        <v>93</v>
      </c>
      <c r="E97" s="112"/>
      <c r="F97" s="112"/>
      <c r="G97" s="112"/>
      <c r="H97" s="112"/>
      <c r="I97" s="112"/>
      <c r="J97" s="113">
        <f>J141</f>
        <v>0</v>
      </c>
      <c r="L97" s="110"/>
    </row>
    <row r="98" spans="2:12" s="10" customFormat="1" ht="19.95" hidden="1" customHeight="1">
      <c r="B98" s="114"/>
      <c r="D98" s="115" t="s">
        <v>94</v>
      </c>
      <c r="E98" s="116"/>
      <c r="F98" s="116"/>
      <c r="G98" s="116"/>
      <c r="H98" s="116"/>
      <c r="I98" s="116"/>
      <c r="J98" s="117">
        <f>J142</f>
        <v>0</v>
      </c>
      <c r="L98" s="114"/>
    </row>
    <row r="99" spans="2:12" s="10" customFormat="1" ht="19.95" hidden="1" customHeight="1">
      <c r="B99" s="114"/>
      <c r="D99" s="115" t="s">
        <v>95</v>
      </c>
      <c r="E99" s="116"/>
      <c r="F99" s="116"/>
      <c r="G99" s="116"/>
      <c r="H99" s="116"/>
      <c r="I99" s="116"/>
      <c r="J99" s="117">
        <f>J158</f>
        <v>0</v>
      </c>
      <c r="L99" s="114"/>
    </row>
    <row r="100" spans="2:12" s="10" customFormat="1" ht="19.95" hidden="1" customHeight="1">
      <c r="B100" s="114"/>
      <c r="D100" s="115" t="s">
        <v>96</v>
      </c>
      <c r="E100" s="116"/>
      <c r="F100" s="116"/>
      <c r="G100" s="116"/>
      <c r="H100" s="116"/>
      <c r="I100" s="116"/>
      <c r="J100" s="117">
        <f>J162</f>
        <v>0</v>
      </c>
      <c r="L100" s="114"/>
    </row>
    <row r="101" spans="2:12" s="10" customFormat="1" ht="19.95" hidden="1" customHeight="1">
      <c r="B101" s="114"/>
      <c r="D101" s="115" t="s">
        <v>97</v>
      </c>
      <c r="E101" s="116"/>
      <c r="F101" s="116"/>
      <c r="G101" s="116"/>
      <c r="H101" s="116"/>
      <c r="I101" s="116"/>
      <c r="J101" s="117">
        <f>J166</f>
        <v>0</v>
      </c>
      <c r="L101" s="114"/>
    </row>
    <row r="102" spans="2:12" s="10" customFormat="1" ht="19.95" hidden="1" customHeight="1">
      <c r="B102" s="114"/>
      <c r="D102" s="115" t="s">
        <v>98</v>
      </c>
      <c r="E102" s="116"/>
      <c r="F102" s="116"/>
      <c r="G102" s="116"/>
      <c r="H102" s="116"/>
      <c r="I102" s="116"/>
      <c r="J102" s="117">
        <f>J176</f>
        <v>0</v>
      </c>
      <c r="L102" s="114"/>
    </row>
    <row r="103" spans="2:12" s="10" customFormat="1" ht="19.95" hidden="1" customHeight="1">
      <c r="B103" s="114"/>
      <c r="D103" s="115" t="s">
        <v>99</v>
      </c>
      <c r="E103" s="116"/>
      <c r="F103" s="116"/>
      <c r="G103" s="116"/>
      <c r="H103" s="116"/>
      <c r="I103" s="116"/>
      <c r="J103" s="117">
        <f>J178</f>
        <v>0</v>
      </c>
      <c r="L103" s="114"/>
    </row>
    <row r="104" spans="2:12" s="10" customFormat="1" ht="19.95" hidden="1" customHeight="1">
      <c r="B104" s="114"/>
      <c r="D104" s="115" t="s">
        <v>100</v>
      </c>
      <c r="E104" s="116"/>
      <c r="F104" s="116"/>
      <c r="G104" s="116"/>
      <c r="H104" s="116"/>
      <c r="I104" s="116"/>
      <c r="J104" s="117">
        <f>J188</f>
        <v>0</v>
      </c>
      <c r="L104" s="114"/>
    </row>
    <row r="105" spans="2:12" s="10" customFormat="1" ht="19.95" hidden="1" customHeight="1">
      <c r="B105" s="114"/>
      <c r="D105" s="115" t="s">
        <v>101</v>
      </c>
      <c r="E105" s="116"/>
      <c r="F105" s="116"/>
      <c r="G105" s="116"/>
      <c r="H105" s="116"/>
      <c r="I105" s="116"/>
      <c r="J105" s="117">
        <f>J191</f>
        <v>0</v>
      </c>
      <c r="L105" s="114"/>
    </row>
    <row r="106" spans="2:12" s="10" customFormat="1" ht="19.95" hidden="1" customHeight="1">
      <c r="B106" s="114"/>
      <c r="D106" s="115" t="s">
        <v>102</v>
      </c>
      <c r="E106" s="116"/>
      <c r="F106" s="116"/>
      <c r="G106" s="116"/>
      <c r="H106" s="116"/>
      <c r="I106" s="116"/>
      <c r="J106" s="117">
        <f>J200</f>
        <v>0</v>
      </c>
      <c r="L106" s="114"/>
    </row>
    <row r="107" spans="2:12" s="10" customFormat="1" ht="19.95" hidden="1" customHeight="1">
      <c r="B107" s="114"/>
      <c r="D107" s="115" t="s">
        <v>103</v>
      </c>
      <c r="E107" s="116"/>
      <c r="F107" s="116"/>
      <c r="G107" s="116"/>
      <c r="H107" s="116"/>
      <c r="I107" s="116"/>
      <c r="J107" s="117">
        <f>J219</f>
        <v>0</v>
      </c>
      <c r="L107" s="114"/>
    </row>
    <row r="108" spans="2:12" s="9" customFormat="1" ht="24.9" hidden="1" customHeight="1">
      <c r="B108" s="110"/>
      <c r="D108" s="111" t="s">
        <v>104</v>
      </c>
      <c r="E108" s="112"/>
      <c r="F108" s="112"/>
      <c r="G108" s="112"/>
      <c r="H108" s="112"/>
      <c r="I108" s="112"/>
      <c r="J108" s="113">
        <f>J221</f>
        <v>0</v>
      </c>
      <c r="L108" s="110"/>
    </row>
    <row r="109" spans="2:12" s="10" customFormat="1" ht="19.95" hidden="1" customHeight="1">
      <c r="B109" s="114"/>
      <c r="D109" s="115" t="s">
        <v>105</v>
      </c>
      <c r="E109" s="116"/>
      <c r="F109" s="116"/>
      <c r="G109" s="116"/>
      <c r="H109" s="116"/>
      <c r="I109" s="116"/>
      <c r="J109" s="117">
        <f>J222</f>
        <v>0</v>
      </c>
      <c r="L109" s="114"/>
    </row>
    <row r="110" spans="2:12" s="10" customFormat="1" ht="19.95" hidden="1" customHeight="1">
      <c r="B110" s="114"/>
      <c r="D110" s="115" t="s">
        <v>106</v>
      </c>
      <c r="E110" s="116"/>
      <c r="F110" s="116"/>
      <c r="G110" s="116"/>
      <c r="H110" s="116"/>
      <c r="I110" s="116"/>
      <c r="J110" s="117">
        <f>J233</f>
        <v>0</v>
      </c>
      <c r="L110" s="114"/>
    </row>
    <row r="111" spans="2:12" s="10" customFormat="1" ht="19.95" hidden="1" customHeight="1">
      <c r="B111" s="114"/>
      <c r="D111" s="115" t="s">
        <v>107</v>
      </c>
      <c r="E111" s="116"/>
      <c r="F111" s="116"/>
      <c r="G111" s="116"/>
      <c r="H111" s="116"/>
      <c r="I111" s="116"/>
      <c r="J111" s="117">
        <f>J245</f>
        <v>0</v>
      </c>
      <c r="L111" s="114"/>
    </row>
    <row r="112" spans="2:12" s="10" customFormat="1" ht="19.95" hidden="1" customHeight="1">
      <c r="B112" s="114"/>
      <c r="D112" s="115" t="s">
        <v>108</v>
      </c>
      <c r="E112" s="116"/>
      <c r="F112" s="116"/>
      <c r="G112" s="116"/>
      <c r="H112" s="116"/>
      <c r="I112" s="116"/>
      <c r="J112" s="117">
        <f>J259</f>
        <v>0</v>
      </c>
      <c r="L112" s="114"/>
    </row>
    <row r="113" spans="1:31" s="10" customFormat="1" ht="19.95" hidden="1" customHeight="1">
      <c r="B113" s="114"/>
      <c r="D113" s="115" t="s">
        <v>109</v>
      </c>
      <c r="E113" s="116"/>
      <c r="F113" s="116"/>
      <c r="G113" s="116"/>
      <c r="H113" s="116"/>
      <c r="I113" s="116"/>
      <c r="J113" s="117">
        <f>J265</f>
        <v>0</v>
      </c>
      <c r="L113" s="114"/>
    </row>
    <row r="114" spans="1:31" s="10" customFormat="1" ht="19.95" hidden="1" customHeight="1">
      <c r="B114" s="114"/>
      <c r="D114" s="115" t="s">
        <v>110</v>
      </c>
      <c r="E114" s="116"/>
      <c r="F114" s="116"/>
      <c r="G114" s="116"/>
      <c r="H114" s="116"/>
      <c r="I114" s="116"/>
      <c r="J114" s="117">
        <f>J280</f>
        <v>0</v>
      </c>
      <c r="L114" s="114"/>
    </row>
    <row r="115" spans="1:31" s="10" customFormat="1" ht="19.95" hidden="1" customHeight="1">
      <c r="B115" s="114"/>
      <c r="D115" s="115" t="s">
        <v>111</v>
      </c>
      <c r="E115" s="116"/>
      <c r="F115" s="116"/>
      <c r="G115" s="116"/>
      <c r="H115" s="116"/>
      <c r="I115" s="116"/>
      <c r="J115" s="117">
        <f>J285</f>
        <v>0</v>
      </c>
      <c r="L115" s="114"/>
    </row>
    <row r="116" spans="1:31" s="10" customFormat="1" ht="19.95" hidden="1" customHeight="1">
      <c r="B116" s="114"/>
      <c r="D116" s="115" t="s">
        <v>112</v>
      </c>
      <c r="E116" s="116"/>
      <c r="F116" s="116"/>
      <c r="G116" s="116"/>
      <c r="H116" s="116"/>
      <c r="I116" s="116"/>
      <c r="J116" s="117">
        <f>J290</f>
        <v>0</v>
      </c>
      <c r="L116" s="114"/>
    </row>
    <row r="117" spans="1:31" s="9" customFormat="1" ht="24.9" hidden="1" customHeight="1">
      <c r="B117" s="110"/>
      <c r="D117" s="111" t="s">
        <v>113</v>
      </c>
      <c r="E117" s="112"/>
      <c r="F117" s="112"/>
      <c r="G117" s="112"/>
      <c r="H117" s="112"/>
      <c r="I117" s="112"/>
      <c r="J117" s="113">
        <f>J292</f>
        <v>0</v>
      </c>
      <c r="L117" s="110"/>
    </row>
    <row r="118" spans="1:31" s="10" customFormat="1" ht="19.95" hidden="1" customHeight="1">
      <c r="B118" s="114"/>
      <c r="D118" s="115" t="s">
        <v>114</v>
      </c>
      <c r="E118" s="116"/>
      <c r="F118" s="116"/>
      <c r="G118" s="116"/>
      <c r="H118" s="116"/>
      <c r="I118" s="116"/>
      <c r="J118" s="117">
        <f>J293</f>
        <v>0</v>
      </c>
      <c r="L118" s="114"/>
    </row>
    <row r="119" spans="1:31" s="10" customFormat="1" ht="19.95" hidden="1" customHeight="1">
      <c r="B119" s="114"/>
      <c r="D119" s="115" t="s">
        <v>115</v>
      </c>
      <c r="E119" s="116"/>
      <c r="F119" s="116"/>
      <c r="G119" s="116"/>
      <c r="H119" s="116"/>
      <c r="I119" s="116"/>
      <c r="J119" s="117">
        <f>J436</f>
        <v>0</v>
      </c>
      <c r="L119" s="114"/>
    </row>
    <row r="120" spans="1:31" s="9" customFormat="1" ht="24.9" hidden="1" customHeight="1">
      <c r="B120" s="110"/>
      <c r="D120" s="111" t="s">
        <v>116</v>
      </c>
      <c r="E120" s="112"/>
      <c r="F120" s="112"/>
      <c r="G120" s="112"/>
      <c r="H120" s="112"/>
      <c r="I120" s="112"/>
      <c r="J120" s="113">
        <f>J438</f>
        <v>0</v>
      </c>
      <c r="L120" s="110"/>
    </row>
    <row r="121" spans="1:31" s="2" customFormat="1" ht="21.75" hidden="1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" hidden="1" customHeight="1">
      <c r="A122" s="29"/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hidden="1"/>
    <row r="124" spans="1:31" hidden="1"/>
    <row r="125" spans="1:31" hidden="1"/>
    <row r="126" spans="1:31" s="2" customFormat="1" ht="6.9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0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4.9" customHeight="1">
      <c r="A127" s="29"/>
      <c r="B127" s="30"/>
      <c r="C127" s="18" t="s">
        <v>117</v>
      </c>
      <c r="D127" s="29"/>
      <c r="E127" s="29"/>
      <c r="F127" s="29"/>
      <c r="G127" s="29"/>
      <c r="H127" s="29"/>
      <c r="I127" s="29"/>
      <c r="J127" s="29"/>
      <c r="K127" s="29"/>
      <c r="L127" s="40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0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15</v>
      </c>
      <c r="D129" s="29"/>
      <c r="E129" s="29"/>
      <c r="F129" s="29"/>
      <c r="G129" s="29"/>
      <c r="H129" s="29"/>
      <c r="I129" s="29"/>
      <c r="J129" s="29"/>
      <c r="K129" s="29"/>
      <c r="L129" s="40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14" t="str">
        <f>E7</f>
        <v>Skladová hala</v>
      </c>
      <c r="F130" s="215"/>
      <c r="G130" s="215"/>
      <c r="H130" s="215"/>
      <c r="I130" s="29"/>
      <c r="J130" s="29"/>
      <c r="K130" s="29"/>
      <c r="L130" s="40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4" t="s">
        <v>86</v>
      </c>
      <c r="D131" s="29"/>
      <c r="E131" s="29"/>
      <c r="F131" s="29"/>
      <c r="G131" s="29"/>
      <c r="H131" s="29"/>
      <c r="I131" s="29"/>
      <c r="J131" s="29"/>
      <c r="K131" s="29"/>
      <c r="L131" s="40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6.5" customHeight="1">
      <c r="A132" s="29"/>
      <c r="B132" s="30"/>
      <c r="C132" s="29"/>
      <c r="D132" s="29"/>
      <c r="E132" s="200" t="str">
        <f>E9</f>
        <v xml:space="preserve">01 - SO01 </v>
      </c>
      <c r="F132" s="213"/>
      <c r="G132" s="213"/>
      <c r="H132" s="213"/>
      <c r="I132" s="29"/>
      <c r="J132" s="29"/>
      <c r="K132" s="29"/>
      <c r="L132" s="40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0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2" customHeight="1">
      <c r="A134" s="29"/>
      <c r="B134" s="30"/>
      <c r="C134" s="24" t="s">
        <v>19</v>
      </c>
      <c r="D134" s="29"/>
      <c r="E134" s="29"/>
      <c r="F134" s="22" t="str">
        <f>F12</f>
        <v>Marcelová</v>
      </c>
      <c r="G134" s="29"/>
      <c r="H134" s="29"/>
      <c r="I134" s="24" t="s">
        <v>21</v>
      </c>
      <c r="J134" s="53" t="str">
        <f>IF(J12="","",J12)</f>
        <v/>
      </c>
      <c r="K134" s="29"/>
      <c r="L134" s="40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6.9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0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15" customHeight="1">
      <c r="A136" s="29"/>
      <c r="B136" s="30"/>
      <c r="C136" s="24" t="s">
        <v>23</v>
      </c>
      <c r="D136" s="29"/>
      <c r="E136" s="29"/>
      <c r="F136" s="22" t="str">
        <f>E15</f>
        <v>VITA-ZEL &amp; COMPANY spol. s r.o.</v>
      </c>
      <c r="G136" s="29"/>
      <c r="H136" s="29"/>
      <c r="I136" s="24" t="s">
        <v>30</v>
      </c>
      <c r="J136" s="27" t="str">
        <f>E21</f>
        <v>Ing. Bakoš Tibor</v>
      </c>
      <c r="K136" s="29"/>
      <c r="L136" s="40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5.15" customHeight="1">
      <c r="A137" s="29"/>
      <c r="B137" s="30"/>
      <c r="C137" s="24" t="s">
        <v>27</v>
      </c>
      <c r="D137" s="29"/>
      <c r="E137" s="29"/>
      <c r="F137" s="22" t="str">
        <f>IF(E18="","",E18)</f>
        <v>Vyplň údaj</v>
      </c>
      <c r="G137" s="29"/>
      <c r="H137" s="29"/>
      <c r="I137" s="24" t="s">
        <v>33</v>
      </c>
      <c r="J137" s="27" t="str">
        <f>E24</f>
        <v xml:space="preserve"> </v>
      </c>
      <c r="K137" s="29"/>
      <c r="L137" s="40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2" customFormat="1" ht="10.35" customHeight="1">
      <c r="A138" s="29"/>
      <c r="B138" s="30"/>
      <c r="C138" s="29"/>
      <c r="D138" s="29"/>
      <c r="E138" s="29"/>
      <c r="F138" s="29"/>
      <c r="G138" s="29"/>
      <c r="H138" s="29"/>
      <c r="I138" s="29"/>
      <c r="J138" s="29"/>
      <c r="K138" s="29"/>
      <c r="L138" s="40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11" customFormat="1" ht="29.25" customHeight="1">
      <c r="A139" s="118"/>
      <c r="B139" s="119"/>
      <c r="C139" s="120" t="s">
        <v>118</v>
      </c>
      <c r="D139" s="121" t="s">
        <v>61</v>
      </c>
      <c r="E139" s="121" t="s">
        <v>57</v>
      </c>
      <c r="F139" s="121" t="s">
        <v>58</v>
      </c>
      <c r="G139" s="121" t="s">
        <v>119</v>
      </c>
      <c r="H139" s="121" t="s">
        <v>120</v>
      </c>
      <c r="I139" s="121" t="s">
        <v>121</v>
      </c>
      <c r="J139" s="122" t="s">
        <v>90</v>
      </c>
      <c r="K139" s="123" t="s">
        <v>122</v>
      </c>
      <c r="L139" s="124"/>
      <c r="M139" s="60" t="s">
        <v>1</v>
      </c>
      <c r="N139" s="61" t="s">
        <v>40</v>
      </c>
      <c r="O139" s="61" t="s">
        <v>123</v>
      </c>
      <c r="P139" s="61" t="s">
        <v>124</v>
      </c>
      <c r="Q139" s="61" t="s">
        <v>125</v>
      </c>
      <c r="R139" s="61" t="s">
        <v>126</v>
      </c>
      <c r="S139" s="61" t="s">
        <v>127</v>
      </c>
      <c r="T139" s="62" t="s">
        <v>128</v>
      </c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</row>
    <row r="140" spans="1:65" s="2" customFormat="1" ht="22.95" customHeight="1">
      <c r="A140" s="29"/>
      <c r="B140" s="30"/>
      <c r="C140" s="67" t="s">
        <v>91</v>
      </c>
      <c r="D140" s="29"/>
      <c r="E140" s="29"/>
      <c r="F140" s="29"/>
      <c r="G140" s="29"/>
      <c r="H140" s="29"/>
      <c r="I140" s="29"/>
      <c r="J140" s="125">
        <f>BK140</f>
        <v>0</v>
      </c>
      <c r="K140" s="29"/>
      <c r="L140" s="30"/>
      <c r="M140" s="63"/>
      <c r="N140" s="54"/>
      <c r="O140" s="64"/>
      <c r="P140" s="126">
        <f>P141+P221+P292+P438</f>
        <v>0</v>
      </c>
      <c r="Q140" s="64"/>
      <c r="R140" s="126">
        <f>R141+R221+R292+R438</f>
        <v>784.3621260136199</v>
      </c>
      <c r="S140" s="64"/>
      <c r="T140" s="127">
        <f>T141+T221+T292+T438</f>
        <v>110.6344675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T140" s="14" t="s">
        <v>75</v>
      </c>
      <c r="AU140" s="14" t="s">
        <v>92</v>
      </c>
      <c r="BK140" s="128">
        <f>BK141+BK221+BK292+BK438</f>
        <v>0</v>
      </c>
    </row>
    <row r="141" spans="1:65" s="12" customFormat="1" ht="25.95" customHeight="1">
      <c r="B141" s="129"/>
      <c r="D141" s="130" t="s">
        <v>75</v>
      </c>
      <c r="E141" s="131" t="s">
        <v>129</v>
      </c>
      <c r="F141" s="131" t="s">
        <v>130</v>
      </c>
      <c r="I141" s="132"/>
      <c r="J141" s="133">
        <f>BK141</f>
        <v>0</v>
      </c>
      <c r="L141" s="129"/>
      <c r="M141" s="134"/>
      <c r="N141" s="135"/>
      <c r="O141" s="135"/>
      <c r="P141" s="136">
        <f>P142+P158+P162+P166+P176+P178+P188+P191+P200+P219</f>
        <v>0</v>
      </c>
      <c r="Q141" s="135"/>
      <c r="R141" s="136">
        <f>R142+R158+R162+R166+R176+R178+R188+R191+R200+R219</f>
        <v>780.9983025396599</v>
      </c>
      <c r="S141" s="135"/>
      <c r="T141" s="137">
        <f>T142+T158+T162+T166+T176+T178+T188+T191+T200+T219</f>
        <v>110.6344675</v>
      </c>
      <c r="AR141" s="130" t="s">
        <v>83</v>
      </c>
      <c r="AT141" s="138" t="s">
        <v>75</v>
      </c>
      <c r="AU141" s="138" t="s">
        <v>14</v>
      </c>
      <c r="AY141" s="130" t="s">
        <v>131</v>
      </c>
      <c r="BK141" s="139">
        <f>BK142+BK158+BK162+BK166+BK176+BK178+BK188+BK191+BK200+BK219</f>
        <v>0</v>
      </c>
    </row>
    <row r="142" spans="1:65" s="12" customFormat="1" ht="22.95" customHeight="1">
      <c r="B142" s="129"/>
      <c r="D142" s="130" t="s">
        <v>75</v>
      </c>
      <c r="E142" s="140" t="s">
        <v>83</v>
      </c>
      <c r="F142" s="140" t="s">
        <v>132</v>
      </c>
      <c r="I142" s="132"/>
      <c r="J142" s="141">
        <f>BK142</f>
        <v>0</v>
      </c>
      <c r="L142" s="129"/>
      <c r="M142" s="134"/>
      <c r="N142" s="135"/>
      <c r="O142" s="135"/>
      <c r="P142" s="136">
        <f>SUM(P143:P157)</f>
        <v>0</v>
      </c>
      <c r="Q142" s="135"/>
      <c r="R142" s="136">
        <f>SUM(R143:R157)</f>
        <v>14.88</v>
      </c>
      <c r="S142" s="135"/>
      <c r="T142" s="137">
        <f>SUM(T143:T157)</f>
        <v>16.899999999999999</v>
      </c>
      <c r="AR142" s="130" t="s">
        <v>83</v>
      </c>
      <c r="AT142" s="138" t="s">
        <v>75</v>
      </c>
      <c r="AU142" s="138" t="s">
        <v>83</v>
      </c>
      <c r="AY142" s="130" t="s">
        <v>131</v>
      </c>
      <c r="BK142" s="139">
        <f>SUM(BK143:BK157)</f>
        <v>0</v>
      </c>
    </row>
    <row r="143" spans="1:65" s="2" customFormat="1" ht="33" customHeight="1">
      <c r="A143" s="29"/>
      <c r="B143" s="142"/>
      <c r="C143" s="143" t="s">
        <v>83</v>
      </c>
      <c r="D143" s="143" t="s">
        <v>133</v>
      </c>
      <c r="E143" s="144" t="s">
        <v>134</v>
      </c>
      <c r="F143" s="145" t="s">
        <v>135</v>
      </c>
      <c r="G143" s="146" t="s">
        <v>136</v>
      </c>
      <c r="H143" s="147">
        <v>33.799999999999997</v>
      </c>
      <c r="I143" s="148"/>
      <c r="J143" s="149">
        <f t="shared" ref="J143:J157" si="0">ROUND(I143*H143,3)</f>
        <v>0</v>
      </c>
      <c r="K143" s="150"/>
      <c r="L143" s="30"/>
      <c r="M143" s="151" t="s">
        <v>1</v>
      </c>
      <c r="N143" s="152" t="s">
        <v>42</v>
      </c>
      <c r="O143" s="56"/>
      <c r="P143" s="153">
        <f t="shared" ref="P143:P157" si="1">O143*H143</f>
        <v>0</v>
      </c>
      <c r="Q143" s="153">
        <v>0</v>
      </c>
      <c r="R143" s="153">
        <f t="shared" ref="R143:R157" si="2">Q143*H143</f>
        <v>0</v>
      </c>
      <c r="S143" s="153">
        <v>0.5</v>
      </c>
      <c r="T143" s="154">
        <f t="shared" ref="T143:T157" si="3">S143*H143</f>
        <v>16.899999999999999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5" t="s">
        <v>137</v>
      </c>
      <c r="AT143" s="155" t="s">
        <v>133</v>
      </c>
      <c r="AU143" s="155" t="s">
        <v>138</v>
      </c>
      <c r="AY143" s="14" t="s">
        <v>131</v>
      </c>
      <c r="BE143" s="156">
        <f t="shared" ref="BE143:BE157" si="4">IF(N143="základná",J143,0)</f>
        <v>0</v>
      </c>
      <c r="BF143" s="156">
        <f t="shared" ref="BF143:BF157" si="5">IF(N143="znížená",J143,0)</f>
        <v>0</v>
      </c>
      <c r="BG143" s="156">
        <f t="shared" ref="BG143:BG157" si="6">IF(N143="zákl. prenesená",J143,0)</f>
        <v>0</v>
      </c>
      <c r="BH143" s="156">
        <f t="shared" ref="BH143:BH157" si="7">IF(N143="zníž. prenesená",J143,0)</f>
        <v>0</v>
      </c>
      <c r="BI143" s="156">
        <f t="shared" ref="BI143:BI157" si="8">IF(N143="nulová",J143,0)</f>
        <v>0</v>
      </c>
      <c r="BJ143" s="14" t="s">
        <v>138</v>
      </c>
      <c r="BK143" s="156">
        <f t="shared" ref="BK143:BK157" si="9">ROUND(I143*H143,3)</f>
        <v>0</v>
      </c>
      <c r="BL143" s="14" t="s">
        <v>137</v>
      </c>
      <c r="BM143" s="155" t="s">
        <v>139</v>
      </c>
    </row>
    <row r="144" spans="1:65" s="2" customFormat="1" ht="24.15" customHeight="1">
      <c r="A144" s="29"/>
      <c r="B144" s="142"/>
      <c r="C144" s="143" t="s">
        <v>138</v>
      </c>
      <c r="D144" s="143" t="s">
        <v>133</v>
      </c>
      <c r="E144" s="144" t="s">
        <v>140</v>
      </c>
      <c r="F144" s="145" t="s">
        <v>141</v>
      </c>
      <c r="G144" s="146" t="s">
        <v>142</v>
      </c>
      <c r="H144" s="147">
        <v>2.6</v>
      </c>
      <c r="I144" s="148"/>
      <c r="J144" s="149">
        <f t="shared" si="0"/>
        <v>0</v>
      </c>
      <c r="K144" s="150"/>
      <c r="L144" s="30"/>
      <c r="M144" s="151" t="s">
        <v>1</v>
      </c>
      <c r="N144" s="152" t="s">
        <v>42</v>
      </c>
      <c r="O144" s="56"/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5" t="s">
        <v>137</v>
      </c>
      <c r="AT144" s="155" t="s">
        <v>133</v>
      </c>
      <c r="AU144" s="155" t="s">
        <v>138</v>
      </c>
      <c r="AY144" s="14" t="s">
        <v>131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138</v>
      </c>
      <c r="BK144" s="156">
        <f t="shared" si="9"/>
        <v>0</v>
      </c>
      <c r="BL144" s="14" t="s">
        <v>137</v>
      </c>
      <c r="BM144" s="155" t="s">
        <v>143</v>
      </c>
    </row>
    <row r="145" spans="1:65" s="2" customFormat="1" ht="16.5" customHeight="1">
      <c r="A145" s="29"/>
      <c r="B145" s="142"/>
      <c r="C145" s="143" t="s">
        <v>144</v>
      </c>
      <c r="D145" s="143" t="s">
        <v>133</v>
      </c>
      <c r="E145" s="144" t="s">
        <v>145</v>
      </c>
      <c r="F145" s="145" t="s">
        <v>146</v>
      </c>
      <c r="G145" s="146" t="s">
        <v>142</v>
      </c>
      <c r="H145" s="147">
        <v>32.4</v>
      </c>
      <c r="I145" s="148"/>
      <c r="J145" s="149">
        <f t="shared" si="0"/>
        <v>0</v>
      </c>
      <c r="K145" s="150"/>
      <c r="L145" s="30"/>
      <c r="M145" s="151" t="s">
        <v>1</v>
      </c>
      <c r="N145" s="152" t="s">
        <v>42</v>
      </c>
      <c r="O145" s="56"/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5" t="s">
        <v>137</v>
      </c>
      <c r="AT145" s="155" t="s">
        <v>133</v>
      </c>
      <c r="AU145" s="155" t="s">
        <v>138</v>
      </c>
      <c r="AY145" s="14" t="s">
        <v>131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138</v>
      </c>
      <c r="BK145" s="156">
        <f t="shared" si="9"/>
        <v>0</v>
      </c>
      <c r="BL145" s="14" t="s">
        <v>137</v>
      </c>
      <c r="BM145" s="155" t="s">
        <v>147</v>
      </c>
    </row>
    <row r="146" spans="1:65" s="2" customFormat="1" ht="16.5" customHeight="1">
      <c r="A146" s="29"/>
      <c r="B146" s="142"/>
      <c r="C146" s="143" t="s">
        <v>137</v>
      </c>
      <c r="D146" s="143" t="s">
        <v>133</v>
      </c>
      <c r="E146" s="144" t="s">
        <v>148</v>
      </c>
      <c r="F146" s="145" t="s">
        <v>149</v>
      </c>
      <c r="G146" s="146" t="s">
        <v>142</v>
      </c>
      <c r="H146" s="147">
        <v>32.4</v>
      </c>
      <c r="I146" s="148"/>
      <c r="J146" s="149">
        <f t="shared" si="0"/>
        <v>0</v>
      </c>
      <c r="K146" s="150"/>
      <c r="L146" s="30"/>
      <c r="M146" s="151" t="s">
        <v>1</v>
      </c>
      <c r="N146" s="152" t="s">
        <v>42</v>
      </c>
      <c r="O146" s="56"/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5" t="s">
        <v>137</v>
      </c>
      <c r="AT146" s="155" t="s">
        <v>133</v>
      </c>
      <c r="AU146" s="155" t="s">
        <v>138</v>
      </c>
      <c r="AY146" s="14" t="s">
        <v>131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138</v>
      </c>
      <c r="BK146" s="156">
        <f t="shared" si="9"/>
        <v>0</v>
      </c>
      <c r="BL146" s="14" t="s">
        <v>137</v>
      </c>
      <c r="BM146" s="155" t="s">
        <v>150</v>
      </c>
    </row>
    <row r="147" spans="1:65" s="2" customFormat="1" ht="16.5" customHeight="1">
      <c r="A147" s="29"/>
      <c r="B147" s="142"/>
      <c r="C147" s="143" t="s">
        <v>151</v>
      </c>
      <c r="D147" s="143" t="s">
        <v>133</v>
      </c>
      <c r="E147" s="144" t="s">
        <v>152</v>
      </c>
      <c r="F147" s="145" t="s">
        <v>153</v>
      </c>
      <c r="G147" s="146" t="s">
        <v>142</v>
      </c>
      <c r="H147" s="147">
        <v>24</v>
      </c>
      <c r="I147" s="148"/>
      <c r="J147" s="149">
        <f t="shared" si="0"/>
        <v>0</v>
      </c>
      <c r="K147" s="150"/>
      <c r="L147" s="30"/>
      <c r="M147" s="151" t="s">
        <v>1</v>
      </c>
      <c r="N147" s="152" t="s">
        <v>42</v>
      </c>
      <c r="O147" s="56"/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5" t="s">
        <v>137</v>
      </c>
      <c r="AT147" s="155" t="s">
        <v>133</v>
      </c>
      <c r="AU147" s="155" t="s">
        <v>138</v>
      </c>
      <c r="AY147" s="14" t="s">
        <v>131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138</v>
      </c>
      <c r="BK147" s="156">
        <f t="shared" si="9"/>
        <v>0</v>
      </c>
      <c r="BL147" s="14" t="s">
        <v>137</v>
      </c>
      <c r="BM147" s="155" t="s">
        <v>154</v>
      </c>
    </row>
    <row r="148" spans="1:65" s="2" customFormat="1" ht="16.5" customHeight="1">
      <c r="A148" s="29"/>
      <c r="B148" s="142"/>
      <c r="C148" s="143" t="s">
        <v>155</v>
      </c>
      <c r="D148" s="143" t="s">
        <v>133</v>
      </c>
      <c r="E148" s="144" t="s">
        <v>156</v>
      </c>
      <c r="F148" s="145" t="s">
        <v>157</v>
      </c>
      <c r="G148" s="146" t="s">
        <v>142</v>
      </c>
      <c r="H148" s="147">
        <v>24</v>
      </c>
      <c r="I148" s="148"/>
      <c r="J148" s="149">
        <f t="shared" si="0"/>
        <v>0</v>
      </c>
      <c r="K148" s="150"/>
      <c r="L148" s="30"/>
      <c r="M148" s="151" t="s">
        <v>1</v>
      </c>
      <c r="N148" s="152" t="s">
        <v>42</v>
      </c>
      <c r="O148" s="56"/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5" t="s">
        <v>137</v>
      </c>
      <c r="AT148" s="155" t="s">
        <v>133</v>
      </c>
      <c r="AU148" s="155" t="s">
        <v>138</v>
      </c>
      <c r="AY148" s="14" t="s">
        <v>131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138</v>
      </c>
      <c r="BK148" s="156">
        <f t="shared" si="9"/>
        <v>0</v>
      </c>
      <c r="BL148" s="14" t="s">
        <v>137</v>
      </c>
      <c r="BM148" s="155" t="s">
        <v>158</v>
      </c>
    </row>
    <row r="149" spans="1:65" s="2" customFormat="1" ht="24.15" customHeight="1">
      <c r="A149" s="29"/>
      <c r="B149" s="142"/>
      <c r="C149" s="143" t="s">
        <v>159</v>
      </c>
      <c r="D149" s="143" t="s">
        <v>133</v>
      </c>
      <c r="E149" s="144" t="s">
        <v>160</v>
      </c>
      <c r="F149" s="145" t="s">
        <v>161</v>
      </c>
      <c r="G149" s="146" t="s">
        <v>142</v>
      </c>
      <c r="H149" s="147">
        <v>5.2</v>
      </c>
      <c r="I149" s="148"/>
      <c r="J149" s="149">
        <f t="shared" si="0"/>
        <v>0</v>
      </c>
      <c r="K149" s="150"/>
      <c r="L149" s="30"/>
      <c r="M149" s="151" t="s">
        <v>1</v>
      </c>
      <c r="N149" s="152" t="s">
        <v>42</v>
      </c>
      <c r="O149" s="56"/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5" t="s">
        <v>137</v>
      </c>
      <c r="AT149" s="155" t="s">
        <v>133</v>
      </c>
      <c r="AU149" s="155" t="s">
        <v>138</v>
      </c>
      <c r="AY149" s="14" t="s">
        <v>131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138</v>
      </c>
      <c r="BK149" s="156">
        <f t="shared" si="9"/>
        <v>0</v>
      </c>
      <c r="BL149" s="14" t="s">
        <v>137</v>
      </c>
      <c r="BM149" s="155" t="s">
        <v>162</v>
      </c>
    </row>
    <row r="150" spans="1:65" s="2" customFormat="1" ht="21.75" customHeight="1">
      <c r="A150" s="29"/>
      <c r="B150" s="142"/>
      <c r="C150" s="143" t="s">
        <v>163</v>
      </c>
      <c r="D150" s="143" t="s">
        <v>133</v>
      </c>
      <c r="E150" s="144" t="s">
        <v>164</v>
      </c>
      <c r="F150" s="145" t="s">
        <v>165</v>
      </c>
      <c r="G150" s="146" t="s">
        <v>142</v>
      </c>
      <c r="H150" s="147">
        <v>5.2</v>
      </c>
      <c r="I150" s="148"/>
      <c r="J150" s="149">
        <f t="shared" si="0"/>
        <v>0</v>
      </c>
      <c r="K150" s="150"/>
      <c r="L150" s="30"/>
      <c r="M150" s="151" t="s">
        <v>1</v>
      </c>
      <c r="N150" s="152" t="s">
        <v>42</v>
      </c>
      <c r="O150" s="56"/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5" t="s">
        <v>137</v>
      </c>
      <c r="AT150" s="155" t="s">
        <v>133</v>
      </c>
      <c r="AU150" s="155" t="s">
        <v>138</v>
      </c>
      <c r="AY150" s="14" t="s">
        <v>131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138</v>
      </c>
      <c r="BK150" s="156">
        <f t="shared" si="9"/>
        <v>0</v>
      </c>
      <c r="BL150" s="14" t="s">
        <v>137</v>
      </c>
      <c r="BM150" s="155" t="s">
        <v>166</v>
      </c>
    </row>
    <row r="151" spans="1:65" s="2" customFormat="1" ht="24.15" customHeight="1">
      <c r="A151" s="29"/>
      <c r="B151" s="142"/>
      <c r="C151" s="143" t="s">
        <v>167</v>
      </c>
      <c r="D151" s="143" t="s">
        <v>133</v>
      </c>
      <c r="E151" s="144" t="s">
        <v>168</v>
      </c>
      <c r="F151" s="145" t="s">
        <v>169</v>
      </c>
      <c r="G151" s="146" t="s">
        <v>142</v>
      </c>
      <c r="H151" s="147">
        <v>78</v>
      </c>
      <c r="I151" s="148"/>
      <c r="J151" s="149">
        <f t="shared" si="0"/>
        <v>0</v>
      </c>
      <c r="K151" s="150"/>
      <c r="L151" s="30"/>
      <c r="M151" s="151" t="s">
        <v>1</v>
      </c>
      <c r="N151" s="152" t="s">
        <v>42</v>
      </c>
      <c r="O151" s="56"/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5" t="s">
        <v>137</v>
      </c>
      <c r="AT151" s="155" t="s">
        <v>133</v>
      </c>
      <c r="AU151" s="155" t="s">
        <v>138</v>
      </c>
      <c r="AY151" s="14" t="s">
        <v>131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138</v>
      </c>
      <c r="BK151" s="156">
        <f t="shared" si="9"/>
        <v>0</v>
      </c>
      <c r="BL151" s="14" t="s">
        <v>137</v>
      </c>
      <c r="BM151" s="155" t="s">
        <v>170</v>
      </c>
    </row>
    <row r="152" spans="1:65" s="2" customFormat="1" ht="24.15" customHeight="1">
      <c r="A152" s="29"/>
      <c r="B152" s="142"/>
      <c r="C152" s="143" t="s">
        <v>171</v>
      </c>
      <c r="D152" s="143" t="s">
        <v>133</v>
      </c>
      <c r="E152" s="144" t="s">
        <v>172</v>
      </c>
      <c r="F152" s="145" t="s">
        <v>173</v>
      </c>
      <c r="G152" s="146" t="s">
        <v>142</v>
      </c>
      <c r="H152" s="147">
        <v>5.2</v>
      </c>
      <c r="I152" s="148"/>
      <c r="J152" s="149">
        <f t="shared" si="0"/>
        <v>0</v>
      </c>
      <c r="K152" s="150"/>
      <c r="L152" s="30"/>
      <c r="M152" s="151" t="s">
        <v>1</v>
      </c>
      <c r="N152" s="152" t="s">
        <v>42</v>
      </c>
      <c r="O152" s="56"/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5" t="s">
        <v>137</v>
      </c>
      <c r="AT152" s="155" t="s">
        <v>133</v>
      </c>
      <c r="AU152" s="155" t="s">
        <v>138</v>
      </c>
      <c r="AY152" s="14" t="s">
        <v>131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138</v>
      </c>
      <c r="BK152" s="156">
        <f t="shared" si="9"/>
        <v>0</v>
      </c>
      <c r="BL152" s="14" t="s">
        <v>137</v>
      </c>
      <c r="BM152" s="155" t="s">
        <v>174</v>
      </c>
    </row>
    <row r="153" spans="1:65" s="2" customFormat="1" ht="16.5" customHeight="1">
      <c r="A153" s="29"/>
      <c r="B153" s="142"/>
      <c r="C153" s="143" t="s">
        <v>175</v>
      </c>
      <c r="D153" s="143" t="s">
        <v>133</v>
      </c>
      <c r="E153" s="144" t="s">
        <v>176</v>
      </c>
      <c r="F153" s="145" t="s">
        <v>177</v>
      </c>
      <c r="G153" s="146" t="s">
        <v>142</v>
      </c>
      <c r="H153" s="147">
        <v>5.2</v>
      </c>
      <c r="I153" s="148"/>
      <c r="J153" s="149">
        <f t="shared" si="0"/>
        <v>0</v>
      </c>
      <c r="K153" s="150"/>
      <c r="L153" s="30"/>
      <c r="M153" s="151" t="s">
        <v>1</v>
      </c>
      <c r="N153" s="152" t="s">
        <v>42</v>
      </c>
      <c r="O153" s="56"/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5" t="s">
        <v>137</v>
      </c>
      <c r="AT153" s="155" t="s">
        <v>133</v>
      </c>
      <c r="AU153" s="155" t="s">
        <v>138</v>
      </c>
      <c r="AY153" s="14" t="s">
        <v>131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138</v>
      </c>
      <c r="BK153" s="156">
        <f t="shared" si="9"/>
        <v>0</v>
      </c>
      <c r="BL153" s="14" t="s">
        <v>137</v>
      </c>
      <c r="BM153" s="155" t="s">
        <v>178</v>
      </c>
    </row>
    <row r="154" spans="1:65" s="2" customFormat="1" ht="24.15" customHeight="1">
      <c r="A154" s="29"/>
      <c r="B154" s="142"/>
      <c r="C154" s="143" t="s">
        <v>179</v>
      </c>
      <c r="D154" s="143" t="s">
        <v>133</v>
      </c>
      <c r="E154" s="144" t="s">
        <v>180</v>
      </c>
      <c r="F154" s="145" t="s">
        <v>181</v>
      </c>
      <c r="G154" s="146" t="s">
        <v>142</v>
      </c>
      <c r="H154" s="147">
        <v>26.7</v>
      </c>
      <c r="I154" s="148"/>
      <c r="J154" s="149">
        <f t="shared" si="0"/>
        <v>0</v>
      </c>
      <c r="K154" s="150"/>
      <c r="L154" s="30"/>
      <c r="M154" s="151" t="s">
        <v>1</v>
      </c>
      <c r="N154" s="152" t="s">
        <v>42</v>
      </c>
      <c r="O154" s="56"/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5" t="s">
        <v>137</v>
      </c>
      <c r="AT154" s="155" t="s">
        <v>133</v>
      </c>
      <c r="AU154" s="155" t="s">
        <v>138</v>
      </c>
      <c r="AY154" s="14" t="s">
        <v>131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138</v>
      </c>
      <c r="BK154" s="156">
        <f t="shared" si="9"/>
        <v>0</v>
      </c>
      <c r="BL154" s="14" t="s">
        <v>137</v>
      </c>
      <c r="BM154" s="155" t="s">
        <v>182</v>
      </c>
    </row>
    <row r="155" spans="1:65" s="2" customFormat="1" ht="16.5" customHeight="1">
      <c r="A155" s="29"/>
      <c r="B155" s="142"/>
      <c r="C155" s="157" t="s">
        <v>183</v>
      </c>
      <c r="D155" s="157" t="s">
        <v>184</v>
      </c>
      <c r="E155" s="158" t="s">
        <v>185</v>
      </c>
      <c r="F155" s="159" t="s">
        <v>186</v>
      </c>
      <c r="G155" s="160" t="s">
        <v>187</v>
      </c>
      <c r="H155" s="161">
        <v>14.88</v>
      </c>
      <c r="I155" s="162"/>
      <c r="J155" s="163">
        <f t="shared" si="0"/>
        <v>0</v>
      </c>
      <c r="K155" s="164"/>
      <c r="L155" s="165"/>
      <c r="M155" s="166" t="s">
        <v>1</v>
      </c>
      <c r="N155" s="167" t="s">
        <v>42</v>
      </c>
      <c r="O155" s="56"/>
      <c r="P155" s="153">
        <f t="shared" si="1"/>
        <v>0</v>
      </c>
      <c r="Q155" s="153">
        <v>1</v>
      </c>
      <c r="R155" s="153">
        <f t="shared" si="2"/>
        <v>14.88</v>
      </c>
      <c r="S155" s="153">
        <v>0</v>
      </c>
      <c r="T155" s="15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5" t="s">
        <v>163</v>
      </c>
      <c r="AT155" s="155" t="s">
        <v>184</v>
      </c>
      <c r="AU155" s="155" t="s">
        <v>138</v>
      </c>
      <c r="AY155" s="14" t="s">
        <v>131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138</v>
      </c>
      <c r="BK155" s="156">
        <f t="shared" si="9"/>
        <v>0</v>
      </c>
      <c r="BL155" s="14" t="s">
        <v>137</v>
      </c>
      <c r="BM155" s="155" t="s">
        <v>188</v>
      </c>
    </row>
    <row r="156" spans="1:65" s="2" customFormat="1" ht="24.15" customHeight="1">
      <c r="A156" s="29"/>
      <c r="B156" s="142"/>
      <c r="C156" s="143" t="s">
        <v>189</v>
      </c>
      <c r="D156" s="143" t="s">
        <v>133</v>
      </c>
      <c r="E156" s="144" t="s">
        <v>190</v>
      </c>
      <c r="F156" s="145" t="s">
        <v>191</v>
      </c>
      <c r="G156" s="146" t="s">
        <v>142</v>
      </c>
      <c r="H156" s="147">
        <v>15.738</v>
      </c>
      <c r="I156" s="148"/>
      <c r="J156" s="149">
        <f t="shared" si="0"/>
        <v>0</v>
      </c>
      <c r="K156" s="150"/>
      <c r="L156" s="30"/>
      <c r="M156" s="151" t="s">
        <v>1</v>
      </c>
      <c r="N156" s="152" t="s">
        <v>42</v>
      </c>
      <c r="O156" s="56"/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5" t="s">
        <v>137</v>
      </c>
      <c r="AT156" s="155" t="s">
        <v>133</v>
      </c>
      <c r="AU156" s="155" t="s">
        <v>138</v>
      </c>
      <c r="AY156" s="14" t="s">
        <v>131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138</v>
      </c>
      <c r="BK156" s="156">
        <f t="shared" si="9"/>
        <v>0</v>
      </c>
      <c r="BL156" s="14" t="s">
        <v>137</v>
      </c>
      <c r="BM156" s="155" t="s">
        <v>192</v>
      </c>
    </row>
    <row r="157" spans="1:65" s="2" customFormat="1" ht="21.75" customHeight="1">
      <c r="A157" s="29"/>
      <c r="B157" s="142"/>
      <c r="C157" s="143" t="s">
        <v>193</v>
      </c>
      <c r="D157" s="143" t="s">
        <v>133</v>
      </c>
      <c r="E157" s="144" t="s">
        <v>194</v>
      </c>
      <c r="F157" s="145" t="s">
        <v>195</v>
      </c>
      <c r="G157" s="146" t="s">
        <v>136</v>
      </c>
      <c r="H157" s="147">
        <v>18</v>
      </c>
      <c r="I157" s="148"/>
      <c r="J157" s="149">
        <f t="shared" si="0"/>
        <v>0</v>
      </c>
      <c r="K157" s="150"/>
      <c r="L157" s="30"/>
      <c r="M157" s="151" t="s">
        <v>1</v>
      </c>
      <c r="N157" s="152" t="s">
        <v>42</v>
      </c>
      <c r="O157" s="56"/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5" t="s">
        <v>137</v>
      </c>
      <c r="AT157" s="155" t="s">
        <v>133</v>
      </c>
      <c r="AU157" s="155" t="s">
        <v>138</v>
      </c>
      <c r="AY157" s="14" t="s">
        <v>131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138</v>
      </c>
      <c r="BK157" s="156">
        <f t="shared" si="9"/>
        <v>0</v>
      </c>
      <c r="BL157" s="14" t="s">
        <v>137</v>
      </c>
      <c r="BM157" s="155" t="s">
        <v>196</v>
      </c>
    </row>
    <row r="158" spans="1:65" s="12" customFormat="1" ht="22.95" customHeight="1">
      <c r="B158" s="129"/>
      <c r="D158" s="130" t="s">
        <v>75</v>
      </c>
      <c r="E158" s="140" t="s">
        <v>138</v>
      </c>
      <c r="F158" s="140" t="s">
        <v>197</v>
      </c>
      <c r="I158" s="132"/>
      <c r="J158" s="141">
        <f>BK158</f>
        <v>0</v>
      </c>
      <c r="L158" s="129"/>
      <c r="M158" s="134"/>
      <c r="N158" s="135"/>
      <c r="O158" s="135"/>
      <c r="P158" s="136">
        <f>SUM(P159:P161)</f>
        <v>0</v>
      </c>
      <c r="Q158" s="135"/>
      <c r="R158" s="136">
        <f>SUM(R159:R161)</f>
        <v>9.8127532980000005</v>
      </c>
      <c r="S158" s="135"/>
      <c r="T158" s="137">
        <f>SUM(T159:T161)</f>
        <v>0</v>
      </c>
      <c r="AR158" s="130" t="s">
        <v>83</v>
      </c>
      <c r="AT158" s="138" t="s">
        <v>75</v>
      </c>
      <c r="AU158" s="138" t="s">
        <v>83</v>
      </c>
      <c r="AY158" s="130" t="s">
        <v>131</v>
      </c>
      <c r="BK158" s="139">
        <f>SUM(BK159:BK161)</f>
        <v>0</v>
      </c>
    </row>
    <row r="159" spans="1:65" s="2" customFormat="1" ht="24.15" customHeight="1">
      <c r="A159" s="29"/>
      <c r="B159" s="142"/>
      <c r="C159" s="143" t="s">
        <v>198</v>
      </c>
      <c r="D159" s="143" t="s">
        <v>133</v>
      </c>
      <c r="E159" s="144" t="s">
        <v>199</v>
      </c>
      <c r="F159" s="145" t="s">
        <v>200</v>
      </c>
      <c r="G159" s="146" t="s">
        <v>142</v>
      </c>
      <c r="H159" s="147">
        <v>1.1439999999999999</v>
      </c>
      <c r="I159" s="148"/>
      <c r="J159" s="149">
        <f>ROUND(I159*H159,3)</f>
        <v>0</v>
      </c>
      <c r="K159" s="150"/>
      <c r="L159" s="30"/>
      <c r="M159" s="151" t="s">
        <v>1</v>
      </c>
      <c r="N159" s="152" t="s">
        <v>42</v>
      </c>
      <c r="O159" s="56"/>
      <c r="P159" s="153">
        <f>O159*H159</f>
        <v>0</v>
      </c>
      <c r="Q159" s="153">
        <v>2.0663999999999998</v>
      </c>
      <c r="R159" s="153">
        <f>Q159*H159</f>
        <v>2.3639615999999997</v>
      </c>
      <c r="S159" s="153">
        <v>0</v>
      </c>
      <c r="T159" s="15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5" t="s">
        <v>137</v>
      </c>
      <c r="AT159" s="155" t="s">
        <v>133</v>
      </c>
      <c r="AU159" s="155" t="s">
        <v>138</v>
      </c>
      <c r="AY159" s="14" t="s">
        <v>131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138</v>
      </c>
      <c r="BK159" s="156">
        <f>ROUND(I159*H159,3)</f>
        <v>0</v>
      </c>
      <c r="BL159" s="14" t="s">
        <v>137</v>
      </c>
      <c r="BM159" s="155" t="s">
        <v>201</v>
      </c>
    </row>
    <row r="160" spans="1:65" s="2" customFormat="1" ht="24.15" customHeight="1">
      <c r="A160" s="29"/>
      <c r="B160" s="142"/>
      <c r="C160" s="143" t="s">
        <v>202</v>
      </c>
      <c r="D160" s="143" t="s">
        <v>133</v>
      </c>
      <c r="E160" s="144" t="s">
        <v>203</v>
      </c>
      <c r="F160" s="145" t="s">
        <v>204</v>
      </c>
      <c r="G160" s="146" t="s">
        <v>142</v>
      </c>
      <c r="H160" s="147">
        <v>3</v>
      </c>
      <c r="I160" s="148"/>
      <c r="J160" s="149">
        <f>ROUND(I160*H160,3)</f>
        <v>0</v>
      </c>
      <c r="K160" s="150"/>
      <c r="L160" s="30"/>
      <c r="M160" s="151" t="s">
        <v>1</v>
      </c>
      <c r="N160" s="152" t="s">
        <v>42</v>
      </c>
      <c r="O160" s="56"/>
      <c r="P160" s="153">
        <f>O160*H160</f>
        <v>0</v>
      </c>
      <c r="Q160" s="153">
        <v>2.415</v>
      </c>
      <c r="R160" s="153">
        <f>Q160*H160</f>
        <v>7.2450000000000001</v>
      </c>
      <c r="S160" s="153">
        <v>0</v>
      </c>
      <c r="T160" s="15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5" t="s">
        <v>137</v>
      </c>
      <c r="AT160" s="155" t="s">
        <v>133</v>
      </c>
      <c r="AU160" s="155" t="s">
        <v>138</v>
      </c>
      <c r="AY160" s="14" t="s">
        <v>131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138</v>
      </c>
      <c r="BK160" s="156">
        <f>ROUND(I160*H160,3)</f>
        <v>0</v>
      </c>
      <c r="BL160" s="14" t="s">
        <v>137</v>
      </c>
      <c r="BM160" s="155" t="s">
        <v>205</v>
      </c>
    </row>
    <row r="161" spans="1:65" s="2" customFormat="1" ht="16.5" customHeight="1">
      <c r="A161" s="29"/>
      <c r="B161" s="142"/>
      <c r="C161" s="143" t="s">
        <v>206</v>
      </c>
      <c r="D161" s="143" t="s">
        <v>133</v>
      </c>
      <c r="E161" s="144" t="s">
        <v>207</v>
      </c>
      <c r="F161" s="145" t="s">
        <v>208</v>
      </c>
      <c r="G161" s="146" t="s">
        <v>187</v>
      </c>
      <c r="H161" s="147">
        <v>0.2</v>
      </c>
      <c r="I161" s="148"/>
      <c r="J161" s="149">
        <f>ROUND(I161*H161,3)</f>
        <v>0</v>
      </c>
      <c r="K161" s="150"/>
      <c r="L161" s="30"/>
      <c r="M161" s="151" t="s">
        <v>1</v>
      </c>
      <c r="N161" s="152" t="s">
        <v>42</v>
      </c>
      <c r="O161" s="56"/>
      <c r="P161" s="153">
        <f>O161*H161</f>
        <v>0</v>
      </c>
      <c r="Q161" s="153">
        <v>1.0189584899999999</v>
      </c>
      <c r="R161" s="153">
        <f>Q161*H161</f>
        <v>0.20379169799999999</v>
      </c>
      <c r="S161" s="153">
        <v>0</v>
      </c>
      <c r="T161" s="15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5" t="s">
        <v>137</v>
      </c>
      <c r="AT161" s="155" t="s">
        <v>133</v>
      </c>
      <c r="AU161" s="155" t="s">
        <v>138</v>
      </c>
      <c r="AY161" s="14" t="s">
        <v>131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138</v>
      </c>
      <c r="BK161" s="156">
        <f>ROUND(I161*H161,3)</f>
        <v>0</v>
      </c>
      <c r="BL161" s="14" t="s">
        <v>137</v>
      </c>
      <c r="BM161" s="155" t="s">
        <v>209</v>
      </c>
    </row>
    <row r="162" spans="1:65" s="12" customFormat="1" ht="22.95" customHeight="1">
      <c r="B162" s="129"/>
      <c r="D162" s="130" t="s">
        <v>75</v>
      </c>
      <c r="E162" s="140" t="s">
        <v>144</v>
      </c>
      <c r="F162" s="140" t="s">
        <v>210</v>
      </c>
      <c r="I162" s="132"/>
      <c r="J162" s="141">
        <f>BK162</f>
        <v>0</v>
      </c>
      <c r="L162" s="129"/>
      <c r="M162" s="134"/>
      <c r="N162" s="135"/>
      <c r="O162" s="135"/>
      <c r="P162" s="136">
        <f>SUM(P163:P165)</f>
        <v>0</v>
      </c>
      <c r="Q162" s="135"/>
      <c r="R162" s="136">
        <f>SUM(R163:R165)</f>
        <v>2.1362929245600002</v>
      </c>
      <c r="S162" s="135"/>
      <c r="T162" s="137">
        <f>SUM(T163:T165)</f>
        <v>0</v>
      </c>
      <c r="AR162" s="130" t="s">
        <v>83</v>
      </c>
      <c r="AT162" s="138" t="s">
        <v>75</v>
      </c>
      <c r="AU162" s="138" t="s">
        <v>83</v>
      </c>
      <c r="AY162" s="130" t="s">
        <v>131</v>
      </c>
      <c r="BK162" s="139">
        <f>SUM(BK163:BK165)</f>
        <v>0</v>
      </c>
    </row>
    <row r="163" spans="1:65" s="2" customFormat="1" ht="21.75" customHeight="1">
      <c r="A163" s="29"/>
      <c r="B163" s="142"/>
      <c r="C163" s="143" t="s">
        <v>211</v>
      </c>
      <c r="D163" s="143" t="s">
        <v>133</v>
      </c>
      <c r="E163" s="144" t="s">
        <v>212</v>
      </c>
      <c r="F163" s="145" t="s">
        <v>213</v>
      </c>
      <c r="G163" s="146" t="s">
        <v>142</v>
      </c>
      <c r="H163" s="147">
        <v>2.3370000000000002</v>
      </c>
      <c r="I163" s="148"/>
      <c r="J163" s="149">
        <f>ROUND(I163*H163,3)</f>
        <v>0</v>
      </c>
      <c r="K163" s="150"/>
      <c r="L163" s="30"/>
      <c r="M163" s="151" t="s">
        <v>1</v>
      </c>
      <c r="N163" s="152" t="s">
        <v>42</v>
      </c>
      <c r="O163" s="56"/>
      <c r="P163" s="153">
        <f>O163*H163</f>
        <v>0</v>
      </c>
      <c r="Q163" s="153">
        <v>0.74223207999999996</v>
      </c>
      <c r="R163" s="153">
        <f>Q163*H163</f>
        <v>1.7345963709600001</v>
      </c>
      <c r="S163" s="153">
        <v>0</v>
      </c>
      <c r="T163" s="15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5" t="s">
        <v>137</v>
      </c>
      <c r="AT163" s="155" t="s">
        <v>133</v>
      </c>
      <c r="AU163" s="155" t="s">
        <v>138</v>
      </c>
      <c r="AY163" s="14" t="s">
        <v>131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138</v>
      </c>
      <c r="BK163" s="156">
        <f>ROUND(I163*H163,3)</f>
        <v>0</v>
      </c>
      <c r="BL163" s="14" t="s">
        <v>137</v>
      </c>
      <c r="BM163" s="155" t="s">
        <v>214</v>
      </c>
    </row>
    <row r="164" spans="1:65" s="2" customFormat="1" ht="16.5" customHeight="1">
      <c r="A164" s="29"/>
      <c r="B164" s="142"/>
      <c r="C164" s="143" t="s">
        <v>215</v>
      </c>
      <c r="D164" s="143" t="s">
        <v>133</v>
      </c>
      <c r="E164" s="144" t="s">
        <v>216</v>
      </c>
      <c r="F164" s="145" t="s">
        <v>217</v>
      </c>
      <c r="G164" s="146" t="s">
        <v>187</v>
      </c>
      <c r="H164" s="147">
        <v>0.39400000000000002</v>
      </c>
      <c r="I164" s="148"/>
      <c r="J164" s="149">
        <f>ROUND(I164*H164,3)</f>
        <v>0</v>
      </c>
      <c r="K164" s="150"/>
      <c r="L164" s="30"/>
      <c r="M164" s="151" t="s">
        <v>1</v>
      </c>
      <c r="N164" s="152" t="s">
        <v>42</v>
      </c>
      <c r="O164" s="56"/>
      <c r="P164" s="153">
        <f>O164*H164</f>
        <v>0</v>
      </c>
      <c r="Q164" s="153">
        <v>1.95344E-2</v>
      </c>
      <c r="R164" s="153">
        <f>Q164*H164</f>
        <v>7.6965536000000003E-3</v>
      </c>
      <c r="S164" s="153">
        <v>0</v>
      </c>
      <c r="T164" s="15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5" t="s">
        <v>137</v>
      </c>
      <c r="AT164" s="155" t="s">
        <v>133</v>
      </c>
      <c r="AU164" s="155" t="s">
        <v>138</v>
      </c>
      <c r="AY164" s="14" t="s">
        <v>131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138</v>
      </c>
      <c r="BK164" s="156">
        <f>ROUND(I164*H164,3)</f>
        <v>0</v>
      </c>
      <c r="BL164" s="14" t="s">
        <v>137</v>
      </c>
      <c r="BM164" s="155" t="s">
        <v>218</v>
      </c>
    </row>
    <row r="165" spans="1:65" s="2" customFormat="1" ht="21.75" customHeight="1">
      <c r="A165" s="29"/>
      <c r="B165" s="142"/>
      <c r="C165" s="157" t="s">
        <v>219</v>
      </c>
      <c r="D165" s="157" t="s">
        <v>184</v>
      </c>
      <c r="E165" s="158" t="s">
        <v>220</v>
      </c>
      <c r="F165" s="159" t="s">
        <v>221</v>
      </c>
      <c r="G165" s="160" t="s">
        <v>187</v>
      </c>
      <c r="H165" s="161">
        <v>0.39400000000000002</v>
      </c>
      <c r="I165" s="162"/>
      <c r="J165" s="163">
        <f>ROUND(I165*H165,3)</f>
        <v>0</v>
      </c>
      <c r="K165" s="164"/>
      <c r="L165" s="165"/>
      <c r="M165" s="166" t="s">
        <v>1</v>
      </c>
      <c r="N165" s="167" t="s">
        <v>42</v>
      </c>
      <c r="O165" s="56"/>
      <c r="P165" s="153">
        <f>O165*H165</f>
        <v>0</v>
      </c>
      <c r="Q165" s="153">
        <v>1</v>
      </c>
      <c r="R165" s="153">
        <f>Q165*H165</f>
        <v>0.39400000000000002</v>
      </c>
      <c r="S165" s="153">
        <v>0</v>
      </c>
      <c r="T165" s="15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5" t="s">
        <v>163</v>
      </c>
      <c r="AT165" s="155" t="s">
        <v>184</v>
      </c>
      <c r="AU165" s="155" t="s">
        <v>138</v>
      </c>
      <c r="AY165" s="14" t="s">
        <v>131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138</v>
      </c>
      <c r="BK165" s="156">
        <f>ROUND(I165*H165,3)</f>
        <v>0</v>
      </c>
      <c r="BL165" s="14" t="s">
        <v>137</v>
      </c>
      <c r="BM165" s="155" t="s">
        <v>222</v>
      </c>
    </row>
    <row r="166" spans="1:65" s="12" customFormat="1" ht="22.95" customHeight="1">
      <c r="B166" s="129"/>
      <c r="D166" s="130" t="s">
        <v>75</v>
      </c>
      <c r="E166" s="140" t="s">
        <v>137</v>
      </c>
      <c r="F166" s="140" t="s">
        <v>223</v>
      </c>
      <c r="I166" s="132"/>
      <c r="J166" s="141">
        <f>BK166</f>
        <v>0</v>
      </c>
      <c r="L166" s="129"/>
      <c r="M166" s="134"/>
      <c r="N166" s="135"/>
      <c r="O166" s="135"/>
      <c r="P166" s="136">
        <f>SUM(P167:P175)</f>
        <v>0</v>
      </c>
      <c r="Q166" s="135"/>
      <c r="R166" s="136">
        <f>SUM(R167:R175)</f>
        <v>20.1944435883</v>
      </c>
      <c r="S166" s="135"/>
      <c r="T166" s="137">
        <f>SUM(T167:T175)</f>
        <v>0</v>
      </c>
      <c r="AR166" s="130" t="s">
        <v>83</v>
      </c>
      <c r="AT166" s="138" t="s">
        <v>75</v>
      </c>
      <c r="AU166" s="138" t="s">
        <v>83</v>
      </c>
      <c r="AY166" s="130" t="s">
        <v>131</v>
      </c>
      <c r="BK166" s="139">
        <f>SUM(BK167:BK175)</f>
        <v>0</v>
      </c>
    </row>
    <row r="167" spans="1:65" s="2" customFormat="1" ht="24.15" customHeight="1">
      <c r="A167" s="29"/>
      <c r="B167" s="142"/>
      <c r="C167" s="143" t="s">
        <v>224</v>
      </c>
      <c r="D167" s="143" t="s">
        <v>133</v>
      </c>
      <c r="E167" s="144" t="s">
        <v>225</v>
      </c>
      <c r="F167" s="145" t="s">
        <v>226</v>
      </c>
      <c r="G167" s="146" t="s">
        <v>187</v>
      </c>
      <c r="H167" s="147">
        <v>5</v>
      </c>
      <c r="I167" s="148"/>
      <c r="J167" s="149">
        <f t="shared" ref="J167:J175" si="10">ROUND(I167*H167,3)</f>
        <v>0</v>
      </c>
      <c r="K167" s="150"/>
      <c r="L167" s="30"/>
      <c r="M167" s="151" t="s">
        <v>1</v>
      </c>
      <c r="N167" s="152" t="s">
        <v>42</v>
      </c>
      <c r="O167" s="56"/>
      <c r="P167" s="153">
        <f t="shared" ref="P167:P175" si="11">O167*H167</f>
        <v>0</v>
      </c>
      <c r="Q167" s="153">
        <v>1.95344E-2</v>
      </c>
      <c r="R167" s="153">
        <f t="shared" ref="R167:R175" si="12">Q167*H167</f>
        <v>9.7672000000000009E-2</v>
      </c>
      <c r="S167" s="153">
        <v>0</v>
      </c>
      <c r="T167" s="154">
        <f t="shared" ref="T167:T175" si="1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5" t="s">
        <v>137</v>
      </c>
      <c r="AT167" s="155" t="s">
        <v>133</v>
      </c>
      <c r="AU167" s="155" t="s">
        <v>138</v>
      </c>
      <c r="AY167" s="14" t="s">
        <v>131</v>
      </c>
      <c r="BE167" s="156">
        <f t="shared" ref="BE167:BE175" si="14">IF(N167="základná",J167,0)</f>
        <v>0</v>
      </c>
      <c r="BF167" s="156">
        <f t="shared" ref="BF167:BF175" si="15">IF(N167="znížená",J167,0)</f>
        <v>0</v>
      </c>
      <c r="BG167" s="156">
        <f t="shared" ref="BG167:BG175" si="16">IF(N167="zákl. prenesená",J167,0)</f>
        <v>0</v>
      </c>
      <c r="BH167" s="156">
        <f t="shared" ref="BH167:BH175" si="17">IF(N167="zníž. prenesená",J167,0)</f>
        <v>0</v>
      </c>
      <c r="BI167" s="156">
        <f t="shared" ref="BI167:BI175" si="18">IF(N167="nulová",J167,0)</f>
        <v>0</v>
      </c>
      <c r="BJ167" s="14" t="s">
        <v>138</v>
      </c>
      <c r="BK167" s="156">
        <f t="shared" ref="BK167:BK175" si="19">ROUND(I167*H167,3)</f>
        <v>0</v>
      </c>
      <c r="BL167" s="14" t="s">
        <v>137</v>
      </c>
      <c r="BM167" s="155" t="s">
        <v>227</v>
      </c>
    </row>
    <row r="168" spans="1:65" s="2" customFormat="1" ht="16.5" customHeight="1">
      <c r="A168" s="29"/>
      <c r="B168" s="142"/>
      <c r="C168" s="157" t="s">
        <v>7</v>
      </c>
      <c r="D168" s="157" t="s">
        <v>184</v>
      </c>
      <c r="E168" s="158" t="s">
        <v>228</v>
      </c>
      <c r="F168" s="159" t="s">
        <v>229</v>
      </c>
      <c r="G168" s="160" t="s">
        <v>187</v>
      </c>
      <c r="H168" s="161">
        <v>5</v>
      </c>
      <c r="I168" s="162"/>
      <c r="J168" s="163">
        <f t="shared" si="10"/>
        <v>0</v>
      </c>
      <c r="K168" s="164"/>
      <c r="L168" s="165"/>
      <c r="M168" s="166" t="s">
        <v>1</v>
      </c>
      <c r="N168" s="167" t="s">
        <v>42</v>
      </c>
      <c r="O168" s="56"/>
      <c r="P168" s="153">
        <f t="shared" si="11"/>
        <v>0</v>
      </c>
      <c r="Q168" s="153">
        <v>1</v>
      </c>
      <c r="R168" s="153">
        <f t="shared" si="12"/>
        <v>5</v>
      </c>
      <c r="S168" s="153">
        <v>0</v>
      </c>
      <c r="T168" s="15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5" t="s">
        <v>163</v>
      </c>
      <c r="AT168" s="155" t="s">
        <v>184</v>
      </c>
      <c r="AU168" s="155" t="s">
        <v>138</v>
      </c>
      <c r="AY168" s="14" t="s">
        <v>131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138</v>
      </c>
      <c r="BK168" s="156">
        <f t="shared" si="19"/>
        <v>0</v>
      </c>
      <c r="BL168" s="14" t="s">
        <v>137</v>
      </c>
      <c r="BM168" s="155" t="s">
        <v>230</v>
      </c>
    </row>
    <row r="169" spans="1:65" s="2" customFormat="1" ht="24.15" customHeight="1">
      <c r="A169" s="29"/>
      <c r="B169" s="142"/>
      <c r="C169" s="143" t="s">
        <v>231</v>
      </c>
      <c r="D169" s="143" t="s">
        <v>133</v>
      </c>
      <c r="E169" s="144" t="s">
        <v>232</v>
      </c>
      <c r="F169" s="145" t="s">
        <v>233</v>
      </c>
      <c r="G169" s="146" t="s">
        <v>187</v>
      </c>
      <c r="H169" s="147">
        <v>1.0680000000000001</v>
      </c>
      <c r="I169" s="148"/>
      <c r="J169" s="149">
        <f t="shared" si="10"/>
        <v>0</v>
      </c>
      <c r="K169" s="150"/>
      <c r="L169" s="30"/>
      <c r="M169" s="151" t="s">
        <v>1</v>
      </c>
      <c r="N169" s="152" t="s">
        <v>42</v>
      </c>
      <c r="O169" s="56"/>
      <c r="P169" s="153">
        <f t="shared" si="11"/>
        <v>0</v>
      </c>
      <c r="Q169" s="153">
        <v>1.7090000000000001E-2</v>
      </c>
      <c r="R169" s="153">
        <f t="shared" si="12"/>
        <v>1.8252120000000004E-2</v>
      </c>
      <c r="S169" s="153">
        <v>0</v>
      </c>
      <c r="T169" s="15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5" t="s">
        <v>137</v>
      </c>
      <c r="AT169" s="155" t="s">
        <v>133</v>
      </c>
      <c r="AU169" s="155" t="s">
        <v>138</v>
      </c>
      <c r="AY169" s="14" t="s">
        <v>131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138</v>
      </c>
      <c r="BK169" s="156">
        <f t="shared" si="19"/>
        <v>0</v>
      </c>
      <c r="BL169" s="14" t="s">
        <v>137</v>
      </c>
      <c r="BM169" s="155" t="s">
        <v>234</v>
      </c>
    </row>
    <row r="170" spans="1:65" s="2" customFormat="1" ht="24.15" customHeight="1">
      <c r="A170" s="29"/>
      <c r="B170" s="142"/>
      <c r="C170" s="157" t="s">
        <v>235</v>
      </c>
      <c r="D170" s="157" t="s">
        <v>184</v>
      </c>
      <c r="E170" s="158" t="s">
        <v>236</v>
      </c>
      <c r="F170" s="159" t="s">
        <v>237</v>
      </c>
      <c r="G170" s="160" t="s">
        <v>187</v>
      </c>
      <c r="H170" s="161">
        <v>1.0680000000000001</v>
      </c>
      <c r="I170" s="162"/>
      <c r="J170" s="163">
        <f t="shared" si="10"/>
        <v>0</v>
      </c>
      <c r="K170" s="164"/>
      <c r="L170" s="165"/>
      <c r="M170" s="166" t="s">
        <v>1</v>
      </c>
      <c r="N170" s="167" t="s">
        <v>42</v>
      </c>
      <c r="O170" s="56"/>
      <c r="P170" s="153">
        <f t="shared" si="11"/>
        <v>0</v>
      </c>
      <c r="Q170" s="153">
        <v>1</v>
      </c>
      <c r="R170" s="153">
        <f t="shared" si="12"/>
        <v>1.0680000000000001</v>
      </c>
      <c r="S170" s="153">
        <v>0</v>
      </c>
      <c r="T170" s="15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5" t="s">
        <v>163</v>
      </c>
      <c r="AT170" s="155" t="s">
        <v>184</v>
      </c>
      <c r="AU170" s="155" t="s">
        <v>138</v>
      </c>
      <c r="AY170" s="14" t="s">
        <v>131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138</v>
      </c>
      <c r="BK170" s="156">
        <f t="shared" si="19"/>
        <v>0</v>
      </c>
      <c r="BL170" s="14" t="s">
        <v>137</v>
      </c>
      <c r="BM170" s="155" t="s">
        <v>238</v>
      </c>
    </row>
    <row r="171" spans="1:65" s="2" customFormat="1" ht="16.5" customHeight="1">
      <c r="A171" s="29"/>
      <c r="B171" s="142"/>
      <c r="C171" s="143" t="s">
        <v>239</v>
      </c>
      <c r="D171" s="143" t="s">
        <v>133</v>
      </c>
      <c r="E171" s="144" t="s">
        <v>240</v>
      </c>
      <c r="F171" s="145" t="s">
        <v>241</v>
      </c>
      <c r="G171" s="146" t="s">
        <v>187</v>
      </c>
      <c r="H171" s="147">
        <v>0.36</v>
      </c>
      <c r="I171" s="148"/>
      <c r="J171" s="149">
        <f t="shared" si="10"/>
        <v>0</v>
      </c>
      <c r="K171" s="150"/>
      <c r="L171" s="30"/>
      <c r="M171" s="151" t="s">
        <v>1</v>
      </c>
      <c r="N171" s="152" t="s">
        <v>42</v>
      </c>
      <c r="O171" s="56"/>
      <c r="P171" s="153">
        <f t="shared" si="11"/>
        <v>0</v>
      </c>
      <c r="Q171" s="153">
        <v>1.0128634000000001</v>
      </c>
      <c r="R171" s="153">
        <f t="shared" si="12"/>
        <v>0.36463082400000002</v>
      </c>
      <c r="S171" s="153">
        <v>0</v>
      </c>
      <c r="T171" s="15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5" t="s">
        <v>137</v>
      </c>
      <c r="AT171" s="155" t="s">
        <v>133</v>
      </c>
      <c r="AU171" s="155" t="s">
        <v>138</v>
      </c>
      <c r="AY171" s="14" t="s">
        <v>131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138</v>
      </c>
      <c r="BK171" s="156">
        <f t="shared" si="19"/>
        <v>0</v>
      </c>
      <c r="BL171" s="14" t="s">
        <v>137</v>
      </c>
      <c r="BM171" s="155" t="s">
        <v>242</v>
      </c>
    </row>
    <row r="172" spans="1:65" s="2" customFormat="1" ht="24.15" customHeight="1">
      <c r="A172" s="29"/>
      <c r="B172" s="142"/>
      <c r="C172" s="143" t="s">
        <v>243</v>
      </c>
      <c r="D172" s="143" t="s">
        <v>133</v>
      </c>
      <c r="E172" s="144" t="s">
        <v>244</v>
      </c>
      <c r="F172" s="145" t="s">
        <v>245</v>
      </c>
      <c r="G172" s="146" t="s">
        <v>142</v>
      </c>
      <c r="H172" s="147">
        <v>6.01</v>
      </c>
      <c r="I172" s="148"/>
      <c r="J172" s="149">
        <f t="shared" si="10"/>
        <v>0</v>
      </c>
      <c r="K172" s="150"/>
      <c r="L172" s="30"/>
      <c r="M172" s="151" t="s">
        <v>1</v>
      </c>
      <c r="N172" s="152" t="s">
        <v>42</v>
      </c>
      <c r="O172" s="56"/>
      <c r="P172" s="153">
        <f t="shared" si="11"/>
        <v>0</v>
      </c>
      <c r="Q172" s="153">
        <v>1.8907700000000001</v>
      </c>
      <c r="R172" s="153">
        <f t="shared" si="12"/>
        <v>11.363527700000001</v>
      </c>
      <c r="S172" s="153">
        <v>0</v>
      </c>
      <c r="T172" s="15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5" t="s">
        <v>137</v>
      </c>
      <c r="AT172" s="155" t="s">
        <v>133</v>
      </c>
      <c r="AU172" s="155" t="s">
        <v>138</v>
      </c>
      <c r="AY172" s="14" t="s">
        <v>131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138</v>
      </c>
      <c r="BK172" s="156">
        <f t="shared" si="19"/>
        <v>0</v>
      </c>
      <c r="BL172" s="14" t="s">
        <v>137</v>
      </c>
      <c r="BM172" s="155" t="s">
        <v>246</v>
      </c>
    </row>
    <row r="173" spans="1:65" s="2" customFormat="1" ht="16.5" customHeight="1">
      <c r="A173" s="29"/>
      <c r="B173" s="142"/>
      <c r="C173" s="143" t="s">
        <v>247</v>
      </c>
      <c r="D173" s="143" t="s">
        <v>133</v>
      </c>
      <c r="E173" s="144" t="s">
        <v>248</v>
      </c>
      <c r="F173" s="145" t="s">
        <v>249</v>
      </c>
      <c r="G173" s="146" t="s">
        <v>142</v>
      </c>
      <c r="H173" s="147">
        <v>0.93</v>
      </c>
      <c r="I173" s="148"/>
      <c r="J173" s="149">
        <f t="shared" si="10"/>
        <v>0</v>
      </c>
      <c r="K173" s="150"/>
      <c r="L173" s="30"/>
      <c r="M173" s="151" t="s">
        <v>1</v>
      </c>
      <c r="N173" s="152" t="s">
        <v>42</v>
      </c>
      <c r="O173" s="56"/>
      <c r="P173" s="153">
        <f t="shared" si="11"/>
        <v>0</v>
      </c>
      <c r="Q173" s="153">
        <v>2.4</v>
      </c>
      <c r="R173" s="153">
        <f t="shared" si="12"/>
        <v>2.2320000000000002</v>
      </c>
      <c r="S173" s="153">
        <v>0</v>
      </c>
      <c r="T173" s="15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5" t="s">
        <v>137</v>
      </c>
      <c r="AT173" s="155" t="s">
        <v>133</v>
      </c>
      <c r="AU173" s="155" t="s">
        <v>138</v>
      </c>
      <c r="AY173" s="14" t="s">
        <v>131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138</v>
      </c>
      <c r="BK173" s="156">
        <f t="shared" si="19"/>
        <v>0</v>
      </c>
      <c r="BL173" s="14" t="s">
        <v>137</v>
      </c>
      <c r="BM173" s="155" t="s">
        <v>250</v>
      </c>
    </row>
    <row r="174" spans="1:65" s="2" customFormat="1" ht="16.5" customHeight="1">
      <c r="A174" s="29"/>
      <c r="B174" s="142"/>
      <c r="C174" s="143" t="s">
        <v>251</v>
      </c>
      <c r="D174" s="143" t="s">
        <v>133</v>
      </c>
      <c r="E174" s="144" t="s">
        <v>252</v>
      </c>
      <c r="F174" s="145" t="s">
        <v>253</v>
      </c>
      <c r="G174" s="146" t="s">
        <v>136</v>
      </c>
      <c r="H174" s="147">
        <v>1.53</v>
      </c>
      <c r="I174" s="148"/>
      <c r="J174" s="149">
        <f t="shared" si="10"/>
        <v>0</v>
      </c>
      <c r="K174" s="150"/>
      <c r="L174" s="30"/>
      <c r="M174" s="151" t="s">
        <v>1</v>
      </c>
      <c r="N174" s="152" t="s">
        <v>42</v>
      </c>
      <c r="O174" s="56"/>
      <c r="P174" s="153">
        <f t="shared" si="11"/>
        <v>0</v>
      </c>
      <c r="Q174" s="153">
        <v>4.0433099999999996E-3</v>
      </c>
      <c r="R174" s="153">
        <f t="shared" si="12"/>
        <v>6.1862642999999991E-3</v>
      </c>
      <c r="S174" s="153">
        <v>0</v>
      </c>
      <c r="T174" s="15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5" t="s">
        <v>137</v>
      </c>
      <c r="AT174" s="155" t="s">
        <v>133</v>
      </c>
      <c r="AU174" s="155" t="s">
        <v>138</v>
      </c>
      <c r="AY174" s="14" t="s">
        <v>131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138</v>
      </c>
      <c r="BK174" s="156">
        <f t="shared" si="19"/>
        <v>0</v>
      </c>
      <c r="BL174" s="14" t="s">
        <v>137</v>
      </c>
      <c r="BM174" s="155" t="s">
        <v>254</v>
      </c>
    </row>
    <row r="175" spans="1:65" s="2" customFormat="1" ht="24.15" customHeight="1">
      <c r="A175" s="29"/>
      <c r="B175" s="142"/>
      <c r="C175" s="143" t="s">
        <v>255</v>
      </c>
      <c r="D175" s="143" t="s">
        <v>133</v>
      </c>
      <c r="E175" s="144" t="s">
        <v>256</v>
      </c>
      <c r="F175" s="145" t="s">
        <v>257</v>
      </c>
      <c r="G175" s="146" t="s">
        <v>187</v>
      </c>
      <c r="H175" s="147">
        <v>4.3999999999999997E-2</v>
      </c>
      <c r="I175" s="148"/>
      <c r="J175" s="149">
        <f t="shared" si="10"/>
        <v>0</v>
      </c>
      <c r="K175" s="150"/>
      <c r="L175" s="30"/>
      <c r="M175" s="151" t="s">
        <v>1</v>
      </c>
      <c r="N175" s="152" t="s">
        <v>42</v>
      </c>
      <c r="O175" s="56"/>
      <c r="P175" s="153">
        <f t="shared" si="11"/>
        <v>0</v>
      </c>
      <c r="Q175" s="153">
        <v>1.00397</v>
      </c>
      <c r="R175" s="153">
        <f t="shared" si="12"/>
        <v>4.4174680000000001E-2</v>
      </c>
      <c r="S175" s="153">
        <v>0</v>
      </c>
      <c r="T175" s="15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5" t="s">
        <v>137</v>
      </c>
      <c r="AT175" s="155" t="s">
        <v>133</v>
      </c>
      <c r="AU175" s="155" t="s">
        <v>138</v>
      </c>
      <c r="AY175" s="14" t="s">
        <v>131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138</v>
      </c>
      <c r="BK175" s="156">
        <f t="shared" si="19"/>
        <v>0</v>
      </c>
      <c r="BL175" s="14" t="s">
        <v>137</v>
      </c>
      <c r="BM175" s="155" t="s">
        <v>258</v>
      </c>
    </row>
    <row r="176" spans="1:65" s="12" customFormat="1" ht="22.95" customHeight="1">
      <c r="B176" s="129"/>
      <c r="D176" s="130" t="s">
        <v>75</v>
      </c>
      <c r="E176" s="140" t="s">
        <v>151</v>
      </c>
      <c r="F176" s="140" t="s">
        <v>259</v>
      </c>
      <c r="I176" s="132"/>
      <c r="J176" s="141">
        <f>BK176</f>
        <v>0</v>
      </c>
      <c r="L176" s="129"/>
      <c r="M176" s="134"/>
      <c r="N176" s="135"/>
      <c r="O176" s="135"/>
      <c r="P176" s="136">
        <f>P177</f>
        <v>0</v>
      </c>
      <c r="Q176" s="135"/>
      <c r="R176" s="136">
        <f>R177</f>
        <v>15.777609396120001</v>
      </c>
      <c r="S176" s="135"/>
      <c r="T176" s="137">
        <f>T177</f>
        <v>0</v>
      </c>
      <c r="AR176" s="130" t="s">
        <v>83</v>
      </c>
      <c r="AT176" s="138" t="s">
        <v>75</v>
      </c>
      <c r="AU176" s="138" t="s">
        <v>83</v>
      </c>
      <c r="AY176" s="130" t="s">
        <v>131</v>
      </c>
      <c r="BK176" s="139">
        <f>BK177</f>
        <v>0</v>
      </c>
    </row>
    <row r="177" spans="1:65" s="2" customFormat="1" ht="16.5" customHeight="1">
      <c r="A177" s="29"/>
      <c r="B177" s="142"/>
      <c r="C177" s="143" t="s">
        <v>260</v>
      </c>
      <c r="D177" s="143" t="s">
        <v>133</v>
      </c>
      <c r="E177" s="144" t="s">
        <v>261</v>
      </c>
      <c r="F177" s="145" t="s">
        <v>262</v>
      </c>
      <c r="G177" s="146" t="s">
        <v>136</v>
      </c>
      <c r="H177" s="147">
        <v>33</v>
      </c>
      <c r="I177" s="148"/>
      <c r="J177" s="149">
        <f>ROUND(I177*H177,3)</f>
        <v>0</v>
      </c>
      <c r="K177" s="150"/>
      <c r="L177" s="30"/>
      <c r="M177" s="151" t="s">
        <v>1</v>
      </c>
      <c r="N177" s="152" t="s">
        <v>42</v>
      </c>
      <c r="O177" s="56"/>
      <c r="P177" s="153">
        <f>O177*H177</f>
        <v>0</v>
      </c>
      <c r="Q177" s="153">
        <v>0.47810937564</v>
      </c>
      <c r="R177" s="153">
        <f>Q177*H177</f>
        <v>15.777609396120001</v>
      </c>
      <c r="S177" s="153">
        <v>0</v>
      </c>
      <c r="T177" s="15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5" t="s">
        <v>137</v>
      </c>
      <c r="AT177" s="155" t="s">
        <v>133</v>
      </c>
      <c r="AU177" s="155" t="s">
        <v>138</v>
      </c>
      <c r="AY177" s="14" t="s">
        <v>131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138</v>
      </c>
      <c r="BK177" s="156">
        <f>ROUND(I177*H177,3)</f>
        <v>0</v>
      </c>
      <c r="BL177" s="14" t="s">
        <v>137</v>
      </c>
      <c r="BM177" s="155" t="s">
        <v>263</v>
      </c>
    </row>
    <row r="178" spans="1:65" s="12" customFormat="1" ht="22.95" customHeight="1">
      <c r="B178" s="129"/>
      <c r="D178" s="130" t="s">
        <v>75</v>
      </c>
      <c r="E178" s="140" t="s">
        <v>155</v>
      </c>
      <c r="F178" s="140" t="s">
        <v>264</v>
      </c>
      <c r="I178" s="132"/>
      <c r="J178" s="141">
        <f>BK178</f>
        <v>0</v>
      </c>
      <c r="L178" s="129"/>
      <c r="M178" s="134"/>
      <c r="N178" s="135"/>
      <c r="O178" s="135"/>
      <c r="P178" s="136">
        <f>SUM(P179:P187)</f>
        <v>0</v>
      </c>
      <c r="Q178" s="135"/>
      <c r="R178" s="136">
        <f>SUM(R179:R187)</f>
        <v>672.107900685</v>
      </c>
      <c r="S178" s="135"/>
      <c r="T178" s="137">
        <f>SUM(T179:T187)</f>
        <v>0</v>
      </c>
      <c r="AR178" s="130" t="s">
        <v>83</v>
      </c>
      <c r="AT178" s="138" t="s">
        <v>75</v>
      </c>
      <c r="AU178" s="138" t="s">
        <v>83</v>
      </c>
      <c r="AY178" s="130" t="s">
        <v>131</v>
      </c>
      <c r="BK178" s="139">
        <f>SUM(BK179:BK187)</f>
        <v>0</v>
      </c>
    </row>
    <row r="179" spans="1:65" s="2" customFormat="1" ht="24.15" customHeight="1">
      <c r="A179" s="29"/>
      <c r="B179" s="142"/>
      <c r="C179" s="143" t="s">
        <v>265</v>
      </c>
      <c r="D179" s="143" t="s">
        <v>133</v>
      </c>
      <c r="E179" s="144" t="s">
        <v>266</v>
      </c>
      <c r="F179" s="145" t="s">
        <v>267</v>
      </c>
      <c r="G179" s="146" t="s">
        <v>136</v>
      </c>
      <c r="H179" s="147">
        <v>420.83499999999998</v>
      </c>
      <c r="I179" s="148"/>
      <c r="J179" s="149">
        <f t="shared" ref="J179:J187" si="20">ROUND(I179*H179,3)</f>
        <v>0</v>
      </c>
      <c r="K179" s="150"/>
      <c r="L179" s="30"/>
      <c r="M179" s="151" t="s">
        <v>1</v>
      </c>
      <c r="N179" s="152" t="s">
        <v>42</v>
      </c>
      <c r="O179" s="56"/>
      <c r="P179" s="153">
        <f t="shared" ref="P179:P187" si="21">O179*H179</f>
        <v>0</v>
      </c>
      <c r="Q179" s="153">
        <v>1.3650000000000001E-2</v>
      </c>
      <c r="R179" s="153">
        <f t="shared" ref="R179:R187" si="22">Q179*H179</f>
        <v>5.7443977500000001</v>
      </c>
      <c r="S179" s="153">
        <v>0</v>
      </c>
      <c r="T179" s="154">
        <f t="shared" ref="T179:T187" si="2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5" t="s">
        <v>137</v>
      </c>
      <c r="AT179" s="155" t="s">
        <v>133</v>
      </c>
      <c r="AU179" s="155" t="s">
        <v>138</v>
      </c>
      <c r="AY179" s="14" t="s">
        <v>131</v>
      </c>
      <c r="BE179" s="156">
        <f t="shared" ref="BE179:BE187" si="24">IF(N179="základná",J179,0)</f>
        <v>0</v>
      </c>
      <c r="BF179" s="156">
        <f t="shared" ref="BF179:BF187" si="25">IF(N179="znížená",J179,0)</f>
        <v>0</v>
      </c>
      <c r="BG179" s="156">
        <f t="shared" ref="BG179:BG187" si="26">IF(N179="zákl. prenesená",J179,0)</f>
        <v>0</v>
      </c>
      <c r="BH179" s="156">
        <f t="shared" ref="BH179:BH187" si="27">IF(N179="zníž. prenesená",J179,0)</f>
        <v>0</v>
      </c>
      <c r="BI179" s="156">
        <f t="shared" ref="BI179:BI187" si="28">IF(N179="nulová",J179,0)</f>
        <v>0</v>
      </c>
      <c r="BJ179" s="14" t="s">
        <v>138</v>
      </c>
      <c r="BK179" s="156">
        <f t="shared" ref="BK179:BK187" si="29">ROUND(I179*H179,3)</f>
        <v>0</v>
      </c>
      <c r="BL179" s="14" t="s">
        <v>137</v>
      </c>
      <c r="BM179" s="155" t="s">
        <v>268</v>
      </c>
    </row>
    <row r="180" spans="1:65" s="2" customFormat="1" ht="24.15" customHeight="1">
      <c r="A180" s="29"/>
      <c r="B180" s="142"/>
      <c r="C180" s="143" t="s">
        <v>269</v>
      </c>
      <c r="D180" s="143" t="s">
        <v>133</v>
      </c>
      <c r="E180" s="144" t="s">
        <v>270</v>
      </c>
      <c r="F180" s="145" t="s">
        <v>271</v>
      </c>
      <c r="G180" s="146" t="s">
        <v>136</v>
      </c>
      <c r="H180" s="147">
        <v>420.83499999999998</v>
      </c>
      <c r="I180" s="148"/>
      <c r="J180" s="149">
        <f t="shared" si="20"/>
        <v>0</v>
      </c>
      <c r="K180" s="150"/>
      <c r="L180" s="30"/>
      <c r="M180" s="151" t="s">
        <v>1</v>
      </c>
      <c r="N180" s="152" t="s">
        <v>42</v>
      </c>
      <c r="O180" s="56"/>
      <c r="P180" s="153">
        <f t="shared" si="21"/>
        <v>0</v>
      </c>
      <c r="Q180" s="153">
        <v>7.4999999999999993E-5</v>
      </c>
      <c r="R180" s="153">
        <f t="shared" si="22"/>
        <v>3.1562624999999997E-2</v>
      </c>
      <c r="S180" s="153">
        <v>0</v>
      </c>
      <c r="T180" s="15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5" t="s">
        <v>137</v>
      </c>
      <c r="AT180" s="155" t="s">
        <v>133</v>
      </c>
      <c r="AU180" s="155" t="s">
        <v>138</v>
      </c>
      <c r="AY180" s="14" t="s">
        <v>131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138</v>
      </c>
      <c r="BK180" s="156">
        <f t="shared" si="29"/>
        <v>0</v>
      </c>
      <c r="BL180" s="14" t="s">
        <v>137</v>
      </c>
      <c r="BM180" s="155" t="s">
        <v>272</v>
      </c>
    </row>
    <row r="181" spans="1:65" s="2" customFormat="1" ht="24.15" customHeight="1">
      <c r="A181" s="29"/>
      <c r="B181" s="142"/>
      <c r="C181" s="143" t="s">
        <v>273</v>
      </c>
      <c r="D181" s="143" t="s">
        <v>133</v>
      </c>
      <c r="E181" s="144" t="s">
        <v>274</v>
      </c>
      <c r="F181" s="145" t="s">
        <v>275</v>
      </c>
      <c r="G181" s="146" t="s">
        <v>136</v>
      </c>
      <c r="H181" s="147">
        <v>11.685</v>
      </c>
      <c r="I181" s="148"/>
      <c r="J181" s="149">
        <f t="shared" si="20"/>
        <v>0</v>
      </c>
      <c r="K181" s="150"/>
      <c r="L181" s="30"/>
      <c r="M181" s="151" t="s">
        <v>1</v>
      </c>
      <c r="N181" s="152" t="s">
        <v>42</v>
      </c>
      <c r="O181" s="56"/>
      <c r="P181" s="153">
        <f t="shared" si="21"/>
        <v>0</v>
      </c>
      <c r="Q181" s="153">
        <v>4.0000000000000001E-3</v>
      </c>
      <c r="R181" s="153">
        <f t="shared" si="22"/>
        <v>4.6740000000000004E-2</v>
      </c>
      <c r="S181" s="153">
        <v>0</v>
      </c>
      <c r="T181" s="15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5" t="s">
        <v>137</v>
      </c>
      <c r="AT181" s="155" t="s">
        <v>133</v>
      </c>
      <c r="AU181" s="155" t="s">
        <v>138</v>
      </c>
      <c r="AY181" s="14" t="s">
        <v>131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138</v>
      </c>
      <c r="BK181" s="156">
        <f t="shared" si="29"/>
        <v>0</v>
      </c>
      <c r="BL181" s="14" t="s">
        <v>137</v>
      </c>
      <c r="BM181" s="155" t="s">
        <v>276</v>
      </c>
    </row>
    <row r="182" spans="1:65" s="2" customFormat="1" ht="24.15" customHeight="1">
      <c r="A182" s="29"/>
      <c r="B182" s="142"/>
      <c r="C182" s="143" t="s">
        <v>277</v>
      </c>
      <c r="D182" s="143" t="s">
        <v>133</v>
      </c>
      <c r="E182" s="144" t="s">
        <v>278</v>
      </c>
      <c r="F182" s="145" t="s">
        <v>279</v>
      </c>
      <c r="G182" s="146" t="s">
        <v>136</v>
      </c>
      <c r="H182" s="147">
        <v>1367</v>
      </c>
      <c r="I182" s="148"/>
      <c r="J182" s="149">
        <f t="shared" si="20"/>
        <v>0</v>
      </c>
      <c r="K182" s="150"/>
      <c r="L182" s="30"/>
      <c r="M182" s="151" t="s">
        <v>1</v>
      </c>
      <c r="N182" s="152" t="s">
        <v>42</v>
      </c>
      <c r="O182" s="56"/>
      <c r="P182" s="153">
        <f t="shared" si="21"/>
        <v>0</v>
      </c>
      <c r="Q182" s="153">
        <v>2.9999999999999997E-4</v>
      </c>
      <c r="R182" s="153">
        <f t="shared" si="22"/>
        <v>0.41009999999999996</v>
      </c>
      <c r="S182" s="153">
        <v>0</v>
      </c>
      <c r="T182" s="15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5" t="s">
        <v>137</v>
      </c>
      <c r="AT182" s="155" t="s">
        <v>133</v>
      </c>
      <c r="AU182" s="155" t="s">
        <v>138</v>
      </c>
      <c r="AY182" s="14" t="s">
        <v>131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138</v>
      </c>
      <c r="BK182" s="156">
        <f t="shared" si="29"/>
        <v>0</v>
      </c>
      <c r="BL182" s="14" t="s">
        <v>137</v>
      </c>
      <c r="BM182" s="155" t="s">
        <v>280</v>
      </c>
    </row>
    <row r="183" spans="1:65" s="2" customFormat="1" ht="16.5" customHeight="1">
      <c r="A183" s="29"/>
      <c r="B183" s="142"/>
      <c r="C183" s="143" t="s">
        <v>281</v>
      </c>
      <c r="D183" s="143" t="s">
        <v>133</v>
      </c>
      <c r="E183" s="144" t="s">
        <v>282</v>
      </c>
      <c r="F183" s="145" t="s">
        <v>283</v>
      </c>
      <c r="G183" s="146" t="s">
        <v>136</v>
      </c>
      <c r="H183" s="147">
        <v>399.5</v>
      </c>
      <c r="I183" s="148"/>
      <c r="J183" s="149">
        <f t="shared" si="20"/>
        <v>0</v>
      </c>
      <c r="K183" s="150"/>
      <c r="L183" s="30"/>
      <c r="M183" s="151" t="s">
        <v>1</v>
      </c>
      <c r="N183" s="152" t="s">
        <v>42</v>
      </c>
      <c r="O183" s="56"/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5" t="s">
        <v>137</v>
      </c>
      <c r="AT183" s="155" t="s">
        <v>133</v>
      </c>
      <c r="AU183" s="155" t="s">
        <v>138</v>
      </c>
      <c r="AY183" s="14" t="s">
        <v>131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138</v>
      </c>
      <c r="BK183" s="156">
        <f t="shared" si="29"/>
        <v>0</v>
      </c>
      <c r="BL183" s="14" t="s">
        <v>137</v>
      </c>
      <c r="BM183" s="155" t="s">
        <v>284</v>
      </c>
    </row>
    <row r="184" spans="1:65" s="2" customFormat="1" ht="16.5" customHeight="1">
      <c r="A184" s="29"/>
      <c r="B184" s="142"/>
      <c r="C184" s="143" t="s">
        <v>285</v>
      </c>
      <c r="D184" s="143" t="s">
        <v>133</v>
      </c>
      <c r="E184" s="144" t="s">
        <v>286</v>
      </c>
      <c r="F184" s="145" t="s">
        <v>287</v>
      </c>
      <c r="G184" s="146" t="s">
        <v>142</v>
      </c>
      <c r="H184" s="147">
        <v>0.8</v>
      </c>
      <c r="I184" s="148"/>
      <c r="J184" s="149">
        <f t="shared" si="20"/>
        <v>0</v>
      </c>
      <c r="K184" s="150"/>
      <c r="L184" s="30"/>
      <c r="M184" s="151" t="s">
        <v>1</v>
      </c>
      <c r="N184" s="152" t="s">
        <v>42</v>
      </c>
      <c r="O184" s="56"/>
      <c r="P184" s="153">
        <f t="shared" si="21"/>
        <v>0</v>
      </c>
      <c r="Q184" s="153">
        <v>2.4210275700000001</v>
      </c>
      <c r="R184" s="153">
        <f t="shared" si="22"/>
        <v>1.9368220560000002</v>
      </c>
      <c r="S184" s="153">
        <v>0</v>
      </c>
      <c r="T184" s="15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5" t="s">
        <v>137</v>
      </c>
      <c r="AT184" s="155" t="s">
        <v>133</v>
      </c>
      <c r="AU184" s="155" t="s">
        <v>138</v>
      </c>
      <c r="AY184" s="14" t="s">
        <v>131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138</v>
      </c>
      <c r="BK184" s="156">
        <f t="shared" si="29"/>
        <v>0</v>
      </c>
      <c r="BL184" s="14" t="s">
        <v>137</v>
      </c>
      <c r="BM184" s="155" t="s">
        <v>288</v>
      </c>
    </row>
    <row r="185" spans="1:65" s="2" customFormat="1" ht="33" customHeight="1">
      <c r="A185" s="29"/>
      <c r="B185" s="142"/>
      <c r="C185" s="143" t="s">
        <v>289</v>
      </c>
      <c r="D185" s="143" t="s">
        <v>133</v>
      </c>
      <c r="E185" s="144" t="s">
        <v>290</v>
      </c>
      <c r="F185" s="145" t="s">
        <v>291</v>
      </c>
      <c r="G185" s="146" t="s">
        <v>142</v>
      </c>
      <c r="H185" s="147">
        <v>272</v>
      </c>
      <c r="I185" s="148"/>
      <c r="J185" s="149">
        <f t="shared" si="20"/>
        <v>0</v>
      </c>
      <c r="K185" s="150"/>
      <c r="L185" s="30"/>
      <c r="M185" s="151" t="s">
        <v>1</v>
      </c>
      <c r="N185" s="152" t="s">
        <v>42</v>
      </c>
      <c r="O185" s="56"/>
      <c r="P185" s="153">
        <f t="shared" si="21"/>
        <v>0</v>
      </c>
      <c r="Q185" s="153">
        <v>2.4407212</v>
      </c>
      <c r="R185" s="153">
        <f t="shared" si="22"/>
        <v>663.87616639999999</v>
      </c>
      <c r="S185" s="153">
        <v>0</v>
      </c>
      <c r="T185" s="15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5" t="s">
        <v>137</v>
      </c>
      <c r="AT185" s="155" t="s">
        <v>133</v>
      </c>
      <c r="AU185" s="155" t="s">
        <v>138</v>
      </c>
      <c r="AY185" s="14" t="s">
        <v>131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138</v>
      </c>
      <c r="BK185" s="156">
        <f t="shared" si="29"/>
        <v>0</v>
      </c>
      <c r="BL185" s="14" t="s">
        <v>137</v>
      </c>
      <c r="BM185" s="155" t="s">
        <v>292</v>
      </c>
    </row>
    <row r="186" spans="1:65" s="2" customFormat="1" ht="21.75" customHeight="1">
      <c r="A186" s="29"/>
      <c r="B186" s="142"/>
      <c r="C186" s="143" t="s">
        <v>293</v>
      </c>
      <c r="D186" s="143" t="s">
        <v>133</v>
      </c>
      <c r="E186" s="144" t="s">
        <v>294</v>
      </c>
      <c r="F186" s="145" t="s">
        <v>295</v>
      </c>
      <c r="G186" s="146" t="s">
        <v>136</v>
      </c>
      <c r="H186" s="147">
        <v>7.9</v>
      </c>
      <c r="I186" s="148"/>
      <c r="J186" s="149">
        <f t="shared" si="20"/>
        <v>0</v>
      </c>
      <c r="K186" s="150"/>
      <c r="L186" s="30"/>
      <c r="M186" s="151" t="s">
        <v>1</v>
      </c>
      <c r="N186" s="152" t="s">
        <v>42</v>
      </c>
      <c r="O186" s="56"/>
      <c r="P186" s="153">
        <f t="shared" si="21"/>
        <v>0</v>
      </c>
      <c r="Q186" s="153">
        <v>7.8622599999999994E-3</v>
      </c>
      <c r="R186" s="153">
        <f t="shared" si="22"/>
        <v>6.2111854000000001E-2</v>
      </c>
      <c r="S186" s="153">
        <v>0</v>
      </c>
      <c r="T186" s="15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5" t="s">
        <v>137</v>
      </c>
      <c r="AT186" s="155" t="s">
        <v>133</v>
      </c>
      <c r="AU186" s="155" t="s">
        <v>138</v>
      </c>
      <c r="AY186" s="14" t="s">
        <v>131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138</v>
      </c>
      <c r="BK186" s="156">
        <f t="shared" si="29"/>
        <v>0</v>
      </c>
      <c r="BL186" s="14" t="s">
        <v>137</v>
      </c>
      <c r="BM186" s="155" t="s">
        <v>296</v>
      </c>
    </row>
    <row r="187" spans="1:65" s="2" customFormat="1" ht="21.75" customHeight="1">
      <c r="A187" s="29"/>
      <c r="B187" s="142"/>
      <c r="C187" s="143" t="s">
        <v>297</v>
      </c>
      <c r="D187" s="143" t="s">
        <v>133</v>
      </c>
      <c r="E187" s="144" t="s">
        <v>298</v>
      </c>
      <c r="F187" s="145" t="s">
        <v>299</v>
      </c>
      <c r="G187" s="146" t="s">
        <v>136</v>
      </c>
      <c r="H187" s="147">
        <v>7.9</v>
      </c>
      <c r="I187" s="148"/>
      <c r="J187" s="149">
        <f t="shared" si="20"/>
        <v>0</v>
      </c>
      <c r="K187" s="150"/>
      <c r="L187" s="30"/>
      <c r="M187" s="151" t="s">
        <v>1</v>
      </c>
      <c r="N187" s="152" t="s">
        <v>42</v>
      </c>
      <c r="O187" s="56"/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5" t="s">
        <v>137</v>
      </c>
      <c r="AT187" s="155" t="s">
        <v>133</v>
      </c>
      <c r="AU187" s="155" t="s">
        <v>138</v>
      </c>
      <c r="AY187" s="14" t="s">
        <v>131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138</v>
      </c>
      <c r="BK187" s="156">
        <f t="shared" si="29"/>
        <v>0</v>
      </c>
      <c r="BL187" s="14" t="s">
        <v>137</v>
      </c>
      <c r="BM187" s="155" t="s">
        <v>300</v>
      </c>
    </row>
    <row r="188" spans="1:65" s="12" customFormat="1" ht="22.95" customHeight="1">
      <c r="B188" s="129"/>
      <c r="D188" s="130" t="s">
        <v>75</v>
      </c>
      <c r="E188" s="140" t="s">
        <v>163</v>
      </c>
      <c r="F188" s="140" t="s">
        <v>301</v>
      </c>
      <c r="I188" s="132"/>
      <c r="J188" s="141">
        <f>BK188</f>
        <v>0</v>
      </c>
      <c r="L188" s="129"/>
      <c r="M188" s="134"/>
      <c r="N188" s="135"/>
      <c r="O188" s="135"/>
      <c r="P188" s="136">
        <f>SUM(P189:P190)</f>
        <v>0</v>
      </c>
      <c r="Q188" s="135"/>
      <c r="R188" s="136">
        <f>SUM(R189:R190)</f>
        <v>11.113</v>
      </c>
      <c r="S188" s="135"/>
      <c r="T188" s="137">
        <f>SUM(T189:T190)</f>
        <v>0</v>
      </c>
      <c r="AR188" s="130" t="s">
        <v>83</v>
      </c>
      <c r="AT188" s="138" t="s">
        <v>75</v>
      </c>
      <c r="AU188" s="138" t="s">
        <v>83</v>
      </c>
      <c r="AY188" s="130" t="s">
        <v>131</v>
      </c>
      <c r="BK188" s="139">
        <f>SUM(BK189:BK190)</f>
        <v>0</v>
      </c>
    </row>
    <row r="189" spans="1:65" s="2" customFormat="1" ht="16.5" customHeight="1">
      <c r="A189" s="29"/>
      <c r="B189" s="142"/>
      <c r="C189" s="143" t="s">
        <v>302</v>
      </c>
      <c r="D189" s="143" t="s">
        <v>133</v>
      </c>
      <c r="E189" s="144" t="s">
        <v>303</v>
      </c>
      <c r="F189" s="145" t="s">
        <v>304</v>
      </c>
      <c r="G189" s="146" t="s">
        <v>305</v>
      </c>
      <c r="H189" s="147">
        <v>1</v>
      </c>
      <c r="I189" s="148"/>
      <c r="J189" s="149">
        <f>ROUND(I189*H189,3)</f>
        <v>0</v>
      </c>
      <c r="K189" s="150"/>
      <c r="L189" s="30"/>
      <c r="M189" s="151" t="s">
        <v>1</v>
      </c>
      <c r="N189" s="152" t="s">
        <v>42</v>
      </c>
      <c r="O189" s="56"/>
      <c r="P189" s="153">
        <f>O189*H189</f>
        <v>0</v>
      </c>
      <c r="Q189" s="153">
        <v>1.113</v>
      </c>
      <c r="R189" s="153">
        <f>Q189*H189</f>
        <v>1.113</v>
      </c>
      <c r="S189" s="153">
        <v>0</v>
      </c>
      <c r="T189" s="154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5" t="s">
        <v>137</v>
      </c>
      <c r="AT189" s="155" t="s">
        <v>133</v>
      </c>
      <c r="AU189" s="155" t="s">
        <v>138</v>
      </c>
      <c r="AY189" s="14" t="s">
        <v>131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138</v>
      </c>
      <c r="BK189" s="156">
        <f>ROUND(I189*H189,3)</f>
        <v>0</v>
      </c>
      <c r="BL189" s="14" t="s">
        <v>137</v>
      </c>
      <c r="BM189" s="155" t="s">
        <v>306</v>
      </c>
    </row>
    <row r="190" spans="1:65" s="2" customFormat="1" ht="24.15" customHeight="1">
      <c r="A190" s="29"/>
      <c r="B190" s="142"/>
      <c r="C190" s="157" t="s">
        <v>307</v>
      </c>
      <c r="D190" s="157" t="s">
        <v>184</v>
      </c>
      <c r="E190" s="158" t="s">
        <v>308</v>
      </c>
      <c r="F190" s="159" t="s">
        <v>309</v>
      </c>
      <c r="G190" s="160" t="s">
        <v>305</v>
      </c>
      <c r="H190" s="161">
        <v>1</v>
      </c>
      <c r="I190" s="162"/>
      <c r="J190" s="163">
        <f>ROUND(I190*H190,3)</f>
        <v>0</v>
      </c>
      <c r="K190" s="164"/>
      <c r="L190" s="165"/>
      <c r="M190" s="166" t="s">
        <v>1</v>
      </c>
      <c r="N190" s="167" t="s">
        <v>42</v>
      </c>
      <c r="O190" s="56"/>
      <c r="P190" s="153">
        <f>O190*H190</f>
        <v>0</v>
      </c>
      <c r="Q190" s="153">
        <v>10</v>
      </c>
      <c r="R190" s="153">
        <f>Q190*H190</f>
        <v>10</v>
      </c>
      <c r="S190" s="153">
        <v>0</v>
      </c>
      <c r="T190" s="154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5" t="s">
        <v>163</v>
      </c>
      <c r="AT190" s="155" t="s">
        <v>184</v>
      </c>
      <c r="AU190" s="155" t="s">
        <v>138</v>
      </c>
      <c r="AY190" s="14" t="s">
        <v>131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138</v>
      </c>
      <c r="BK190" s="156">
        <f>ROUND(I190*H190,3)</f>
        <v>0</v>
      </c>
      <c r="BL190" s="14" t="s">
        <v>137</v>
      </c>
      <c r="BM190" s="155" t="s">
        <v>310</v>
      </c>
    </row>
    <row r="191" spans="1:65" s="12" customFormat="1" ht="22.95" customHeight="1">
      <c r="B191" s="129"/>
      <c r="D191" s="130" t="s">
        <v>75</v>
      </c>
      <c r="E191" s="140" t="s">
        <v>311</v>
      </c>
      <c r="F191" s="140" t="s">
        <v>312</v>
      </c>
      <c r="I191" s="132"/>
      <c r="J191" s="141">
        <f>BK191</f>
        <v>0</v>
      </c>
      <c r="L191" s="129"/>
      <c r="M191" s="134"/>
      <c r="N191" s="135"/>
      <c r="O191" s="135"/>
      <c r="P191" s="136">
        <f>SUM(P192:P199)</f>
        <v>0</v>
      </c>
      <c r="Q191" s="135"/>
      <c r="R191" s="136">
        <f>SUM(R192:R199)</f>
        <v>34.948470800000003</v>
      </c>
      <c r="S191" s="135"/>
      <c r="T191" s="137">
        <f>SUM(T192:T199)</f>
        <v>0</v>
      </c>
      <c r="AR191" s="130" t="s">
        <v>83</v>
      </c>
      <c r="AT191" s="138" t="s">
        <v>75</v>
      </c>
      <c r="AU191" s="138" t="s">
        <v>83</v>
      </c>
      <c r="AY191" s="130" t="s">
        <v>131</v>
      </c>
      <c r="BK191" s="139">
        <f>SUM(BK192:BK199)</f>
        <v>0</v>
      </c>
    </row>
    <row r="192" spans="1:65" s="2" customFormat="1" ht="33" customHeight="1">
      <c r="A192" s="29"/>
      <c r="B192" s="142"/>
      <c r="C192" s="143" t="s">
        <v>313</v>
      </c>
      <c r="D192" s="143" t="s">
        <v>133</v>
      </c>
      <c r="E192" s="144" t="s">
        <v>314</v>
      </c>
      <c r="F192" s="145" t="s">
        <v>315</v>
      </c>
      <c r="G192" s="146" t="s">
        <v>136</v>
      </c>
      <c r="H192" s="147">
        <v>1020</v>
      </c>
      <c r="I192" s="148"/>
      <c r="J192" s="149">
        <f t="shared" ref="J192:J199" si="30">ROUND(I192*H192,3)</f>
        <v>0</v>
      </c>
      <c r="K192" s="150"/>
      <c r="L192" s="30"/>
      <c r="M192" s="151" t="s">
        <v>1</v>
      </c>
      <c r="N192" s="152" t="s">
        <v>42</v>
      </c>
      <c r="O192" s="56"/>
      <c r="P192" s="153">
        <f t="shared" ref="P192:P199" si="31">O192*H192</f>
        <v>0</v>
      </c>
      <c r="Q192" s="153">
        <v>2.5710469999999999E-2</v>
      </c>
      <c r="R192" s="153">
        <f t="shared" ref="R192:R199" si="32">Q192*H192</f>
        <v>26.224679399999999</v>
      </c>
      <c r="S192" s="153">
        <v>0</v>
      </c>
      <c r="T192" s="154">
        <f t="shared" ref="T192:T199" si="3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5" t="s">
        <v>137</v>
      </c>
      <c r="AT192" s="155" t="s">
        <v>133</v>
      </c>
      <c r="AU192" s="155" t="s">
        <v>138</v>
      </c>
      <c r="AY192" s="14" t="s">
        <v>131</v>
      </c>
      <c r="BE192" s="156">
        <f t="shared" ref="BE192:BE199" si="34">IF(N192="základná",J192,0)</f>
        <v>0</v>
      </c>
      <c r="BF192" s="156">
        <f t="shared" ref="BF192:BF199" si="35">IF(N192="znížená",J192,0)</f>
        <v>0</v>
      </c>
      <c r="BG192" s="156">
        <f t="shared" ref="BG192:BG199" si="36">IF(N192="zákl. prenesená",J192,0)</f>
        <v>0</v>
      </c>
      <c r="BH192" s="156">
        <f t="shared" ref="BH192:BH199" si="37">IF(N192="zníž. prenesená",J192,0)</f>
        <v>0</v>
      </c>
      <c r="BI192" s="156">
        <f t="shared" ref="BI192:BI199" si="38">IF(N192="nulová",J192,0)</f>
        <v>0</v>
      </c>
      <c r="BJ192" s="14" t="s">
        <v>138</v>
      </c>
      <c r="BK192" s="156">
        <f t="shared" ref="BK192:BK199" si="39">ROUND(I192*H192,3)</f>
        <v>0</v>
      </c>
      <c r="BL192" s="14" t="s">
        <v>137</v>
      </c>
      <c r="BM192" s="155" t="s">
        <v>316</v>
      </c>
    </row>
    <row r="193" spans="1:65" s="2" customFormat="1" ht="33" customHeight="1">
      <c r="A193" s="29"/>
      <c r="B193" s="142"/>
      <c r="C193" s="143" t="s">
        <v>317</v>
      </c>
      <c r="D193" s="143" t="s">
        <v>133</v>
      </c>
      <c r="E193" s="144" t="s">
        <v>318</v>
      </c>
      <c r="F193" s="145" t="s">
        <v>319</v>
      </c>
      <c r="G193" s="146" t="s">
        <v>136</v>
      </c>
      <c r="H193" s="147">
        <v>2040</v>
      </c>
      <c r="I193" s="148"/>
      <c r="J193" s="149">
        <f t="shared" si="30"/>
        <v>0</v>
      </c>
      <c r="K193" s="150"/>
      <c r="L193" s="30"/>
      <c r="M193" s="151" t="s">
        <v>1</v>
      </c>
      <c r="N193" s="152" t="s">
        <v>42</v>
      </c>
      <c r="O193" s="56"/>
      <c r="P193" s="153">
        <f t="shared" si="31"/>
        <v>0</v>
      </c>
      <c r="Q193" s="153">
        <v>0</v>
      </c>
      <c r="R193" s="153">
        <f t="shared" si="32"/>
        <v>0</v>
      </c>
      <c r="S193" s="153">
        <v>0</v>
      </c>
      <c r="T193" s="15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5" t="s">
        <v>137</v>
      </c>
      <c r="AT193" s="155" t="s">
        <v>133</v>
      </c>
      <c r="AU193" s="155" t="s">
        <v>138</v>
      </c>
      <c r="AY193" s="14" t="s">
        <v>131</v>
      </c>
      <c r="BE193" s="156">
        <f t="shared" si="34"/>
        <v>0</v>
      </c>
      <c r="BF193" s="156">
        <f t="shared" si="35"/>
        <v>0</v>
      </c>
      <c r="BG193" s="156">
        <f t="shared" si="36"/>
        <v>0</v>
      </c>
      <c r="BH193" s="156">
        <f t="shared" si="37"/>
        <v>0</v>
      </c>
      <c r="BI193" s="156">
        <f t="shared" si="38"/>
        <v>0</v>
      </c>
      <c r="BJ193" s="14" t="s">
        <v>138</v>
      </c>
      <c r="BK193" s="156">
        <f t="shared" si="39"/>
        <v>0</v>
      </c>
      <c r="BL193" s="14" t="s">
        <v>137</v>
      </c>
      <c r="BM193" s="155" t="s">
        <v>320</v>
      </c>
    </row>
    <row r="194" spans="1:65" s="2" customFormat="1" ht="33" customHeight="1">
      <c r="A194" s="29"/>
      <c r="B194" s="142"/>
      <c r="C194" s="143" t="s">
        <v>321</v>
      </c>
      <c r="D194" s="143" t="s">
        <v>133</v>
      </c>
      <c r="E194" s="144" t="s">
        <v>322</v>
      </c>
      <c r="F194" s="145" t="s">
        <v>323</v>
      </c>
      <c r="G194" s="146" t="s">
        <v>136</v>
      </c>
      <c r="H194" s="147">
        <v>1020</v>
      </c>
      <c r="I194" s="148"/>
      <c r="J194" s="149">
        <f t="shared" si="30"/>
        <v>0</v>
      </c>
      <c r="K194" s="150"/>
      <c r="L194" s="30"/>
      <c r="M194" s="151" t="s">
        <v>1</v>
      </c>
      <c r="N194" s="152" t="s">
        <v>42</v>
      </c>
      <c r="O194" s="56"/>
      <c r="P194" s="153">
        <f t="shared" si="31"/>
        <v>0</v>
      </c>
      <c r="Q194" s="153">
        <v>0</v>
      </c>
      <c r="R194" s="153">
        <f t="shared" si="32"/>
        <v>0</v>
      </c>
      <c r="S194" s="153">
        <v>0</v>
      </c>
      <c r="T194" s="15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5" t="s">
        <v>137</v>
      </c>
      <c r="AT194" s="155" t="s">
        <v>133</v>
      </c>
      <c r="AU194" s="155" t="s">
        <v>138</v>
      </c>
      <c r="AY194" s="14" t="s">
        <v>131</v>
      </c>
      <c r="BE194" s="156">
        <f t="shared" si="34"/>
        <v>0</v>
      </c>
      <c r="BF194" s="156">
        <f t="shared" si="35"/>
        <v>0</v>
      </c>
      <c r="BG194" s="156">
        <f t="shared" si="36"/>
        <v>0</v>
      </c>
      <c r="BH194" s="156">
        <f t="shared" si="37"/>
        <v>0</v>
      </c>
      <c r="BI194" s="156">
        <f t="shared" si="38"/>
        <v>0</v>
      </c>
      <c r="BJ194" s="14" t="s">
        <v>138</v>
      </c>
      <c r="BK194" s="156">
        <f t="shared" si="39"/>
        <v>0</v>
      </c>
      <c r="BL194" s="14" t="s">
        <v>137</v>
      </c>
      <c r="BM194" s="155" t="s">
        <v>324</v>
      </c>
    </row>
    <row r="195" spans="1:65" s="2" customFormat="1" ht="24.15" customHeight="1">
      <c r="A195" s="29"/>
      <c r="B195" s="142"/>
      <c r="C195" s="143" t="s">
        <v>325</v>
      </c>
      <c r="D195" s="143" t="s">
        <v>133</v>
      </c>
      <c r="E195" s="144" t="s">
        <v>326</v>
      </c>
      <c r="F195" s="145" t="s">
        <v>327</v>
      </c>
      <c r="G195" s="146" t="s">
        <v>136</v>
      </c>
      <c r="H195" s="147">
        <v>1360</v>
      </c>
      <c r="I195" s="148"/>
      <c r="J195" s="149">
        <f t="shared" si="30"/>
        <v>0</v>
      </c>
      <c r="K195" s="150"/>
      <c r="L195" s="30"/>
      <c r="M195" s="151" t="s">
        <v>1</v>
      </c>
      <c r="N195" s="152" t="s">
        <v>42</v>
      </c>
      <c r="O195" s="56"/>
      <c r="P195" s="153">
        <f t="shared" si="31"/>
        <v>0</v>
      </c>
      <c r="Q195" s="153">
        <v>6.1813399999999996E-3</v>
      </c>
      <c r="R195" s="153">
        <f t="shared" si="32"/>
        <v>8.4066223999999998</v>
      </c>
      <c r="S195" s="153">
        <v>0</v>
      </c>
      <c r="T195" s="15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5" t="s">
        <v>137</v>
      </c>
      <c r="AT195" s="155" t="s">
        <v>133</v>
      </c>
      <c r="AU195" s="155" t="s">
        <v>138</v>
      </c>
      <c r="AY195" s="14" t="s">
        <v>131</v>
      </c>
      <c r="BE195" s="156">
        <f t="shared" si="34"/>
        <v>0</v>
      </c>
      <c r="BF195" s="156">
        <f t="shared" si="35"/>
        <v>0</v>
      </c>
      <c r="BG195" s="156">
        <f t="shared" si="36"/>
        <v>0</v>
      </c>
      <c r="BH195" s="156">
        <f t="shared" si="37"/>
        <v>0</v>
      </c>
      <c r="BI195" s="156">
        <f t="shared" si="38"/>
        <v>0</v>
      </c>
      <c r="BJ195" s="14" t="s">
        <v>138</v>
      </c>
      <c r="BK195" s="156">
        <f t="shared" si="39"/>
        <v>0</v>
      </c>
      <c r="BL195" s="14" t="s">
        <v>137</v>
      </c>
      <c r="BM195" s="155" t="s">
        <v>328</v>
      </c>
    </row>
    <row r="196" spans="1:65" s="2" customFormat="1" ht="24.15" customHeight="1">
      <c r="A196" s="29"/>
      <c r="B196" s="142"/>
      <c r="C196" s="143" t="s">
        <v>329</v>
      </c>
      <c r="D196" s="143" t="s">
        <v>133</v>
      </c>
      <c r="E196" s="144" t="s">
        <v>330</v>
      </c>
      <c r="F196" s="145" t="s">
        <v>331</v>
      </c>
      <c r="G196" s="146" t="s">
        <v>136</v>
      </c>
      <c r="H196" s="147">
        <v>1360</v>
      </c>
      <c r="I196" s="148"/>
      <c r="J196" s="149">
        <f t="shared" si="30"/>
        <v>0</v>
      </c>
      <c r="K196" s="150"/>
      <c r="L196" s="30"/>
      <c r="M196" s="151" t="s">
        <v>1</v>
      </c>
      <c r="N196" s="152" t="s">
        <v>42</v>
      </c>
      <c r="O196" s="56"/>
      <c r="P196" s="153">
        <f t="shared" si="31"/>
        <v>0</v>
      </c>
      <c r="Q196" s="153">
        <v>4.6999999999999997E-5</v>
      </c>
      <c r="R196" s="153">
        <f t="shared" si="32"/>
        <v>6.3919999999999991E-2</v>
      </c>
      <c r="S196" s="153">
        <v>0</v>
      </c>
      <c r="T196" s="15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5" t="s">
        <v>137</v>
      </c>
      <c r="AT196" s="155" t="s">
        <v>133</v>
      </c>
      <c r="AU196" s="155" t="s">
        <v>138</v>
      </c>
      <c r="AY196" s="14" t="s">
        <v>131</v>
      </c>
      <c r="BE196" s="156">
        <f t="shared" si="34"/>
        <v>0</v>
      </c>
      <c r="BF196" s="156">
        <f t="shared" si="35"/>
        <v>0</v>
      </c>
      <c r="BG196" s="156">
        <f t="shared" si="36"/>
        <v>0</v>
      </c>
      <c r="BH196" s="156">
        <f t="shared" si="37"/>
        <v>0</v>
      </c>
      <c r="BI196" s="156">
        <f t="shared" si="38"/>
        <v>0</v>
      </c>
      <c r="BJ196" s="14" t="s">
        <v>138</v>
      </c>
      <c r="BK196" s="156">
        <f t="shared" si="39"/>
        <v>0</v>
      </c>
      <c r="BL196" s="14" t="s">
        <v>137</v>
      </c>
      <c r="BM196" s="155" t="s">
        <v>332</v>
      </c>
    </row>
    <row r="197" spans="1:65" s="2" customFormat="1" ht="24.15" customHeight="1">
      <c r="A197" s="29"/>
      <c r="B197" s="142"/>
      <c r="C197" s="143" t="s">
        <v>333</v>
      </c>
      <c r="D197" s="143" t="s">
        <v>133</v>
      </c>
      <c r="E197" s="144" t="s">
        <v>334</v>
      </c>
      <c r="F197" s="145" t="s">
        <v>335</v>
      </c>
      <c r="G197" s="146" t="s">
        <v>136</v>
      </c>
      <c r="H197" s="147">
        <v>1367</v>
      </c>
      <c r="I197" s="148"/>
      <c r="J197" s="149">
        <f t="shared" si="30"/>
        <v>0</v>
      </c>
      <c r="K197" s="150"/>
      <c r="L197" s="30"/>
      <c r="M197" s="151" t="s">
        <v>1</v>
      </c>
      <c r="N197" s="152" t="s">
        <v>42</v>
      </c>
      <c r="O197" s="56"/>
      <c r="P197" s="153">
        <f t="shared" si="31"/>
        <v>0</v>
      </c>
      <c r="Q197" s="153">
        <v>4.6999999999999997E-5</v>
      </c>
      <c r="R197" s="153">
        <f t="shared" si="32"/>
        <v>6.4249000000000001E-2</v>
      </c>
      <c r="S197" s="153">
        <v>0</v>
      </c>
      <c r="T197" s="15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5" t="s">
        <v>137</v>
      </c>
      <c r="AT197" s="155" t="s">
        <v>133</v>
      </c>
      <c r="AU197" s="155" t="s">
        <v>138</v>
      </c>
      <c r="AY197" s="14" t="s">
        <v>131</v>
      </c>
      <c r="BE197" s="156">
        <f t="shared" si="34"/>
        <v>0</v>
      </c>
      <c r="BF197" s="156">
        <f t="shared" si="35"/>
        <v>0</v>
      </c>
      <c r="BG197" s="156">
        <f t="shared" si="36"/>
        <v>0</v>
      </c>
      <c r="BH197" s="156">
        <f t="shared" si="37"/>
        <v>0</v>
      </c>
      <c r="BI197" s="156">
        <f t="shared" si="38"/>
        <v>0</v>
      </c>
      <c r="BJ197" s="14" t="s">
        <v>138</v>
      </c>
      <c r="BK197" s="156">
        <f t="shared" si="39"/>
        <v>0</v>
      </c>
      <c r="BL197" s="14" t="s">
        <v>137</v>
      </c>
      <c r="BM197" s="155" t="s">
        <v>336</v>
      </c>
    </row>
    <row r="198" spans="1:65" s="2" customFormat="1" ht="33" customHeight="1">
      <c r="A198" s="29"/>
      <c r="B198" s="142"/>
      <c r="C198" s="143" t="s">
        <v>337</v>
      </c>
      <c r="D198" s="143" t="s">
        <v>133</v>
      </c>
      <c r="E198" s="144" t="s">
        <v>338</v>
      </c>
      <c r="F198" s="145" t="s">
        <v>339</v>
      </c>
      <c r="G198" s="146" t="s">
        <v>305</v>
      </c>
      <c r="H198" s="147">
        <v>7</v>
      </c>
      <c r="I198" s="148"/>
      <c r="J198" s="149">
        <f t="shared" si="30"/>
        <v>0</v>
      </c>
      <c r="K198" s="150"/>
      <c r="L198" s="30"/>
      <c r="M198" s="151" t="s">
        <v>1</v>
      </c>
      <c r="N198" s="152" t="s">
        <v>42</v>
      </c>
      <c r="O198" s="56"/>
      <c r="P198" s="153">
        <f t="shared" si="31"/>
        <v>0</v>
      </c>
      <c r="Q198" s="153">
        <v>2.1000000000000001E-2</v>
      </c>
      <c r="R198" s="153">
        <f t="shared" si="32"/>
        <v>0.14700000000000002</v>
      </c>
      <c r="S198" s="153">
        <v>0</v>
      </c>
      <c r="T198" s="15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5" t="s">
        <v>137</v>
      </c>
      <c r="AT198" s="155" t="s">
        <v>133</v>
      </c>
      <c r="AU198" s="155" t="s">
        <v>138</v>
      </c>
      <c r="AY198" s="14" t="s">
        <v>131</v>
      </c>
      <c r="BE198" s="156">
        <f t="shared" si="34"/>
        <v>0</v>
      </c>
      <c r="BF198" s="156">
        <f t="shared" si="35"/>
        <v>0</v>
      </c>
      <c r="BG198" s="156">
        <f t="shared" si="36"/>
        <v>0</v>
      </c>
      <c r="BH198" s="156">
        <f t="shared" si="37"/>
        <v>0</v>
      </c>
      <c r="BI198" s="156">
        <f t="shared" si="38"/>
        <v>0</v>
      </c>
      <c r="BJ198" s="14" t="s">
        <v>138</v>
      </c>
      <c r="BK198" s="156">
        <f t="shared" si="39"/>
        <v>0</v>
      </c>
      <c r="BL198" s="14" t="s">
        <v>137</v>
      </c>
      <c r="BM198" s="155" t="s">
        <v>340</v>
      </c>
    </row>
    <row r="199" spans="1:65" s="2" customFormat="1" ht="16.5" customHeight="1">
      <c r="A199" s="29"/>
      <c r="B199" s="142"/>
      <c r="C199" s="157" t="s">
        <v>341</v>
      </c>
      <c r="D199" s="157" t="s">
        <v>184</v>
      </c>
      <c r="E199" s="158" t="s">
        <v>342</v>
      </c>
      <c r="F199" s="159" t="s">
        <v>343</v>
      </c>
      <c r="G199" s="160" t="s">
        <v>305</v>
      </c>
      <c r="H199" s="161">
        <v>7</v>
      </c>
      <c r="I199" s="162"/>
      <c r="J199" s="163">
        <f t="shared" si="30"/>
        <v>0</v>
      </c>
      <c r="K199" s="164"/>
      <c r="L199" s="165"/>
      <c r="M199" s="166" t="s">
        <v>1</v>
      </c>
      <c r="N199" s="167" t="s">
        <v>42</v>
      </c>
      <c r="O199" s="56"/>
      <c r="P199" s="153">
        <f t="shared" si="31"/>
        <v>0</v>
      </c>
      <c r="Q199" s="153">
        <v>6.0000000000000001E-3</v>
      </c>
      <c r="R199" s="153">
        <f t="shared" si="32"/>
        <v>4.2000000000000003E-2</v>
      </c>
      <c r="S199" s="153">
        <v>0</v>
      </c>
      <c r="T199" s="15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5" t="s">
        <v>163</v>
      </c>
      <c r="AT199" s="155" t="s">
        <v>184</v>
      </c>
      <c r="AU199" s="155" t="s">
        <v>138</v>
      </c>
      <c r="AY199" s="14" t="s">
        <v>131</v>
      </c>
      <c r="BE199" s="156">
        <f t="shared" si="34"/>
        <v>0</v>
      </c>
      <c r="BF199" s="156">
        <f t="shared" si="35"/>
        <v>0</v>
      </c>
      <c r="BG199" s="156">
        <f t="shared" si="36"/>
        <v>0</v>
      </c>
      <c r="BH199" s="156">
        <f t="shared" si="37"/>
        <v>0</v>
      </c>
      <c r="BI199" s="156">
        <f t="shared" si="38"/>
        <v>0</v>
      </c>
      <c r="BJ199" s="14" t="s">
        <v>138</v>
      </c>
      <c r="BK199" s="156">
        <f t="shared" si="39"/>
        <v>0</v>
      </c>
      <c r="BL199" s="14" t="s">
        <v>137</v>
      </c>
      <c r="BM199" s="155" t="s">
        <v>344</v>
      </c>
    </row>
    <row r="200" spans="1:65" s="12" customFormat="1" ht="22.95" customHeight="1">
      <c r="B200" s="129"/>
      <c r="D200" s="130" t="s">
        <v>75</v>
      </c>
      <c r="E200" s="140" t="s">
        <v>167</v>
      </c>
      <c r="F200" s="140" t="s">
        <v>345</v>
      </c>
      <c r="I200" s="132"/>
      <c r="J200" s="141">
        <f>BK200</f>
        <v>0</v>
      </c>
      <c r="L200" s="129"/>
      <c r="M200" s="134"/>
      <c r="N200" s="135"/>
      <c r="O200" s="135"/>
      <c r="P200" s="136">
        <f>SUM(P201:P218)</f>
        <v>0</v>
      </c>
      <c r="Q200" s="135"/>
      <c r="R200" s="136">
        <f>SUM(R201:R218)</f>
        <v>2.7831847680000001E-2</v>
      </c>
      <c r="S200" s="135"/>
      <c r="T200" s="137">
        <f>SUM(T201:T218)</f>
        <v>93.734467499999994</v>
      </c>
      <c r="AR200" s="130" t="s">
        <v>83</v>
      </c>
      <c r="AT200" s="138" t="s">
        <v>75</v>
      </c>
      <c r="AU200" s="138" t="s">
        <v>83</v>
      </c>
      <c r="AY200" s="130" t="s">
        <v>131</v>
      </c>
      <c r="BK200" s="139">
        <f>SUM(BK201:BK218)</f>
        <v>0</v>
      </c>
    </row>
    <row r="201" spans="1:65" s="2" customFormat="1" ht="16.5" customHeight="1">
      <c r="A201" s="29"/>
      <c r="B201" s="142"/>
      <c r="C201" s="143" t="s">
        <v>346</v>
      </c>
      <c r="D201" s="143" t="s">
        <v>133</v>
      </c>
      <c r="E201" s="144" t="s">
        <v>347</v>
      </c>
      <c r="F201" s="145" t="s">
        <v>348</v>
      </c>
      <c r="G201" s="146" t="s">
        <v>305</v>
      </c>
      <c r="H201" s="147">
        <v>1</v>
      </c>
      <c r="I201" s="148"/>
      <c r="J201" s="149">
        <f t="shared" ref="J201:J218" si="40">ROUND(I201*H201,3)</f>
        <v>0</v>
      </c>
      <c r="K201" s="150"/>
      <c r="L201" s="30"/>
      <c r="M201" s="151" t="s">
        <v>1</v>
      </c>
      <c r="N201" s="152" t="s">
        <v>42</v>
      </c>
      <c r="O201" s="56"/>
      <c r="P201" s="153">
        <f t="shared" ref="P201:P218" si="41">O201*H201</f>
        <v>0</v>
      </c>
      <c r="Q201" s="153">
        <v>0</v>
      </c>
      <c r="R201" s="153">
        <f t="shared" ref="R201:R218" si="42">Q201*H201</f>
        <v>0</v>
      </c>
      <c r="S201" s="153">
        <v>0</v>
      </c>
      <c r="T201" s="154">
        <f t="shared" ref="T201:T218" si="43"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5" t="s">
        <v>349</v>
      </c>
      <c r="AT201" s="155" t="s">
        <v>133</v>
      </c>
      <c r="AU201" s="155" t="s">
        <v>138</v>
      </c>
      <c r="AY201" s="14" t="s">
        <v>131</v>
      </c>
      <c r="BE201" s="156">
        <f t="shared" ref="BE201:BE218" si="44">IF(N201="základná",J201,0)</f>
        <v>0</v>
      </c>
      <c r="BF201" s="156">
        <f t="shared" ref="BF201:BF218" si="45">IF(N201="znížená",J201,0)</f>
        <v>0</v>
      </c>
      <c r="BG201" s="156">
        <f t="shared" ref="BG201:BG218" si="46">IF(N201="zákl. prenesená",J201,0)</f>
        <v>0</v>
      </c>
      <c r="BH201" s="156">
        <f t="shared" ref="BH201:BH218" si="47">IF(N201="zníž. prenesená",J201,0)</f>
        <v>0</v>
      </c>
      <c r="BI201" s="156">
        <f t="shared" ref="BI201:BI218" si="48">IF(N201="nulová",J201,0)</f>
        <v>0</v>
      </c>
      <c r="BJ201" s="14" t="s">
        <v>138</v>
      </c>
      <c r="BK201" s="156">
        <f t="shared" ref="BK201:BK218" si="49">ROUND(I201*H201,3)</f>
        <v>0</v>
      </c>
      <c r="BL201" s="14" t="s">
        <v>349</v>
      </c>
      <c r="BM201" s="155" t="s">
        <v>350</v>
      </c>
    </row>
    <row r="202" spans="1:65" s="2" customFormat="1" ht="16.5" customHeight="1">
      <c r="A202" s="29"/>
      <c r="B202" s="142"/>
      <c r="C202" s="143" t="s">
        <v>351</v>
      </c>
      <c r="D202" s="143" t="s">
        <v>133</v>
      </c>
      <c r="E202" s="144" t="s">
        <v>352</v>
      </c>
      <c r="F202" s="145" t="s">
        <v>353</v>
      </c>
      <c r="G202" s="146" t="s">
        <v>305</v>
      </c>
      <c r="H202" s="147">
        <v>1</v>
      </c>
      <c r="I202" s="148"/>
      <c r="J202" s="149">
        <f t="shared" si="40"/>
        <v>0</v>
      </c>
      <c r="K202" s="150"/>
      <c r="L202" s="30"/>
      <c r="M202" s="151" t="s">
        <v>1</v>
      </c>
      <c r="N202" s="152" t="s">
        <v>42</v>
      </c>
      <c r="O202" s="56"/>
      <c r="P202" s="153">
        <f t="shared" si="41"/>
        <v>0</v>
      </c>
      <c r="Q202" s="153">
        <v>0</v>
      </c>
      <c r="R202" s="153">
        <f t="shared" si="42"/>
        <v>0</v>
      </c>
      <c r="S202" s="153">
        <v>0</v>
      </c>
      <c r="T202" s="154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5" t="s">
        <v>349</v>
      </c>
      <c r="AT202" s="155" t="s">
        <v>133</v>
      </c>
      <c r="AU202" s="155" t="s">
        <v>138</v>
      </c>
      <c r="AY202" s="14" t="s">
        <v>131</v>
      </c>
      <c r="BE202" s="156">
        <f t="shared" si="44"/>
        <v>0</v>
      </c>
      <c r="BF202" s="156">
        <f t="shared" si="45"/>
        <v>0</v>
      </c>
      <c r="BG202" s="156">
        <f t="shared" si="46"/>
        <v>0</v>
      </c>
      <c r="BH202" s="156">
        <f t="shared" si="47"/>
        <v>0</v>
      </c>
      <c r="BI202" s="156">
        <f t="shared" si="48"/>
        <v>0</v>
      </c>
      <c r="BJ202" s="14" t="s">
        <v>138</v>
      </c>
      <c r="BK202" s="156">
        <f t="shared" si="49"/>
        <v>0</v>
      </c>
      <c r="BL202" s="14" t="s">
        <v>349</v>
      </c>
      <c r="BM202" s="155" t="s">
        <v>354</v>
      </c>
    </row>
    <row r="203" spans="1:65" s="2" customFormat="1" ht="24.15" customHeight="1">
      <c r="A203" s="29"/>
      <c r="B203" s="142"/>
      <c r="C203" s="143" t="s">
        <v>355</v>
      </c>
      <c r="D203" s="143" t="s">
        <v>133</v>
      </c>
      <c r="E203" s="144" t="s">
        <v>356</v>
      </c>
      <c r="F203" s="145" t="s">
        <v>357</v>
      </c>
      <c r="G203" s="146" t="s">
        <v>358</v>
      </c>
      <c r="H203" s="147">
        <v>2009.9</v>
      </c>
      <c r="I203" s="148"/>
      <c r="J203" s="149">
        <f t="shared" si="40"/>
        <v>0</v>
      </c>
      <c r="K203" s="150"/>
      <c r="L203" s="30"/>
      <c r="M203" s="151" t="s">
        <v>1</v>
      </c>
      <c r="N203" s="152" t="s">
        <v>42</v>
      </c>
      <c r="O203" s="56"/>
      <c r="P203" s="153">
        <f t="shared" si="41"/>
        <v>0</v>
      </c>
      <c r="Q203" s="153">
        <v>0</v>
      </c>
      <c r="R203" s="153">
        <f t="shared" si="42"/>
        <v>0</v>
      </c>
      <c r="S203" s="153">
        <v>6.0000000000000001E-3</v>
      </c>
      <c r="T203" s="154">
        <f t="shared" si="43"/>
        <v>12.0594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5" t="s">
        <v>198</v>
      </c>
      <c r="AT203" s="155" t="s">
        <v>133</v>
      </c>
      <c r="AU203" s="155" t="s">
        <v>138</v>
      </c>
      <c r="AY203" s="14" t="s">
        <v>131</v>
      </c>
      <c r="BE203" s="156">
        <f t="shared" si="44"/>
        <v>0</v>
      </c>
      <c r="BF203" s="156">
        <f t="shared" si="45"/>
        <v>0</v>
      </c>
      <c r="BG203" s="156">
        <f t="shared" si="46"/>
        <v>0</v>
      </c>
      <c r="BH203" s="156">
        <f t="shared" si="47"/>
        <v>0</v>
      </c>
      <c r="BI203" s="156">
        <f t="shared" si="48"/>
        <v>0</v>
      </c>
      <c r="BJ203" s="14" t="s">
        <v>138</v>
      </c>
      <c r="BK203" s="156">
        <f t="shared" si="49"/>
        <v>0</v>
      </c>
      <c r="BL203" s="14" t="s">
        <v>198</v>
      </c>
      <c r="BM203" s="155" t="s">
        <v>359</v>
      </c>
    </row>
    <row r="204" spans="1:65" s="2" customFormat="1" ht="24.15" customHeight="1">
      <c r="A204" s="29"/>
      <c r="B204" s="142"/>
      <c r="C204" s="143" t="s">
        <v>360</v>
      </c>
      <c r="D204" s="143" t="s">
        <v>133</v>
      </c>
      <c r="E204" s="144" t="s">
        <v>361</v>
      </c>
      <c r="F204" s="145" t="s">
        <v>362</v>
      </c>
      <c r="G204" s="146" t="s">
        <v>136</v>
      </c>
      <c r="H204" s="147">
        <v>14</v>
      </c>
      <c r="I204" s="148"/>
      <c r="J204" s="149">
        <f t="shared" si="40"/>
        <v>0</v>
      </c>
      <c r="K204" s="150"/>
      <c r="L204" s="30"/>
      <c r="M204" s="151" t="s">
        <v>1</v>
      </c>
      <c r="N204" s="152" t="s">
        <v>42</v>
      </c>
      <c r="O204" s="56"/>
      <c r="P204" s="153">
        <f t="shared" si="41"/>
        <v>0</v>
      </c>
      <c r="Q204" s="153">
        <v>0</v>
      </c>
      <c r="R204" s="153">
        <f t="shared" si="42"/>
        <v>0</v>
      </c>
      <c r="S204" s="153">
        <v>1.7000000000000001E-2</v>
      </c>
      <c r="T204" s="154">
        <f t="shared" si="43"/>
        <v>0.23800000000000002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5" t="s">
        <v>198</v>
      </c>
      <c r="AT204" s="155" t="s">
        <v>133</v>
      </c>
      <c r="AU204" s="155" t="s">
        <v>138</v>
      </c>
      <c r="AY204" s="14" t="s">
        <v>131</v>
      </c>
      <c r="BE204" s="156">
        <f t="shared" si="44"/>
        <v>0</v>
      </c>
      <c r="BF204" s="156">
        <f t="shared" si="45"/>
        <v>0</v>
      </c>
      <c r="BG204" s="156">
        <f t="shared" si="46"/>
        <v>0</v>
      </c>
      <c r="BH204" s="156">
        <f t="shared" si="47"/>
        <v>0</v>
      </c>
      <c r="BI204" s="156">
        <f t="shared" si="48"/>
        <v>0</v>
      </c>
      <c r="BJ204" s="14" t="s">
        <v>138</v>
      </c>
      <c r="BK204" s="156">
        <f t="shared" si="49"/>
        <v>0</v>
      </c>
      <c r="BL204" s="14" t="s">
        <v>198</v>
      </c>
      <c r="BM204" s="155" t="s">
        <v>363</v>
      </c>
    </row>
    <row r="205" spans="1:65" s="2" customFormat="1" ht="24.15" customHeight="1">
      <c r="A205" s="29"/>
      <c r="B205" s="142"/>
      <c r="C205" s="143" t="s">
        <v>364</v>
      </c>
      <c r="D205" s="143" t="s">
        <v>133</v>
      </c>
      <c r="E205" s="144" t="s">
        <v>365</v>
      </c>
      <c r="F205" s="145" t="s">
        <v>366</v>
      </c>
      <c r="G205" s="146" t="s">
        <v>358</v>
      </c>
      <c r="H205" s="147">
        <v>140.6</v>
      </c>
      <c r="I205" s="148"/>
      <c r="J205" s="149">
        <f t="shared" si="40"/>
        <v>0</v>
      </c>
      <c r="K205" s="150"/>
      <c r="L205" s="30"/>
      <c r="M205" s="151" t="s">
        <v>1</v>
      </c>
      <c r="N205" s="152" t="s">
        <v>42</v>
      </c>
      <c r="O205" s="56"/>
      <c r="P205" s="153">
        <f t="shared" si="41"/>
        <v>0</v>
      </c>
      <c r="Q205" s="153">
        <v>0</v>
      </c>
      <c r="R205" s="153">
        <f t="shared" si="42"/>
        <v>0</v>
      </c>
      <c r="S205" s="153">
        <v>3.3E-3</v>
      </c>
      <c r="T205" s="154">
        <f t="shared" si="43"/>
        <v>0.46398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5" t="s">
        <v>198</v>
      </c>
      <c r="AT205" s="155" t="s">
        <v>133</v>
      </c>
      <c r="AU205" s="155" t="s">
        <v>138</v>
      </c>
      <c r="AY205" s="14" t="s">
        <v>131</v>
      </c>
      <c r="BE205" s="156">
        <f t="shared" si="44"/>
        <v>0</v>
      </c>
      <c r="BF205" s="156">
        <f t="shared" si="45"/>
        <v>0</v>
      </c>
      <c r="BG205" s="156">
        <f t="shared" si="46"/>
        <v>0</v>
      </c>
      <c r="BH205" s="156">
        <f t="shared" si="47"/>
        <v>0</v>
      </c>
      <c r="BI205" s="156">
        <f t="shared" si="48"/>
        <v>0</v>
      </c>
      <c r="BJ205" s="14" t="s">
        <v>138</v>
      </c>
      <c r="BK205" s="156">
        <f t="shared" si="49"/>
        <v>0</v>
      </c>
      <c r="BL205" s="14" t="s">
        <v>198</v>
      </c>
      <c r="BM205" s="155" t="s">
        <v>367</v>
      </c>
    </row>
    <row r="206" spans="1:65" s="2" customFormat="1" ht="24.15" customHeight="1">
      <c r="A206" s="29"/>
      <c r="B206" s="142"/>
      <c r="C206" s="143" t="s">
        <v>368</v>
      </c>
      <c r="D206" s="143" t="s">
        <v>133</v>
      </c>
      <c r="E206" s="144" t="s">
        <v>369</v>
      </c>
      <c r="F206" s="145" t="s">
        <v>370</v>
      </c>
      <c r="G206" s="146" t="s">
        <v>358</v>
      </c>
      <c r="H206" s="147">
        <v>58.8</v>
      </c>
      <c r="I206" s="148"/>
      <c r="J206" s="149">
        <f t="shared" si="40"/>
        <v>0</v>
      </c>
      <c r="K206" s="150"/>
      <c r="L206" s="30"/>
      <c r="M206" s="151" t="s">
        <v>1</v>
      </c>
      <c r="N206" s="152" t="s">
        <v>42</v>
      </c>
      <c r="O206" s="56"/>
      <c r="P206" s="153">
        <f t="shared" si="41"/>
        <v>0</v>
      </c>
      <c r="Q206" s="153">
        <v>0</v>
      </c>
      <c r="R206" s="153">
        <f t="shared" si="42"/>
        <v>0</v>
      </c>
      <c r="S206" s="153">
        <v>2.8500000000000001E-3</v>
      </c>
      <c r="T206" s="154">
        <f t="shared" si="43"/>
        <v>0.16758000000000001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5" t="s">
        <v>198</v>
      </c>
      <c r="AT206" s="155" t="s">
        <v>133</v>
      </c>
      <c r="AU206" s="155" t="s">
        <v>138</v>
      </c>
      <c r="AY206" s="14" t="s">
        <v>131</v>
      </c>
      <c r="BE206" s="156">
        <f t="shared" si="44"/>
        <v>0</v>
      </c>
      <c r="BF206" s="156">
        <f t="shared" si="45"/>
        <v>0</v>
      </c>
      <c r="BG206" s="156">
        <f t="shared" si="46"/>
        <v>0</v>
      </c>
      <c r="BH206" s="156">
        <f t="shared" si="47"/>
        <v>0</v>
      </c>
      <c r="BI206" s="156">
        <f t="shared" si="48"/>
        <v>0</v>
      </c>
      <c r="BJ206" s="14" t="s">
        <v>138</v>
      </c>
      <c r="BK206" s="156">
        <f t="shared" si="49"/>
        <v>0</v>
      </c>
      <c r="BL206" s="14" t="s">
        <v>198</v>
      </c>
      <c r="BM206" s="155" t="s">
        <v>371</v>
      </c>
    </row>
    <row r="207" spans="1:65" s="2" customFormat="1" ht="21.75" customHeight="1">
      <c r="A207" s="29"/>
      <c r="B207" s="142"/>
      <c r="C207" s="143" t="s">
        <v>372</v>
      </c>
      <c r="D207" s="143" t="s">
        <v>133</v>
      </c>
      <c r="E207" s="144" t="s">
        <v>373</v>
      </c>
      <c r="F207" s="145" t="s">
        <v>374</v>
      </c>
      <c r="G207" s="146" t="s">
        <v>136</v>
      </c>
      <c r="H207" s="147">
        <v>504</v>
      </c>
      <c r="I207" s="148"/>
      <c r="J207" s="149">
        <f t="shared" si="40"/>
        <v>0</v>
      </c>
      <c r="K207" s="150"/>
      <c r="L207" s="30"/>
      <c r="M207" s="151" t="s">
        <v>1</v>
      </c>
      <c r="N207" s="152" t="s">
        <v>42</v>
      </c>
      <c r="O207" s="56"/>
      <c r="P207" s="153">
        <f t="shared" si="41"/>
        <v>0</v>
      </c>
      <c r="Q207" s="153">
        <v>0</v>
      </c>
      <c r="R207" s="153">
        <f t="shared" si="42"/>
        <v>0</v>
      </c>
      <c r="S207" s="153">
        <v>8.9999999999999993E-3</v>
      </c>
      <c r="T207" s="154">
        <f t="shared" si="43"/>
        <v>4.5359999999999996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5" t="s">
        <v>198</v>
      </c>
      <c r="AT207" s="155" t="s">
        <v>133</v>
      </c>
      <c r="AU207" s="155" t="s">
        <v>138</v>
      </c>
      <c r="AY207" s="14" t="s">
        <v>131</v>
      </c>
      <c r="BE207" s="156">
        <f t="shared" si="44"/>
        <v>0</v>
      </c>
      <c r="BF207" s="156">
        <f t="shared" si="45"/>
        <v>0</v>
      </c>
      <c r="BG207" s="156">
        <f t="shared" si="46"/>
        <v>0</v>
      </c>
      <c r="BH207" s="156">
        <f t="shared" si="47"/>
        <v>0</v>
      </c>
      <c r="BI207" s="156">
        <f t="shared" si="48"/>
        <v>0</v>
      </c>
      <c r="BJ207" s="14" t="s">
        <v>138</v>
      </c>
      <c r="BK207" s="156">
        <f t="shared" si="49"/>
        <v>0</v>
      </c>
      <c r="BL207" s="14" t="s">
        <v>198</v>
      </c>
      <c r="BM207" s="155" t="s">
        <v>375</v>
      </c>
    </row>
    <row r="208" spans="1:65" s="2" customFormat="1" ht="24.15" customHeight="1">
      <c r="A208" s="29"/>
      <c r="B208" s="142"/>
      <c r="C208" s="143" t="s">
        <v>376</v>
      </c>
      <c r="D208" s="143" t="s">
        <v>133</v>
      </c>
      <c r="E208" s="144" t="s">
        <v>377</v>
      </c>
      <c r="F208" s="145" t="s">
        <v>378</v>
      </c>
      <c r="G208" s="146" t="s">
        <v>136</v>
      </c>
      <c r="H208" s="147">
        <v>564.42499999999995</v>
      </c>
      <c r="I208" s="148"/>
      <c r="J208" s="149">
        <f t="shared" si="40"/>
        <v>0</v>
      </c>
      <c r="K208" s="150"/>
      <c r="L208" s="30"/>
      <c r="M208" s="151" t="s">
        <v>1</v>
      </c>
      <c r="N208" s="152" t="s">
        <v>42</v>
      </c>
      <c r="O208" s="56"/>
      <c r="P208" s="153">
        <f t="shared" si="41"/>
        <v>0</v>
      </c>
      <c r="Q208" s="153">
        <v>0</v>
      </c>
      <c r="R208" s="153">
        <f t="shared" si="42"/>
        <v>0</v>
      </c>
      <c r="S208" s="153">
        <v>5.8999999999999999E-3</v>
      </c>
      <c r="T208" s="154">
        <f t="shared" si="43"/>
        <v>3.3301074999999996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5" t="s">
        <v>137</v>
      </c>
      <c r="AT208" s="155" t="s">
        <v>133</v>
      </c>
      <c r="AU208" s="155" t="s">
        <v>138</v>
      </c>
      <c r="AY208" s="14" t="s">
        <v>131</v>
      </c>
      <c r="BE208" s="156">
        <f t="shared" si="44"/>
        <v>0</v>
      </c>
      <c r="BF208" s="156">
        <f t="shared" si="45"/>
        <v>0</v>
      </c>
      <c r="BG208" s="156">
        <f t="shared" si="46"/>
        <v>0</v>
      </c>
      <c r="BH208" s="156">
        <f t="shared" si="47"/>
        <v>0</v>
      </c>
      <c r="BI208" s="156">
        <f t="shared" si="48"/>
        <v>0</v>
      </c>
      <c r="BJ208" s="14" t="s">
        <v>138</v>
      </c>
      <c r="BK208" s="156">
        <f t="shared" si="49"/>
        <v>0</v>
      </c>
      <c r="BL208" s="14" t="s">
        <v>137</v>
      </c>
      <c r="BM208" s="155" t="s">
        <v>379</v>
      </c>
    </row>
    <row r="209" spans="1:65" s="2" customFormat="1" ht="24.15" customHeight="1">
      <c r="A209" s="29"/>
      <c r="B209" s="142"/>
      <c r="C209" s="143" t="s">
        <v>380</v>
      </c>
      <c r="D209" s="143" t="s">
        <v>133</v>
      </c>
      <c r="E209" s="144" t="s">
        <v>381</v>
      </c>
      <c r="F209" s="145" t="s">
        <v>382</v>
      </c>
      <c r="G209" s="146" t="s">
        <v>136</v>
      </c>
      <c r="H209" s="147">
        <v>1150</v>
      </c>
      <c r="I209" s="148"/>
      <c r="J209" s="149">
        <f t="shared" si="40"/>
        <v>0</v>
      </c>
      <c r="K209" s="150"/>
      <c r="L209" s="30"/>
      <c r="M209" s="151" t="s">
        <v>1</v>
      </c>
      <c r="N209" s="152" t="s">
        <v>42</v>
      </c>
      <c r="O209" s="56"/>
      <c r="P209" s="153">
        <f t="shared" si="41"/>
        <v>0</v>
      </c>
      <c r="Q209" s="153">
        <v>0</v>
      </c>
      <c r="R209" s="153">
        <f t="shared" si="42"/>
        <v>0</v>
      </c>
      <c r="S209" s="153">
        <v>3.8100000000000002E-2</v>
      </c>
      <c r="T209" s="154">
        <f t="shared" si="43"/>
        <v>43.815000000000005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5" t="s">
        <v>198</v>
      </c>
      <c r="AT209" s="155" t="s">
        <v>133</v>
      </c>
      <c r="AU209" s="155" t="s">
        <v>138</v>
      </c>
      <c r="AY209" s="14" t="s">
        <v>131</v>
      </c>
      <c r="BE209" s="156">
        <f t="shared" si="44"/>
        <v>0</v>
      </c>
      <c r="BF209" s="156">
        <f t="shared" si="45"/>
        <v>0</v>
      </c>
      <c r="BG209" s="156">
        <f t="shared" si="46"/>
        <v>0</v>
      </c>
      <c r="BH209" s="156">
        <f t="shared" si="47"/>
        <v>0</v>
      </c>
      <c r="BI209" s="156">
        <f t="shared" si="48"/>
        <v>0</v>
      </c>
      <c r="BJ209" s="14" t="s">
        <v>138</v>
      </c>
      <c r="BK209" s="156">
        <f t="shared" si="49"/>
        <v>0</v>
      </c>
      <c r="BL209" s="14" t="s">
        <v>198</v>
      </c>
      <c r="BM209" s="155" t="s">
        <v>383</v>
      </c>
    </row>
    <row r="210" spans="1:65" s="2" customFormat="1" ht="16.5" customHeight="1">
      <c r="A210" s="29"/>
      <c r="B210" s="142"/>
      <c r="C210" s="143" t="s">
        <v>384</v>
      </c>
      <c r="D210" s="143" t="s">
        <v>133</v>
      </c>
      <c r="E210" s="144" t="s">
        <v>385</v>
      </c>
      <c r="F210" s="145" t="s">
        <v>386</v>
      </c>
      <c r="G210" s="146" t="s">
        <v>136</v>
      </c>
      <c r="H210" s="147">
        <v>30.8</v>
      </c>
      <c r="I210" s="148"/>
      <c r="J210" s="149">
        <f t="shared" si="40"/>
        <v>0</v>
      </c>
      <c r="K210" s="150"/>
      <c r="L210" s="30"/>
      <c r="M210" s="151" t="s">
        <v>1</v>
      </c>
      <c r="N210" s="152" t="s">
        <v>42</v>
      </c>
      <c r="O210" s="56"/>
      <c r="P210" s="153">
        <f t="shared" si="41"/>
        <v>0</v>
      </c>
      <c r="Q210" s="153">
        <v>8.5262399999999996E-4</v>
      </c>
      <c r="R210" s="153">
        <f t="shared" si="42"/>
        <v>2.62608192E-2</v>
      </c>
      <c r="S210" s="153">
        <v>5.3999999999999999E-2</v>
      </c>
      <c r="T210" s="154">
        <f t="shared" si="43"/>
        <v>1.6632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5" t="s">
        <v>137</v>
      </c>
      <c r="AT210" s="155" t="s">
        <v>133</v>
      </c>
      <c r="AU210" s="155" t="s">
        <v>138</v>
      </c>
      <c r="AY210" s="14" t="s">
        <v>131</v>
      </c>
      <c r="BE210" s="156">
        <f t="shared" si="44"/>
        <v>0</v>
      </c>
      <c r="BF210" s="156">
        <f t="shared" si="45"/>
        <v>0</v>
      </c>
      <c r="BG210" s="156">
        <f t="shared" si="46"/>
        <v>0</v>
      </c>
      <c r="BH210" s="156">
        <f t="shared" si="47"/>
        <v>0</v>
      </c>
      <c r="BI210" s="156">
        <f t="shared" si="48"/>
        <v>0</v>
      </c>
      <c r="BJ210" s="14" t="s">
        <v>138</v>
      </c>
      <c r="BK210" s="156">
        <f t="shared" si="49"/>
        <v>0</v>
      </c>
      <c r="BL210" s="14" t="s">
        <v>137</v>
      </c>
      <c r="BM210" s="155" t="s">
        <v>387</v>
      </c>
    </row>
    <row r="211" spans="1:65" s="2" customFormat="1" ht="24.15" customHeight="1">
      <c r="A211" s="29"/>
      <c r="B211" s="142"/>
      <c r="C211" s="143" t="s">
        <v>388</v>
      </c>
      <c r="D211" s="143" t="s">
        <v>133</v>
      </c>
      <c r="E211" s="144" t="s">
        <v>389</v>
      </c>
      <c r="F211" s="145" t="s">
        <v>390</v>
      </c>
      <c r="G211" s="146" t="s">
        <v>142</v>
      </c>
      <c r="H211" s="147">
        <v>0.84</v>
      </c>
      <c r="I211" s="148"/>
      <c r="J211" s="149">
        <f t="shared" si="40"/>
        <v>0</v>
      </c>
      <c r="K211" s="150"/>
      <c r="L211" s="30"/>
      <c r="M211" s="151" t="s">
        <v>1</v>
      </c>
      <c r="N211" s="152" t="s">
        <v>42</v>
      </c>
      <c r="O211" s="56"/>
      <c r="P211" s="153">
        <f t="shared" si="41"/>
        <v>0</v>
      </c>
      <c r="Q211" s="153">
        <v>1.8702720000000001E-3</v>
      </c>
      <c r="R211" s="153">
        <f t="shared" si="42"/>
        <v>1.57102848E-3</v>
      </c>
      <c r="S211" s="153">
        <v>1.5</v>
      </c>
      <c r="T211" s="154">
        <f t="shared" si="43"/>
        <v>1.26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5" t="s">
        <v>137</v>
      </c>
      <c r="AT211" s="155" t="s">
        <v>133</v>
      </c>
      <c r="AU211" s="155" t="s">
        <v>138</v>
      </c>
      <c r="AY211" s="14" t="s">
        <v>131</v>
      </c>
      <c r="BE211" s="156">
        <f t="shared" si="44"/>
        <v>0</v>
      </c>
      <c r="BF211" s="156">
        <f t="shared" si="45"/>
        <v>0</v>
      </c>
      <c r="BG211" s="156">
        <f t="shared" si="46"/>
        <v>0</v>
      </c>
      <c r="BH211" s="156">
        <f t="shared" si="47"/>
        <v>0</v>
      </c>
      <c r="BI211" s="156">
        <f t="shared" si="48"/>
        <v>0</v>
      </c>
      <c r="BJ211" s="14" t="s">
        <v>138</v>
      </c>
      <c r="BK211" s="156">
        <f t="shared" si="49"/>
        <v>0</v>
      </c>
      <c r="BL211" s="14" t="s">
        <v>137</v>
      </c>
      <c r="BM211" s="155" t="s">
        <v>391</v>
      </c>
    </row>
    <row r="212" spans="1:65" s="2" customFormat="1" ht="24.15" customHeight="1">
      <c r="A212" s="29"/>
      <c r="B212" s="142"/>
      <c r="C212" s="143" t="s">
        <v>392</v>
      </c>
      <c r="D212" s="143" t="s">
        <v>133</v>
      </c>
      <c r="E212" s="144" t="s">
        <v>393</v>
      </c>
      <c r="F212" s="145" t="s">
        <v>394</v>
      </c>
      <c r="G212" s="146" t="s">
        <v>136</v>
      </c>
      <c r="H212" s="147">
        <v>31.5</v>
      </c>
      <c r="I212" s="148"/>
      <c r="J212" s="149">
        <f t="shared" si="40"/>
        <v>0</v>
      </c>
      <c r="K212" s="150"/>
      <c r="L212" s="30"/>
      <c r="M212" s="151" t="s">
        <v>1</v>
      </c>
      <c r="N212" s="152" t="s">
        <v>42</v>
      </c>
      <c r="O212" s="56"/>
      <c r="P212" s="153">
        <f t="shared" si="41"/>
        <v>0</v>
      </c>
      <c r="Q212" s="153">
        <v>0</v>
      </c>
      <c r="R212" s="153">
        <f t="shared" si="42"/>
        <v>0</v>
      </c>
      <c r="S212" s="153">
        <v>0.02</v>
      </c>
      <c r="T212" s="154">
        <f t="shared" si="43"/>
        <v>0.63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5" t="s">
        <v>137</v>
      </c>
      <c r="AT212" s="155" t="s">
        <v>133</v>
      </c>
      <c r="AU212" s="155" t="s">
        <v>138</v>
      </c>
      <c r="AY212" s="14" t="s">
        <v>131</v>
      </c>
      <c r="BE212" s="156">
        <f t="shared" si="44"/>
        <v>0</v>
      </c>
      <c r="BF212" s="156">
        <f t="shared" si="45"/>
        <v>0</v>
      </c>
      <c r="BG212" s="156">
        <f t="shared" si="46"/>
        <v>0</v>
      </c>
      <c r="BH212" s="156">
        <f t="shared" si="47"/>
        <v>0</v>
      </c>
      <c r="BI212" s="156">
        <f t="shared" si="48"/>
        <v>0</v>
      </c>
      <c r="BJ212" s="14" t="s">
        <v>138</v>
      </c>
      <c r="BK212" s="156">
        <f t="shared" si="49"/>
        <v>0</v>
      </c>
      <c r="BL212" s="14" t="s">
        <v>137</v>
      </c>
      <c r="BM212" s="155" t="s">
        <v>395</v>
      </c>
    </row>
    <row r="213" spans="1:65" s="2" customFormat="1" ht="24.15" customHeight="1">
      <c r="A213" s="29"/>
      <c r="B213" s="142"/>
      <c r="C213" s="143" t="s">
        <v>396</v>
      </c>
      <c r="D213" s="143" t="s">
        <v>133</v>
      </c>
      <c r="E213" s="144" t="s">
        <v>397</v>
      </c>
      <c r="F213" s="145" t="s">
        <v>398</v>
      </c>
      <c r="G213" s="146" t="s">
        <v>136</v>
      </c>
      <c r="H213" s="147">
        <v>419.2</v>
      </c>
      <c r="I213" s="148"/>
      <c r="J213" s="149">
        <f t="shared" si="40"/>
        <v>0</v>
      </c>
      <c r="K213" s="150"/>
      <c r="L213" s="30"/>
      <c r="M213" s="151" t="s">
        <v>1</v>
      </c>
      <c r="N213" s="152" t="s">
        <v>42</v>
      </c>
      <c r="O213" s="56"/>
      <c r="P213" s="153">
        <f t="shared" si="41"/>
        <v>0</v>
      </c>
      <c r="Q213" s="153">
        <v>0</v>
      </c>
      <c r="R213" s="153">
        <f t="shared" si="42"/>
        <v>0</v>
      </c>
      <c r="S213" s="153">
        <v>6.0999999999999999E-2</v>
      </c>
      <c r="T213" s="154">
        <f t="shared" si="43"/>
        <v>25.571199999999997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5" t="s">
        <v>137</v>
      </c>
      <c r="AT213" s="155" t="s">
        <v>133</v>
      </c>
      <c r="AU213" s="155" t="s">
        <v>138</v>
      </c>
      <c r="AY213" s="14" t="s">
        <v>131</v>
      </c>
      <c r="BE213" s="156">
        <f t="shared" si="44"/>
        <v>0</v>
      </c>
      <c r="BF213" s="156">
        <f t="shared" si="45"/>
        <v>0</v>
      </c>
      <c r="BG213" s="156">
        <f t="shared" si="46"/>
        <v>0</v>
      </c>
      <c r="BH213" s="156">
        <f t="shared" si="47"/>
        <v>0</v>
      </c>
      <c r="BI213" s="156">
        <f t="shared" si="48"/>
        <v>0</v>
      </c>
      <c r="BJ213" s="14" t="s">
        <v>138</v>
      </c>
      <c r="BK213" s="156">
        <f t="shared" si="49"/>
        <v>0</v>
      </c>
      <c r="BL213" s="14" t="s">
        <v>137</v>
      </c>
      <c r="BM213" s="155" t="s">
        <v>399</v>
      </c>
    </row>
    <row r="214" spans="1:65" s="2" customFormat="1" ht="21.75" customHeight="1">
      <c r="A214" s="29"/>
      <c r="B214" s="142"/>
      <c r="C214" s="143" t="s">
        <v>349</v>
      </c>
      <c r="D214" s="143" t="s">
        <v>133</v>
      </c>
      <c r="E214" s="144" t="s">
        <v>400</v>
      </c>
      <c r="F214" s="145" t="s">
        <v>401</v>
      </c>
      <c r="G214" s="146" t="s">
        <v>187</v>
      </c>
      <c r="H214" s="147">
        <v>74.006</v>
      </c>
      <c r="I214" s="148"/>
      <c r="J214" s="149">
        <f t="shared" si="40"/>
        <v>0</v>
      </c>
      <c r="K214" s="150"/>
      <c r="L214" s="30"/>
      <c r="M214" s="151" t="s">
        <v>1</v>
      </c>
      <c r="N214" s="152" t="s">
        <v>42</v>
      </c>
      <c r="O214" s="56"/>
      <c r="P214" s="153">
        <f t="shared" si="41"/>
        <v>0</v>
      </c>
      <c r="Q214" s="153">
        <v>0</v>
      </c>
      <c r="R214" s="153">
        <f t="shared" si="42"/>
        <v>0</v>
      </c>
      <c r="S214" s="153">
        <v>0</v>
      </c>
      <c r="T214" s="154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5" t="s">
        <v>137</v>
      </c>
      <c r="AT214" s="155" t="s">
        <v>133</v>
      </c>
      <c r="AU214" s="155" t="s">
        <v>138</v>
      </c>
      <c r="AY214" s="14" t="s">
        <v>131</v>
      </c>
      <c r="BE214" s="156">
        <f t="shared" si="44"/>
        <v>0</v>
      </c>
      <c r="BF214" s="156">
        <f t="shared" si="45"/>
        <v>0</v>
      </c>
      <c r="BG214" s="156">
        <f t="shared" si="46"/>
        <v>0</v>
      </c>
      <c r="BH214" s="156">
        <f t="shared" si="47"/>
        <v>0</v>
      </c>
      <c r="BI214" s="156">
        <f t="shared" si="48"/>
        <v>0</v>
      </c>
      <c r="BJ214" s="14" t="s">
        <v>138</v>
      </c>
      <c r="BK214" s="156">
        <f t="shared" si="49"/>
        <v>0</v>
      </c>
      <c r="BL214" s="14" t="s">
        <v>137</v>
      </c>
      <c r="BM214" s="155" t="s">
        <v>402</v>
      </c>
    </row>
    <row r="215" spans="1:65" s="2" customFormat="1" ht="24.15" customHeight="1">
      <c r="A215" s="29"/>
      <c r="B215" s="142"/>
      <c r="C215" s="143" t="s">
        <v>403</v>
      </c>
      <c r="D215" s="143" t="s">
        <v>133</v>
      </c>
      <c r="E215" s="144" t="s">
        <v>404</v>
      </c>
      <c r="F215" s="145" t="s">
        <v>405</v>
      </c>
      <c r="G215" s="146" t="s">
        <v>187</v>
      </c>
      <c r="H215" s="147">
        <v>1036.0899999999999</v>
      </c>
      <c r="I215" s="148"/>
      <c r="J215" s="149">
        <f t="shared" si="40"/>
        <v>0</v>
      </c>
      <c r="K215" s="150"/>
      <c r="L215" s="30"/>
      <c r="M215" s="151" t="s">
        <v>1</v>
      </c>
      <c r="N215" s="152" t="s">
        <v>42</v>
      </c>
      <c r="O215" s="56"/>
      <c r="P215" s="153">
        <f t="shared" si="41"/>
        <v>0</v>
      </c>
      <c r="Q215" s="153">
        <v>0</v>
      </c>
      <c r="R215" s="153">
        <f t="shared" si="42"/>
        <v>0</v>
      </c>
      <c r="S215" s="153">
        <v>0</v>
      </c>
      <c r="T215" s="154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5" t="s">
        <v>137</v>
      </c>
      <c r="AT215" s="155" t="s">
        <v>133</v>
      </c>
      <c r="AU215" s="155" t="s">
        <v>138</v>
      </c>
      <c r="AY215" s="14" t="s">
        <v>131</v>
      </c>
      <c r="BE215" s="156">
        <f t="shared" si="44"/>
        <v>0</v>
      </c>
      <c r="BF215" s="156">
        <f t="shared" si="45"/>
        <v>0</v>
      </c>
      <c r="BG215" s="156">
        <f t="shared" si="46"/>
        <v>0</v>
      </c>
      <c r="BH215" s="156">
        <f t="shared" si="47"/>
        <v>0</v>
      </c>
      <c r="BI215" s="156">
        <f t="shared" si="48"/>
        <v>0</v>
      </c>
      <c r="BJ215" s="14" t="s">
        <v>138</v>
      </c>
      <c r="BK215" s="156">
        <f t="shared" si="49"/>
        <v>0</v>
      </c>
      <c r="BL215" s="14" t="s">
        <v>137</v>
      </c>
      <c r="BM215" s="155" t="s">
        <v>406</v>
      </c>
    </row>
    <row r="216" spans="1:65" s="2" customFormat="1" ht="24.15" customHeight="1">
      <c r="A216" s="29"/>
      <c r="B216" s="142"/>
      <c r="C216" s="143" t="s">
        <v>407</v>
      </c>
      <c r="D216" s="143" t="s">
        <v>133</v>
      </c>
      <c r="E216" s="144" t="s">
        <v>408</v>
      </c>
      <c r="F216" s="145" t="s">
        <v>409</v>
      </c>
      <c r="G216" s="146" t="s">
        <v>187</v>
      </c>
      <c r="H216" s="147">
        <v>110.634</v>
      </c>
      <c r="I216" s="148"/>
      <c r="J216" s="149">
        <f t="shared" si="40"/>
        <v>0</v>
      </c>
      <c r="K216" s="150"/>
      <c r="L216" s="30"/>
      <c r="M216" s="151" t="s">
        <v>1</v>
      </c>
      <c r="N216" s="152" t="s">
        <v>42</v>
      </c>
      <c r="O216" s="56"/>
      <c r="P216" s="153">
        <f t="shared" si="41"/>
        <v>0</v>
      </c>
      <c r="Q216" s="153">
        <v>0</v>
      </c>
      <c r="R216" s="153">
        <f t="shared" si="42"/>
        <v>0</v>
      </c>
      <c r="S216" s="153">
        <v>0</v>
      </c>
      <c r="T216" s="154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5" t="s">
        <v>137</v>
      </c>
      <c r="AT216" s="155" t="s">
        <v>133</v>
      </c>
      <c r="AU216" s="155" t="s">
        <v>138</v>
      </c>
      <c r="AY216" s="14" t="s">
        <v>131</v>
      </c>
      <c r="BE216" s="156">
        <f t="shared" si="44"/>
        <v>0</v>
      </c>
      <c r="BF216" s="156">
        <f t="shared" si="45"/>
        <v>0</v>
      </c>
      <c r="BG216" s="156">
        <f t="shared" si="46"/>
        <v>0</v>
      </c>
      <c r="BH216" s="156">
        <f t="shared" si="47"/>
        <v>0</v>
      </c>
      <c r="BI216" s="156">
        <f t="shared" si="48"/>
        <v>0</v>
      </c>
      <c r="BJ216" s="14" t="s">
        <v>138</v>
      </c>
      <c r="BK216" s="156">
        <f t="shared" si="49"/>
        <v>0</v>
      </c>
      <c r="BL216" s="14" t="s">
        <v>137</v>
      </c>
      <c r="BM216" s="155" t="s">
        <v>410</v>
      </c>
    </row>
    <row r="217" spans="1:65" s="2" customFormat="1" ht="24.15" customHeight="1">
      <c r="A217" s="29"/>
      <c r="B217" s="142"/>
      <c r="C217" s="143" t="s">
        <v>411</v>
      </c>
      <c r="D217" s="143" t="s">
        <v>133</v>
      </c>
      <c r="E217" s="144" t="s">
        <v>412</v>
      </c>
      <c r="F217" s="145" t="s">
        <v>413</v>
      </c>
      <c r="G217" s="146" t="s">
        <v>187</v>
      </c>
      <c r="H217" s="147">
        <v>74.006</v>
      </c>
      <c r="I217" s="148"/>
      <c r="J217" s="149">
        <f t="shared" si="40"/>
        <v>0</v>
      </c>
      <c r="K217" s="150"/>
      <c r="L217" s="30"/>
      <c r="M217" s="151" t="s">
        <v>1</v>
      </c>
      <c r="N217" s="152" t="s">
        <v>42</v>
      </c>
      <c r="O217" s="56"/>
      <c r="P217" s="153">
        <f t="shared" si="41"/>
        <v>0</v>
      </c>
      <c r="Q217" s="153">
        <v>0</v>
      </c>
      <c r="R217" s="153">
        <f t="shared" si="42"/>
        <v>0</v>
      </c>
      <c r="S217" s="153">
        <v>0</v>
      </c>
      <c r="T217" s="154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5" t="s">
        <v>137</v>
      </c>
      <c r="AT217" s="155" t="s">
        <v>133</v>
      </c>
      <c r="AU217" s="155" t="s">
        <v>138</v>
      </c>
      <c r="AY217" s="14" t="s">
        <v>131</v>
      </c>
      <c r="BE217" s="156">
        <f t="shared" si="44"/>
        <v>0</v>
      </c>
      <c r="BF217" s="156">
        <f t="shared" si="45"/>
        <v>0</v>
      </c>
      <c r="BG217" s="156">
        <f t="shared" si="46"/>
        <v>0</v>
      </c>
      <c r="BH217" s="156">
        <f t="shared" si="47"/>
        <v>0</v>
      </c>
      <c r="BI217" s="156">
        <f t="shared" si="48"/>
        <v>0</v>
      </c>
      <c r="BJ217" s="14" t="s">
        <v>138</v>
      </c>
      <c r="BK217" s="156">
        <f t="shared" si="49"/>
        <v>0</v>
      </c>
      <c r="BL217" s="14" t="s">
        <v>137</v>
      </c>
      <c r="BM217" s="155" t="s">
        <v>414</v>
      </c>
    </row>
    <row r="218" spans="1:65" s="2" customFormat="1" ht="37.950000000000003" customHeight="1">
      <c r="A218" s="29"/>
      <c r="B218" s="142"/>
      <c r="C218" s="143" t="s">
        <v>415</v>
      </c>
      <c r="D218" s="143" t="s">
        <v>133</v>
      </c>
      <c r="E218" s="144" t="s">
        <v>416</v>
      </c>
      <c r="F218" s="145" t="s">
        <v>417</v>
      </c>
      <c r="G218" s="146" t="s">
        <v>136</v>
      </c>
      <c r="H218" s="147">
        <v>1550</v>
      </c>
      <c r="I218" s="148"/>
      <c r="J218" s="149">
        <f t="shared" si="40"/>
        <v>0</v>
      </c>
      <c r="K218" s="150"/>
      <c r="L218" s="30"/>
      <c r="M218" s="151" t="s">
        <v>1</v>
      </c>
      <c r="N218" s="152" t="s">
        <v>42</v>
      </c>
      <c r="O218" s="56"/>
      <c r="P218" s="153">
        <f t="shared" si="41"/>
        <v>0</v>
      </c>
      <c r="Q218" s="153">
        <v>0</v>
      </c>
      <c r="R218" s="153">
        <f t="shared" si="42"/>
        <v>0</v>
      </c>
      <c r="S218" s="153">
        <v>0</v>
      </c>
      <c r="T218" s="154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5" t="s">
        <v>198</v>
      </c>
      <c r="AT218" s="155" t="s">
        <v>133</v>
      </c>
      <c r="AU218" s="155" t="s">
        <v>138</v>
      </c>
      <c r="AY218" s="14" t="s">
        <v>131</v>
      </c>
      <c r="BE218" s="156">
        <f t="shared" si="44"/>
        <v>0</v>
      </c>
      <c r="BF218" s="156">
        <f t="shared" si="45"/>
        <v>0</v>
      </c>
      <c r="BG218" s="156">
        <f t="shared" si="46"/>
        <v>0</v>
      </c>
      <c r="BH218" s="156">
        <f t="shared" si="47"/>
        <v>0</v>
      </c>
      <c r="BI218" s="156">
        <f t="shared" si="48"/>
        <v>0</v>
      </c>
      <c r="BJ218" s="14" t="s">
        <v>138</v>
      </c>
      <c r="BK218" s="156">
        <f t="shared" si="49"/>
        <v>0</v>
      </c>
      <c r="BL218" s="14" t="s">
        <v>198</v>
      </c>
      <c r="BM218" s="155" t="s">
        <v>418</v>
      </c>
    </row>
    <row r="219" spans="1:65" s="12" customFormat="1" ht="22.95" customHeight="1">
      <c r="B219" s="129"/>
      <c r="D219" s="130" t="s">
        <v>75</v>
      </c>
      <c r="E219" s="140" t="s">
        <v>419</v>
      </c>
      <c r="F219" s="140" t="s">
        <v>420</v>
      </c>
      <c r="I219" s="132"/>
      <c r="J219" s="141">
        <f>BK219</f>
        <v>0</v>
      </c>
      <c r="L219" s="129"/>
      <c r="M219" s="134"/>
      <c r="N219" s="135"/>
      <c r="O219" s="135"/>
      <c r="P219" s="136">
        <f>P220</f>
        <v>0</v>
      </c>
      <c r="Q219" s="135"/>
      <c r="R219" s="136">
        <f>R220</f>
        <v>0</v>
      </c>
      <c r="S219" s="135"/>
      <c r="T219" s="137">
        <f>T220</f>
        <v>0</v>
      </c>
      <c r="AR219" s="130" t="s">
        <v>83</v>
      </c>
      <c r="AT219" s="138" t="s">
        <v>75</v>
      </c>
      <c r="AU219" s="138" t="s">
        <v>83</v>
      </c>
      <c r="AY219" s="130" t="s">
        <v>131</v>
      </c>
      <c r="BK219" s="139">
        <f>BK220</f>
        <v>0</v>
      </c>
    </row>
    <row r="220" spans="1:65" s="2" customFormat="1" ht="24.15" customHeight="1">
      <c r="A220" s="29"/>
      <c r="B220" s="142"/>
      <c r="C220" s="143" t="s">
        <v>421</v>
      </c>
      <c r="D220" s="143" t="s">
        <v>133</v>
      </c>
      <c r="E220" s="144" t="s">
        <v>422</v>
      </c>
      <c r="F220" s="145" t="s">
        <v>423</v>
      </c>
      <c r="G220" s="146" t="s">
        <v>187</v>
      </c>
      <c r="H220" s="147">
        <v>780.99800000000005</v>
      </c>
      <c r="I220" s="148"/>
      <c r="J220" s="149">
        <f>ROUND(I220*H220,3)</f>
        <v>0</v>
      </c>
      <c r="K220" s="150"/>
      <c r="L220" s="30"/>
      <c r="M220" s="151" t="s">
        <v>1</v>
      </c>
      <c r="N220" s="152" t="s">
        <v>42</v>
      </c>
      <c r="O220" s="56"/>
      <c r="P220" s="153">
        <f>O220*H220</f>
        <v>0</v>
      </c>
      <c r="Q220" s="153">
        <v>0</v>
      </c>
      <c r="R220" s="153">
        <f>Q220*H220</f>
        <v>0</v>
      </c>
      <c r="S220" s="153">
        <v>0</v>
      </c>
      <c r="T220" s="154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5" t="s">
        <v>137</v>
      </c>
      <c r="AT220" s="155" t="s">
        <v>133</v>
      </c>
      <c r="AU220" s="155" t="s">
        <v>138</v>
      </c>
      <c r="AY220" s="14" t="s">
        <v>131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4" t="s">
        <v>138</v>
      </c>
      <c r="BK220" s="156">
        <f>ROUND(I220*H220,3)</f>
        <v>0</v>
      </c>
      <c r="BL220" s="14" t="s">
        <v>137</v>
      </c>
      <c r="BM220" s="155" t="s">
        <v>424</v>
      </c>
    </row>
    <row r="221" spans="1:65" s="12" customFormat="1" ht="25.95" customHeight="1">
      <c r="B221" s="129"/>
      <c r="D221" s="130" t="s">
        <v>75</v>
      </c>
      <c r="E221" s="131" t="s">
        <v>425</v>
      </c>
      <c r="F221" s="131" t="s">
        <v>426</v>
      </c>
      <c r="I221" s="132"/>
      <c r="J221" s="133">
        <f>BK221</f>
        <v>0</v>
      </c>
      <c r="L221" s="129"/>
      <c r="M221" s="134"/>
      <c r="N221" s="135"/>
      <c r="O221" s="135"/>
      <c r="P221" s="136">
        <f>P222+P233+P245+P259+P265+P280+P285+P290</f>
        <v>0</v>
      </c>
      <c r="Q221" s="135"/>
      <c r="R221" s="136">
        <f>R222+R233+R245+R259+R265+R280+R285+R290</f>
        <v>3.3638234739600001</v>
      </c>
      <c r="S221" s="135"/>
      <c r="T221" s="137">
        <f>T222+T233+T245+T259+T265+T280+T285+T290</f>
        <v>0</v>
      </c>
      <c r="AR221" s="130" t="s">
        <v>138</v>
      </c>
      <c r="AT221" s="138" t="s">
        <v>75</v>
      </c>
      <c r="AU221" s="138" t="s">
        <v>14</v>
      </c>
      <c r="AY221" s="130" t="s">
        <v>131</v>
      </c>
      <c r="BK221" s="139">
        <f>BK222+BK233+BK245+BK259+BK265+BK280+BK285+BK290</f>
        <v>0</v>
      </c>
    </row>
    <row r="222" spans="1:65" s="12" customFormat="1" ht="22.95" customHeight="1">
      <c r="B222" s="129"/>
      <c r="D222" s="130" t="s">
        <v>75</v>
      </c>
      <c r="E222" s="140" t="s">
        <v>427</v>
      </c>
      <c r="F222" s="140" t="s">
        <v>428</v>
      </c>
      <c r="I222" s="132"/>
      <c r="J222" s="141">
        <f>BK222</f>
        <v>0</v>
      </c>
      <c r="L222" s="129"/>
      <c r="M222" s="134"/>
      <c r="N222" s="135"/>
      <c r="O222" s="135"/>
      <c r="P222" s="136">
        <f>SUM(P223:P232)</f>
        <v>0</v>
      </c>
      <c r="Q222" s="135"/>
      <c r="R222" s="136">
        <f>SUM(R223:R232)</f>
        <v>2.3080000000000002E-3</v>
      </c>
      <c r="S222" s="135"/>
      <c r="T222" s="137">
        <f>SUM(T223:T232)</f>
        <v>0</v>
      </c>
      <c r="AR222" s="130" t="s">
        <v>138</v>
      </c>
      <c r="AT222" s="138" t="s">
        <v>75</v>
      </c>
      <c r="AU222" s="138" t="s">
        <v>83</v>
      </c>
      <c r="AY222" s="130" t="s">
        <v>131</v>
      </c>
      <c r="BK222" s="139">
        <f>SUM(BK223:BK232)</f>
        <v>0</v>
      </c>
    </row>
    <row r="223" spans="1:65" s="2" customFormat="1" ht="16.5" customHeight="1">
      <c r="A223" s="29"/>
      <c r="B223" s="142"/>
      <c r="C223" s="143" t="s">
        <v>429</v>
      </c>
      <c r="D223" s="143" t="s">
        <v>133</v>
      </c>
      <c r="E223" s="144" t="s">
        <v>430</v>
      </c>
      <c r="F223" s="145" t="s">
        <v>431</v>
      </c>
      <c r="G223" s="146" t="s">
        <v>358</v>
      </c>
      <c r="H223" s="147">
        <v>5</v>
      </c>
      <c r="I223" s="148"/>
      <c r="J223" s="149">
        <f t="shared" ref="J223:J232" si="50">ROUND(I223*H223,3)</f>
        <v>0</v>
      </c>
      <c r="K223" s="150"/>
      <c r="L223" s="30"/>
      <c r="M223" s="151" t="s">
        <v>1</v>
      </c>
      <c r="N223" s="152" t="s">
        <v>42</v>
      </c>
      <c r="O223" s="56"/>
      <c r="P223" s="153">
        <f t="shared" ref="P223:P232" si="51">O223*H223</f>
        <v>0</v>
      </c>
      <c r="Q223" s="153">
        <v>0</v>
      </c>
      <c r="R223" s="153">
        <f t="shared" ref="R223:R232" si="52">Q223*H223</f>
        <v>0</v>
      </c>
      <c r="S223" s="153">
        <v>0</v>
      </c>
      <c r="T223" s="154">
        <f t="shared" ref="T223:T232" si="53"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5" t="s">
        <v>198</v>
      </c>
      <c r="AT223" s="155" t="s">
        <v>133</v>
      </c>
      <c r="AU223" s="155" t="s">
        <v>138</v>
      </c>
      <c r="AY223" s="14" t="s">
        <v>131</v>
      </c>
      <c r="BE223" s="156">
        <f t="shared" ref="BE223:BE232" si="54">IF(N223="základná",J223,0)</f>
        <v>0</v>
      </c>
      <c r="BF223" s="156">
        <f t="shared" ref="BF223:BF232" si="55">IF(N223="znížená",J223,0)</f>
        <v>0</v>
      </c>
      <c r="BG223" s="156">
        <f t="shared" ref="BG223:BG232" si="56">IF(N223="zákl. prenesená",J223,0)</f>
        <v>0</v>
      </c>
      <c r="BH223" s="156">
        <f t="shared" ref="BH223:BH232" si="57">IF(N223="zníž. prenesená",J223,0)</f>
        <v>0</v>
      </c>
      <c r="BI223" s="156">
        <f t="shared" ref="BI223:BI232" si="58">IF(N223="nulová",J223,0)</f>
        <v>0</v>
      </c>
      <c r="BJ223" s="14" t="s">
        <v>138</v>
      </c>
      <c r="BK223" s="156">
        <f t="shared" ref="BK223:BK232" si="59">ROUND(I223*H223,3)</f>
        <v>0</v>
      </c>
      <c r="BL223" s="14" t="s">
        <v>198</v>
      </c>
      <c r="BM223" s="155" t="s">
        <v>432</v>
      </c>
    </row>
    <row r="224" spans="1:65" s="2" customFormat="1" ht="21.75" customHeight="1">
      <c r="A224" s="29"/>
      <c r="B224" s="142"/>
      <c r="C224" s="143" t="s">
        <v>433</v>
      </c>
      <c r="D224" s="143" t="s">
        <v>133</v>
      </c>
      <c r="E224" s="144" t="s">
        <v>434</v>
      </c>
      <c r="F224" s="145" t="s">
        <v>435</v>
      </c>
      <c r="G224" s="146" t="s">
        <v>358</v>
      </c>
      <c r="H224" s="147">
        <v>1</v>
      </c>
      <c r="I224" s="148"/>
      <c r="J224" s="149">
        <f t="shared" si="50"/>
        <v>0</v>
      </c>
      <c r="K224" s="150"/>
      <c r="L224" s="30"/>
      <c r="M224" s="151" t="s">
        <v>1</v>
      </c>
      <c r="N224" s="152" t="s">
        <v>42</v>
      </c>
      <c r="O224" s="56"/>
      <c r="P224" s="153">
        <f t="shared" si="51"/>
        <v>0</v>
      </c>
      <c r="Q224" s="153">
        <v>7.6000000000000004E-4</v>
      </c>
      <c r="R224" s="153">
        <f t="shared" si="52"/>
        <v>7.6000000000000004E-4</v>
      </c>
      <c r="S224" s="153">
        <v>0</v>
      </c>
      <c r="T224" s="154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5" t="s">
        <v>198</v>
      </c>
      <c r="AT224" s="155" t="s">
        <v>133</v>
      </c>
      <c r="AU224" s="155" t="s">
        <v>138</v>
      </c>
      <c r="AY224" s="14" t="s">
        <v>131</v>
      </c>
      <c r="BE224" s="156">
        <f t="shared" si="54"/>
        <v>0</v>
      </c>
      <c r="BF224" s="156">
        <f t="shared" si="55"/>
        <v>0</v>
      </c>
      <c r="BG224" s="156">
        <f t="shared" si="56"/>
        <v>0</v>
      </c>
      <c r="BH224" s="156">
        <f t="shared" si="57"/>
        <v>0</v>
      </c>
      <c r="BI224" s="156">
        <f t="shared" si="58"/>
        <v>0</v>
      </c>
      <c r="BJ224" s="14" t="s">
        <v>138</v>
      </c>
      <c r="BK224" s="156">
        <f t="shared" si="59"/>
        <v>0</v>
      </c>
      <c r="BL224" s="14" t="s">
        <v>198</v>
      </c>
      <c r="BM224" s="155" t="s">
        <v>436</v>
      </c>
    </row>
    <row r="225" spans="1:65" s="2" customFormat="1" ht="16.5" customHeight="1">
      <c r="A225" s="29"/>
      <c r="B225" s="142"/>
      <c r="C225" s="157" t="s">
        <v>437</v>
      </c>
      <c r="D225" s="157" t="s">
        <v>184</v>
      </c>
      <c r="E225" s="158" t="s">
        <v>438</v>
      </c>
      <c r="F225" s="159" t="s">
        <v>439</v>
      </c>
      <c r="G225" s="160" t="s">
        <v>305</v>
      </c>
      <c r="H225" s="161">
        <v>2</v>
      </c>
      <c r="I225" s="162"/>
      <c r="J225" s="163">
        <f t="shared" si="50"/>
        <v>0</v>
      </c>
      <c r="K225" s="164"/>
      <c r="L225" s="165"/>
      <c r="M225" s="166" t="s">
        <v>1</v>
      </c>
      <c r="N225" s="167" t="s">
        <v>42</v>
      </c>
      <c r="O225" s="56"/>
      <c r="P225" s="153">
        <f t="shared" si="51"/>
        <v>0</v>
      </c>
      <c r="Q225" s="153">
        <v>4.0999999999999999E-4</v>
      </c>
      <c r="R225" s="153">
        <f t="shared" si="52"/>
        <v>8.1999999999999998E-4</v>
      </c>
      <c r="S225" s="153">
        <v>0</v>
      </c>
      <c r="T225" s="154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5" t="s">
        <v>265</v>
      </c>
      <c r="AT225" s="155" t="s">
        <v>184</v>
      </c>
      <c r="AU225" s="155" t="s">
        <v>138</v>
      </c>
      <c r="AY225" s="14" t="s">
        <v>131</v>
      </c>
      <c r="BE225" s="156">
        <f t="shared" si="54"/>
        <v>0</v>
      </c>
      <c r="BF225" s="156">
        <f t="shared" si="55"/>
        <v>0</v>
      </c>
      <c r="BG225" s="156">
        <f t="shared" si="56"/>
        <v>0</v>
      </c>
      <c r="BH225" s="156">
        <f t="shared" si="57"/>
        <v>0</v>
      </c>
      <c r="BI225" s="156">
        <f t="shared" si="58"/>
        <v>0</v>
      </c>
      <c r="BJ225" s="14" t="s">
        <v>138</v>
      </c>
      <c r="BK225" s="156">
        <f t="shared" si="59"/>
        <v>0</v>
      </c>
      <c r="BL225" s="14" t="s">
        <v>198</v>
      </c>
      <c r="BM225" s="155" t="s">
        <v>440</v>
      </c>
    </row>
    <row r="226" spans="1:65" s="2" customFormat="1" ht="16.5" customHeight="1">
      <c r="A226" s="29"/>
      <c r="B226" s="142"/>
      <c r="C226" s="157" t="s">
        <v>441</v>
      </c>
      <c r="D226" s="157" t="s">
        <v>184</v>
      </c>
      <c r="E226" s="158" t="s">
        <v>442</v>
      </c>
      <c r="F226" s="159" t="s">
        <v>443</v>
      </c>
      <c r="G226" s="160" t="s">
        <v>305</v>
      </c>
      <c r="H226" s="161">
        <v>1</v>
      </c>
      <c r="I226" s="162"/>
      <c r="J226" s="163">
        <f t="shared" si="50"/>
        <v>0</v>
      </c>
      <c r="K226" s="164"/>
      <c r="L226" s="165"/>
      <c r="M226" s="166" t="s">
        <v>1</v>
      </c>
      <c r="N226" s="167" t="s">
        <v>42</v>
      </c>
      <c r="O226" s="56"/>
      <c r="P226" s="153">
        <f t="shared" si="51"/>
        <v>0</v>
      </c>
      <c r="Q226" s="153">
        <v>1.12E-4</v>
      </c>
      <c r="R226" s="153">
        <f t="shared" si="52"/>
        <v>1.12E-4</v>
      </c>
      <c r="S226" s="153">
        <v>0</v>
      </c>
      <c r="T226" s="154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5" t="s">
        <v>265</v>
      </c>
      <c r="AT226" s="155" t="s">
        <v>184</v>
      </c>
      <c r="AU226" s="155" t="s">
        <v>138</v>
      </c>
      <c r="AY226" s="14" t="s">
        <v>131</v>
      </c>
      <c r="BE226" s="156">
        <f t="shared" si="54"/>
        <v>0</v>
      </c>
      <c r="BF226" s="156">
        <f t="shared" si="55"/>
        <v>0</v>
      </c>
      <c r="BG226" s="156">
        <f t="shared" si="56"/>
        <v>0</v>
      </c>
      <c r="BH226" s="156">
        <f t="shared" si="57"/>
        <v>0</v>
      </c>
      <c r="BI226" s="156">
        <f t="shared" si="58"/>
        <v>0</v>
      </c>
      <c r="BJ226" s="14" t="s">
        <v>138</v>
      </c>
      <c r="BK226" s="156">
        <f t="shared" si="59"/>
        <v>0</v>
      </c>
      <c r="BL226" s="14" t="s">
        <v>198</v>
      </c>
      <c r="BM226" s="155" t="s">
        <v>444</v>
      </c>
    </row>
    <row r="227" spans="1:65" s="2" customFormat="1" ht="16.5" customHeight="1">
      <c r="A227" s="29"/>
      <c r="B227" s="142"/>
      <c r="C227" s="157" t="s">
        <v>445</v>
      </c>
      <c r="D227" s="157" t="s">
        <v>184</v>
      </c>
      <c r="E227" s="158" t="s">
        <v>446</v>
      </c>
      <c r="F227" s="159" t="s">
        <v>447</v>
      </c>
      <c r="G227" s="160" t="s">
        <v>305</v>
      </c>
      <c r="H227" s="161">
        <v>1</v>
      </c>
      <c r="I227" s="162"/>
      <c r="J227" s="163">
        <f t="shared" si="50"/>
        <v>0</v>
      </c>
      <c r="K227" s="164"/>
      <c r="L227" s="165"/>
      <c r="M227" s="166" t="s">
        <v>1</v>
      </c>
      <c r="N227" s="167" t="s">
        <v>42</v>
      </c>
      <c r="O227" s="56"/>
      <c r="P227" s="153">
        <f t="shared" si="51"/>
        <v>0</v>
      </c>
      <c r="Q227" s="153">
        <v>3.2299999999999999E-4</v>
      </c>
      <c r="R227" s="153">
        <f t="shared" si="52"/>
        <v>3.2299999999999999E-4</v>
      </c>
      <c r="S227" s="153">
        <v>0</v>
      </c>
      <c r="T227" s="154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5" t="s">
        <v>265</v>
      </c>
      <c r="AT227" s="155" t="s">
        <v>184</v>
      </c>
      <c r="AU227" s="155" t="s">
        <v>138</v>
      </c>
      <c r="AY227" s="14" t="s">
        <v>131</v>
      </c>
      <c r="BE227" s="156">
        <f t="shared" si="54"/>
        <v>0</v>
      </c>
      <c r="BF227" s="156">
        <f t="shared" si="55"/>
        <v>0</v>
      </c>
      <c r="BG227" s="156">
        <f t="shared" si="56"/>
        <v>0</v>
      </c>
      <c r="BH227" s="156">
        <f t="shared" si="57"/>
        <v>0</v>
      </c>
      <c r="BI227" s="156">
        <f t="shared" si="58"/>
        <v>0</v>
      </c>
      <c r="BJ227" s="14" t="s">
        <v>138</v>
      </c>
      <c r="BK227" s="156">
        <f t="shared" si="59"/>
        <v>0</v>
      </c>
      <c r="BL227" s="14" t="s">
        <v>198</v>
      </c>
      <c r="BM227" s="155" t="s">
        <v>448</v>
      </c>
    </row>
    <row r="228" spans="1:65" s="2" customFormat="1" ht="16.5" customHeight="1">
      <c r="A228" s="29"/>
      <c r="B228" s="142"/>
      <c r="C228" s="157" t="s">
        <v>449</v>
      </c>
      <c r="D228" s="157" t="s">
        <v>184</v>
      </c>
      <c r="E228" s="158" t="s">
        <v>450</v>
      </c>
      <c r="F228" s="159" t="s">
        <v>451</v>
      </c>
      <c r="G228" s="160" t="s">
        <v>305</v>
      </c>
      <c r="H228" s="161">
        <v>1</v>
      </c>
      <c r="I228" s="162"/>
      <c r="J228" s="163">
        <f t="shared" si="50"/>
        <v>0</v>
      </c>
      <c r="K228" s="164"/>
      <c r="L228" s="165"/>
      <c r="M228" s="166" t="s">
        <v>1</v>
      </c>
      <c r="N228" s="167" t="s">
        <v>42</v>
      </c>
      <c r="O228" s="56"/>
      <c r="P228" s="153">
        <f t="shared" si="51"/>
        <v>0</v>
      </c>
      <c r="Q228" s="153">
        <v>8.0000000000000007E-5</v>
      </c>
      <c r="R228" s="153">
        <f t="shared" si="52"/>
        <v>8.0000000000000007E-5</v>
      </c>
      <c r="S228" s="153">
        <v>0</v>
      </c>
      <c r="T228" s="154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5" t="s">
        <v>265</v>
      </c>
      <c r="AT228" s="155" t="s">
        <v>184</v>
      </c>
      <c r="AU228" s="155" t="s">
        <v>138</v>
      </c>
      <c r="AY228" s="14" t="s">
        <v>131</v>
      </c>
      <c r="BE228" s="156">
        <f t="shared" si="54"/>
        <v>0</v>
      </c>
      <c r="BF228" s="156">
        <f t="shared" si="55"/>
        <v>0</v>
      </c>
      <c r="BG228" s="156">
        <f t="shared" si="56"/>
        <v>0</v>
      </c>
      <c r="BH228" s="156">
        <f t="shared" si="57"/>
        <v>0</v>
      </c>
      <c r="BI228" s="156">
        <f t="shared" si="58"/>
        <v>0</v>
      </c>
      <c r="BJ228" s="14" t="s">
        <v>138</v>
      </c>
      <c r="BK228" s="156">
        <f t="shared" si="59"/>
        <v>0</v>
      </c>
      <c r="BL228" s="14" t="s">
        <v>198</v>
      </c>
      <c r="BM228" s="155" t="s">
        <v>452</v>
      </c>
    </row>
    <row r="229" spans="1:65" s="2" customFormat="1" ht="16.5" customHeight="1">
      <c r="A229" s="29"/>
      <c r="B229" s="142"/>
      <c r="C229" s="157" t="s">
        <v>453</v>
      </c>
      <c r="D229" s="157" t="s">
        <v>184</v>
      </c>
      <c r="E229" s="158" t="s">
        <v>454</v>
      </c>
      <c r="F229" s="159" t="s">
        <v>455</v>
      </c>
      <c r="G229" s="160" t="s">
        <v>305</v>
      </c>
      <c r="H229" s="161">
        <v>1</v>
      </c>
      <c r="I229" s="162"/>
      <c r="J229" s="163">
        <f t="shared" si="50"/>
        <v>0</v>
      </c>
      <c r="K229" s="164"/>
      <c r="L229" s="165"/>
      <c r="M229" s="166" t="s">
        <v>1</v>
      </c>
      <c r="N229" s="167" t="s">
        <v>42</v>
      </c>
      <c r="O229" s="56"/>
      <c r="P229" s="153">
        <f t="shared" si="51"/>
        <v>0</v>
      </c>
      <c r="Q229" s="153">
        <v>2.13E-4</v>
      </c>
      <c r="R229" s="153">
        <f t="shared" si="52"/>
        <v>2.13E-4</v>
      </c>
      <c r="S229" s="153">
        <v>0</v>
      </c>
      <c r="T229" s="154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5" t="s">
        <v>265</v>
      </c>
      <c r="AT229" s="155" t="s">
        <v>184</v>
      </c>
      <c r="AU229" s="155" t="s">
        <v>138</v>
      </c>
      <c r="AY229" s="14" t="s">
        <v>131</v>
      </c>
      <c r="BE229" s="156">
        <f t="shared" si="54"/>
        <v>0</v>
      </c>
      <c r="BF229" s="156">
        <f t="shared" si="55"/>
        <v>0</v>
      </c>
      <c r="BG229" s="156">
        <f t="shared" si="56"/>
        <v>0</v>
      </c>
      <c r="BH229" s="156">
        <f t="shared" si="57"/>
        <v>0</v>
      </c>
      <c r="BI229" s="156">
        <f t="shared" si="58"/>
        <v>0</v>
      </c>
      <c r="BJ229" s="14" t="s">
        <v>138</v>
      </c>
      <c r="BK229" s="156">
        <f t="shared" si="59"/>
        <v>0</v>
      </c>
      <c r="BL229" s="14" t="s">
        <v>198</v>
      </c>
      <c r="BM229" s="155" t="s">
        <v>456</v>
      </c>
    </row>
    <row r="230" spans="1:65" s="2" customFormat="1" ht="16.5" customHeight="1">
      <c r="A230" s="29"/>
      <c r="B230" s="142"/>
      <c r="C230" s="143" t="s">
        <v>457</v>
      </c>
      <c r="D230" s="143" t="s">
        <v>133</v>
      </c>
      <c r="E230" s="144" t="s">
        <v>458</v>
      </c>
      <c r="F230" s="145" t="s">
        <v>459</v>
      </c>
      <c r="G230" s="146" t="s">
        <v>305</v>
      </c>
      <c r="H230" s="147">
        <v>1</v>
      </c>
      <c r="I230" s="148"/>
      <c r="J230" s="149">
        <f t="shared" si="50"/>
        <v>0</v>
      </c>
      <c r="K230" s="150"/>
      <c r="L230" s="30"/>
      <c r="M230" s="151" t="s">
        <v>1</v>
      </c>
      <c r="N230" s="152" t="s">
        <v>42</v>
      </c>
      <c r="O230" s="56"/>
      <c r="P230" s="153">
        <f t="shared" si="51"/>
        <v>0</v>
      </c>
      <c r="Q230" s="153">
        <v>0</v>
      </c>
      <c r="R230" s="153">
        <f t="shared" si="52"/>
        <v>0</v>
      </c>
      <c r="S230" s="153">
        <v>0</v>
      </c>
      <c r="T230" s="154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5" t="s">
        <v>198</v>
      </c>
      <c r="AT230" s="155" t="s">
        <v>133</v>
      </c>
      <c r="AU230" s="155" t="s">
        <v>138</v>
      </c>
      <c r="AY230" s="14" t="s">
        <v>131</v>
      </c>
      <c r="BE230" s="156">
        <f t="shared" si="54"/>
        <v>0</v>
      </c>
      <c r="BF230" s="156">
        <f t="shared" si="55"/>
        <v>0</v>
      </c>
      <c r="BG230" s="156">
        <f t="shared" si="56"/>
        <v>0</v>
      </c>
      <c r="BH230" s="156">
        <f t="shared" si="57"/>
        <v>0</v>
      </c>
      <c r="BI230" s="156">
        <f t="shared" si="58"/>
        <v>0</v>
      </c>
      <c r="BJ230" s="14" t="s">
        <v>138</v>
      </c>
      <c r="BK230" s="156">
        <f t="shared" si="59"/>
        <v>0</v>
      </c>
      <c r="BL230" s="14" t="s">
        <v>198</v>
      </c>
      <c r="BM230" s="155" t="s">
        <v>460</v>
      </c>
    </row>
    <row r="231" spans="1:65" s="2" customFormat="1" ht="24.15" customHeight="1">
      <c r="A231" s="29"/>
      <c r="B231" s="142"/>
      <c r="C231" s="143" t="s">
        <v>461</v>
      </c>
      <c r="D231" s="143" t="s">
        <v>133</v>
      </c>
      <c r="E231" s="144" t="s">
        <v>462</v>
      </c>
      <c r="F231" s="145" t="s">
        <v>463</v>
      </c>
      <c r="G231" s="146" t="s">
        <v>358</v>
      </c>
      <c r="H231" s="147">
        <v>5</v>
      </c>
      <c r="I231" s="148"/>
      <c r="J231" s="149">
        <f t="shared" si="50"/>
        <v>0</v>
      </c>
      <c r="K231" s="150"/>
      <c r="L231" s="30"/>
      <c r="M231" s="151" t="s">
        <v>1</v>
      </c>
      <c r="N231" s="152" t="s">
        <v>42</v>
      </c>
      <c r="O231" s="56"/>
      <c r="P231" s="153">
        <f t="shared" si="51"/>
        <v>0</v>
      </c>
      <c r="Q231" s="153">
        <v>0</v>
      </c>
      <c r="R231" s="153">
        <f t="shared" si="52"/>
        <v>0</v>
      </c>
      <c r="S231" s="153">
        <v>0</v>
      </c>
      <c r="T231" s="154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5" t="s">
        <v>198</v>
      </c>
      <c r="AT231" s="155" t="s">
        <v>133</v>
      </c>
      <c r="AU231" s="155" t="s">
        <v>138</v>
      </c>
      <c r="AY231" s="14" t="s">
        <v>131</v>
      </c>
      <c r="BE231" s="156">
        <f t="shared" si="54"/>
        <v>0</v>
      </c>
      <c r="BF231" s="156">
        <f t="shared" si="55"/>
        <v>0</v>
      </c>
      <c r="BG231" s="156">
        <f t="shared" si="56"/>
        <v>0</v>
      </c>
      <c r="BH231" s="156">
        <f t="shared" si="57"/>
        <v>0</v>
      </c>
      <c r="BI231" s="156">
        <f t="shared" si="58"/>
        <v>0</v>
      </c>
      <c r="BJ231" s="14" t="s">
        <v>138</v>
      </c>
      <c r="BK231" s="156">
        <f t="shared" si="59"/>
        <v>0</v>
      </c>
      <c r="BL231" s="14" t="s">
        <v>198</v>
      </c>
      <c r="BM231" s="155" t="s">
        <v>464</v>
      </c>
    </row>
    <row r="232" spans="1:65" s="2" customFormat="1" ht="24.15" customHeight="1">
      <c r="A232" s="29"/>
      <c r="B232" s="142"/>
      <c r="C232" s="143" t="s">
        <v>465</v>
      </c>
      <c r="D232" s="143" t="s">
        <v>133</v>
      </c>
      <c r="E232" s="144" t="s">
        <v>466</v>
      </c>
      <c r="F232" s="145" t="s">
        <v>467</v>
      </c>
      <c r="G232" s="146" t="s">
        <v>468</v>
      </c>
      <c r="H232" s="147"/>
      <c r="I232" s="148"/>
      <c r="J232" s="149">
        <f t="shared" si="50"/>
        <v>0</v>
      </c>
      <c r="K232" s="150"/>
      <c r="L232" s="30"/>
      <c r="M232" s="151" t="s">
        <v>1</v>
      </c>
      <c r="N232" s="152" t="s">
        <v>42</v>
      </c>
      <c r="O232" s="56"/>
      <c r="P232" s="153">
        <f t="shared" si="51"/>
        <v>0</v>
      </c>
      <c r="Q232" s="153">
        <v>0</v>
      </c>
      <c r="R232" s="153">
        <f t="shared" si="52"/>
        <v>0</v>
      </c>
      <c r="S232" s="153">
        <v>0</v>
      </c>
      <c r="T232" s="154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5" t="s">
        <v>198</v>
      </c>
      <c r="AT232" s="155" t="s">
        <v>133</v>
      </c>
      <c r="AU232" s="155" t="s">
        <v>138</v>
      </c>
      <c r="AY232" s="14" t="s">
        <v>131</v>
      </c>
      <c r="BE232" s="156">
        <f t="shared" si="54"/>
        <v>0</v>
      </c>
      <c r="BF232" s="156">
        <f t="shared" si="55"/>
        <v>0</v>
      </c>
      <c r="BG232" s="156">
        <f t="shared" si="56"/>
        <v>0</v>
      </c>
      <c r="BH232" s="156">
        <f t="shared" si="57"/>
        <v>0</v>
      </c>
      <c r="BI232" s="156">
        <f t="shared" si="58"/>
        <v>0</v>
      </c>
      <c r="BJ232" s="14" t="s">
        <v>138</v>
      </c>
      <c r="BK232" s="156">
        <f t="shared" si="59"/>
        <v>0</v>
      </c>
      <c r="BL232" s="14" t="s">
        <v>198</v>
      </c>
      <c r="BM232" s="155" t="s">
        <v>469</v>
      </c>
    </row>
    <row r="233" spans="1:65" s="12" customFormat="1" ht="22.95" customHeight="1">
      <c r="B233" s="129"/>
      <c r="D233" s="130" t="s">
        <v>75</v>
      </c>
      <c r="E233" s="140" t="s">
        <v>470</v>
      </c>
      <c r="F233" s="140" t="s">
        <v>471</v>
      </c>
      <c r="I233" s="132"/>
      <c r="J233" s="141">
        <f>BK233</f>
        <v>0</v>
      </c>
      <c r="L233" s="129"/>
      <c r="M233" s="134"/>
      <c r="N233" s="135"/>
      <c r="O233" s="135"/>
      <c r="P233" s="136">
        <f>SUM(P234:P244)</f>
        <v>0</v>
      </c>
      <c r="Q233" s="135"/>
      <c r="R233" s="136">
        <f>SUM(R234:R244)</f>
        <v>0.30905032999999998</v>
      </c>
      <c r="S233" s="135"/>
      <c r="T233" s="137">
        <f>SUM(T234:T244)</f>
        <v>0</v>
      </c>
      <c r="AR233" s="130" t="s">
        <v>138</v>
      </c>
      <c r="AT233" s="138" t="s">
        <v>75</v>
      </c>
      <c r="AU233" s="138" t="s">
        <v>83</v>
      </c>
      <c r="AY233" s="130" t="s">
        <v>131</v>
      </c>
      <c r="BK233" s="139">
        <f>SUM(BK234:BK244)</f>
        <v>0</v>
      </c>
    </row>
    <row r="234" spans="1:65" s="2" customFormat="1" ht="24.15" customHeight="1">
      <c r="A234" s="29"/>
      <c r="B234" s="142"/>
      <c r="C234" s="143" t="s">
        <v>472</v>
      </c>
      <c r="D234" s="143" t="s">
        <v>133</v>
      </c>
      <c r="E234" s="144" t="s">
        <v>473</v>
      </c>
      <c r="F234" s="145" t="s">
        <v>474</v>
      </c>
      <c r="G234" s="146" t="s">
        <v>358</v>
      </c>
      <c r="H234" s="147">
        <v>126</v>
      </c>
      <c r="I234" s="148"/>
      <c r="J234" s="149">
        <f t="shared" ref="J234:J244" si="60">ROUND(I234*H234,3)</f>
        <v>0</v>
      </c>
      <c r="K234" s="150"/>
      <c r="L234" s="30"/>
      <c r="M234" s="151" t="s">
        <v>1</v>
      </c>
      <c r="N234" s="152" t="s">
        <v>42</v>
      </c>
      <c r="O234" s="56"/>
      <c r="P234" s="153">
        <f t="shared" ref="P234:P244" si="61">O234*H234</f>
        <v>0</v>
      </c>
      <c r="Q234" s="153">
        <v>9.0000000000000002E-6</v>
      </c>
      <c r="R234" s="153">
        <f t="shared" ref="R234:R244" si="62">Q234*H234</f>
        <v>1.134E-3</v>
      </c>
      <c r="S234" s="153">
        <v>0</v>
      </c>
      <c r="T234" s="154">
        <f t="shared" ref="T234:T244" si="63"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5" t="s">
        <v>198</v>
      </c>
      <c r="AT234" s="155" t="s">
        <v>133</v>
      </c>
      <c r="AU234" s="155" t="s">
        <v>138</v>
      </c>
      <c r="AY234" s="14" t="s">
        <v>131</v>
      </c>
      <c r="BE234" s="156">
        <f t="shared" ref="BE234:BE244" si="64">IF(N234="základná",J234,0)</f>
        <v>0</v>
      </c>
      <c r="BF234" s="156">
        <f t="shared" ref="BF234:BF244" si="65">IF(N234="znížená",J234,0)</f>
        <v>0</v>
      </c>
      <c r="BG234" s="156">
        <f t="shared" ref="BG234:BG244" si="66">IF(N234="zákl. prenesená",J234,0)</f>
        <v>0</v>
      </c>
      <c r="BH234" s="156">
        <f t="shared" ref="BH234:BH244" si="67">IF(N234="zníž. prenesená",J234,0)</f>
        <v>0</v>
      </c>
      <c r="BI234" s="156">
        <f t="shared" ref="BI234:BI244" si="68">IF(N234="nulová",J234,0)</f>
        <v>0</v>
      </c>
      <c r="BJ234" s="14" t="s">
        <v>138</v>
      </c>
      <c r="BK234" s="156">
        <f t="shared" ref="BK234:BK244" si="69">ROUND(I234*H234,3)</f>
        <v>0</v>
      </c>
      <c r="BL234" s="14" t="s">
        <v>198</v>
      </c>
      <c r="BM234" s="155" t="s">
        <v>475</v>
      </c>
    </row>
    <row r="235" spans="1:65" s="2" customFormat="1" ht="16.5" customHeight="1">
      <c r="A235" s="29"/>
      <c r="B235" s="142"/>
      <c r="C235" s="157" t="s">
        <v>476</v>
      </c>
      <c r="D235" s="157" t="s">
        <v>184</v>
      </c>
      <c r="E235" s="158" t="s">
        <v>477</v>
      </c>
      <c r="F235" s="159" t="s">
        <v>478</v>
      </c>
      <c r="G235" s="160" t="s">
        <v>358</v>
      </c>
      <c r="H235" s="161">
        <v>126</v>
      </c>
      <c r="I235" s="162"/>
      <c r="J235" s="163">
        <f t="shared" si="60"/>
        <v>0</v>
      </c>
      <c r="K235" s="164"/>
      <c r="L235" s="165"/>
      <c r="M235" s="166" t="s">
        <v>1</v>
      </c>
      <c r="N235" s="167" t="s">
        <v>42</v>
      </c>
      <c r="O235" s="56"/>
      <c r="P235" s="153">
        <f t="shared" si="61"/>
        <v>0</v>
      </c>
      <c r="Q235" s="153">
        <v>0</v>
      </c>
      <c r="R235" s="153">
        <f t="shared" si="62"/>
        <v>0</v>
      </c>
      <c r="S235" s="153">
        <v>0</v>
      </c>
      <c r="T235" s="154">
        <f t="shared" si="6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5" t="s">
        <v>265</v>
      </c>
      <c r="AT235" s="155" t="s">
        <v>184</v>
      </c>
      <c r="AU235" s="155" t="s">
        <v>138</v>
      </c>
      <c r="AY235" s="14" t="s">
        <v>131</v>
      </c>
      <c r="BE235" s="156">
        <f t="shared" si="64"/>
        <v>0</v>
      </c>
      <c r="BF235" s="156">
        <f t="shared" si="65"/>
        <v>0</v>
      </c>
      <c r="BG235" s="156">
        <f t="shared" si="66"/>
        <v>0</v>
      </c>
      <c r="BH235" s="156">
        <f t="shared" si="67"/>
        <v>0</v>
      </c>
      <c r="BI235" s="156">
        <f t="shared" si="68"/>
        <v>0</v>
      </c>
      <c r="BJ235" s="14" t="s">
        <v>138</v>
      </c>
      <c r="BK235" s="156">
        <f t="shared" si="69"/>
        <v>0</v>
      </c>
      <c r="BL235" s="14" t="s">
        <v>198</v>
      </c>
      <c r="BM235" s="155" t="s">
        <v>479</v>
      </c>
    </row>
    <row r="236" spans="1:65" s="2" customFormat="1" ht="16.5" customHeight="1">
      <c r="A236" s="29"/>
      <c r="B236" s="142"/>
      <c r="C236" s="143" t="s">
        <v>480</v>
      </c>
      <c r="D236" s="143" t="s">
        <v>133</v>
      </c>
      <c r="E236" s="144" t="s">
        <v>481</v>
      </c>
      <c r="F236" s="145" t="s">
        <v>482</v>
      </c>
      <c r="G236" s="146" t="s">
        <v>358</v>
      </c>
      <c r="H236" s="147">
        <v>55</v>
      </c>
      <c r="I236" s="148"/>
      <c r="J236" s="149">
        <f t="shared" si="60"/>
        <v>0</v>
      </c>
      <c r="K236" s="150"/>
      <c r="L236" s="30"/>
      <c r="M236" s="151" t="s">
        <v>1</v>
      </c>
      <c r="N236" s="152" t="s">
        <v>42</v>
      </c>
      <c r="O236" s="56"/>
      <c r="P236" s="153">
        <f t="shared" si="61"/>
        <v>0</v>
      </c>
      <c r="Q236" s="153">
        <v>3.8565600000000002E-3</v>
      </c>
      <c r="R236" s="153">
        <f t="shared" si="62"/>
        <v>0.21211080000000002</v>
      </c>
      <c r="S236" s="153">
        <v>0</v>
      </c>
      <c r="T236" s="154">
        <f t="shared" si="6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5" t="s">
        <v>198</v>
      </c>
      <c r="AT236" s="155" t="s">
        <v>133</v>
      </c>
      <c r="AU236" s="155" t="s">
        <v>138</v>
      </c>
      <c r="AY236" s="14" t="s">
        <v>131</v>
      </c>
      <c r="BE236" s="156">
        <f t="shared" si="64"/>
        <v>0</v>
      </c>
      <c r="BF236" s="156">
        <f t="shared" si="65"/>
        <v>0</v>
      </c>
      <c r="BG236" s="156">
        <f t="shared" si="66"/>
        <v>0</v>
      </c>
      <c r="BH236" s="156">
        <f t="shared" si="67"/>
        <v>0</v>
      </c>
      <c r="BI236" s="156">
        <f t="shared" si="68"/>
        <v>0</v>
      </c>
      <c r="BJ236" s="14" t="s">
        <v>138</v>
      </c>
      <c r="BK236" s="156">
        <f t="shared" si="69"/>
        <v>0</v>
      </c>
      <c r="BL236" s="14" t="s">
        <v>198</v>
      </c>
      <c r="BM236" s="155" t="s">
        <v>483</v>
      </c>
    </row>
    <row r="237" spans="1:65" s="2" customFormat="1" ht="24.15" customHeight="1">
      <c r="A237" s="29"/>
      <c r="B237" s="142"/>
      <c r="C237" s="143" t="s">
        <v>484</v>
      </c>
      <c r="D237" s="143" t="s">
        <v>133</v>
      </c>
      <c r="E237" s="144" t="s">
        <v>485</v>
      </c>
      <c r="F237" s="145" t="s">
        <v>486</v>
      </c>
      <c r="G237" s="146" t="s">
        <v>358</v>
      </c>
      <c r="H237" s="147">
        <v>2</v>
      </c>
      <c r="I237" s="148"/>
      <c r="J237" s="149">
        <f t="shared" si="60"/>
        <v>0</v>
      </c>
      <c r="K237" s="150"/>
      <c r="L237" s="30"/>
      <c r="M237" s="151" t="s">
        <v>1</v>
      </c>
      <c r="N237" s="152" t="s">
        <v>42</v>
      </c>
      <c r="O237" s="56"/>
      <c r="P237" s="153">
        <f t="shared" si="61"/>
        <v>0</v>
      </c>
      <c r="Q237" s="153">
        <v>3.2525000000000002E-4</v>
      </c>
      <c r="R237" s="153">
        <f t="shared" si="62"/>
        <v>6.5050000000000004E-4</v>
      </c>
      <c r="S237" s="153">
        <v>0</v>
      </c>
      <c r="T237" s="154">
        <f t="shared" si="6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5" t="s">
        <v>198</v>
      </c>
      <c r="AT237" s="155" t="s">
        <v>133</v>
      </c>
      <c r="AU237" s="155" t="s">
        <v>138</v>
      </c>
      <c r="AY237" s="14" t="s">
        <v>131</v>
      </c>
      <c r="BE237" s="156">
        <f t="shared" si="64"/>
        <v>0</v>
      </c>
      <c r="BF237" s="156">
        <f t="shared" si="65"/>
        <v>0</v>
      </c>
      <c r="BG237" s="156">
        <f t="shared" si="66"/>
        <v>0</v>
      </c>
      <c r="BH237" s="156">
        <f t="shared" si="67"/>
        <v>0</v>
      </c>
      <c r="BI237" s="156">
        <f t="shared" si="68"/>
        <v>0</v>
      </c>
      <c r="BJ237" s="14" t="s">
        <v>138</v>
      </c>
      <c r="BK237" s="156">
        <f t="shared" si="69"/>
        <v>0</v>
      </c>
      <c r="BL237" s="14" t="s">
        <v>198</v>
      </c>
      <c r="BM237" s="155" t="s">
        <v>487</v>
      </c>
    </row>
    <row r="238" spans="1:65" s="2" customFormat="1" ht="24.15" customHeight="1">
      <c r="A238" s="29"/>
      <c r="B238" s="142"/>
      <c r="C238" s="143" t="s">
        <v>488</v>
      </c>
      <c r="D238" s="143" t="s">
        <v>133</v>
      </c>
      <c r="E238" s="144" t="s">
        <v>489</v>
      </c>
      <c r="F238" s="145" t="s">
        <v>490</v>
      </c>
      <c r="G238" s="146" t="s">
        <v>358</v>
      </c>
      <c r="H238" s="147">
        <v>55</v>
      </c>
      <c r="I238" s="148"/>
      <c r="J238" s="149">
        <f t="shared" si="60"/>
        <v>0</v>
      </c>
      <c r="K238" s="150"/>
      <c r="L238" s="30"/>
      <c r="M238" s="151" t="s">
        <v>1</v>
      </c>
      <c r="N238" s="152" t="s">
        <v>42</v>
      </c>
      <c r="O238" s="56"/>
      <c r="P238" s="153">
        <f t="shared" si="61"/>
        <v>0</v>
      </c>
      <c r="Q238" s="153">
        <v>0</v>
      </c>
      <c r="R238" s="153">
        <f t="shared" si="62"/>
        <v>0</v>
      </c>
      <c r="S238" s="153">
        <v>0</v>
      </c>
      <c r="T238" s="154">
        <f t="shared" si="6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5" t="s">
        <v>198</v>
      </c>
      <c r="AT238" s="155" t="s">
        <v>133</v>
      </c>
      <c r="AU238" s="155" t="s">
        <v>138</v>
      </c>
      <c r="AY238" s="14" t="s">
        <v>131</v>
      </c>
      <c r="BE238" s="156">
        <f t="shared" si="64"/>
        <v>0</v>
      </c>
      <c r="BF238" s="156">
        <f t="shared" si="65"/>
        <v>0</v>
      </c>
      <c r="BG238" s="156">
        <f t="shared" si="66"/>
        <v>0</v>
      </c>
      <c r="BH238" s="156">
        <f t="shared" si="67"/>
        <v>0</v>
      </c>
      <c r="BI238" s="156">
        <f t="shared" si="68"/>
        <v>0</v>
      </c>
      <c r="BJ238" s="14" t="s">
        <v>138</v>
      </c>
      <c r="BK238" s="156">
        <f t="shared" si="69"/>
        <v>0</v>
      </c>
      <c r="BL238" s="14" t="s">
        <v>198</v>
      </c>
      <c r="BM238" s="155" t="s">
        <v>491</v>
      </c>
    </row>
    <row r="239" spans="1:65" s="2" customFormat="1" ht="21.75" customHeight="1">
      <c r="A239" s="29"/>
      <c r="B239" s="142"/>
      <c r="C239" s="143" t="s">
        <v>492</v>
      </c>
      <c r="D239" s="143" t="s">
        <v>133</v>
      </c>
      <c r="E239" s="144" t="s">
        <v>493</v>
      </c>
      <c r="F239" s="145" t="s">
        <v>494</v>
      </c>
      <c r="G239" s="146" t="s">
        <v>358</v>
      </c>
      <c r="H239" s="147">
        <v>69</v>
      </c>
      <c r="I239" s="148"/>
      <c r="J239" s="149">
        <f t="shared" si="60"/>
        <v>0</v>
      </c>
      <c r="K239" s="150"/>
      <c r="L239" s="30"/>
      <c r="M239" s="151" t="s">
        <v>1</v>
      </c>
      <c r="N239" s="152" t="s">
        <v>42</v>
      </c>
      <c r="O239" s="56"/>
      <c r="P239" s="153">
        <f t="shared" si="61"/>
        <v>0</v>
      </c>
      <c r="Q239" s="153">
        <v>7.2000000000000005E-4</v>
      </c>
      <c r="R239" s="153">
        <f t="shared" si="62"/>
        <v>4.9680000000000002E-2</v>
      </c>
      <c r="S239" s="153">
        <v>0</v>
      </c>
      <c r="T239" s="154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5" t="s">
        <v>198</v>
      </c>
      <c r="AT239" s="155" t="s">
        <v>133</v>
      </c>
      <c r="AU239" s="155" t="s">
        <v>138</v>
      </c>
      <c r="AY239" s="14" t="s">
        <v>131</v>
      </c>
      <c r="BE239" s="156">
        <f t="shared" si="64"/>
        <v>0</v>
      </c>
      <c r="BF239" s="156">
        <f t="shared" si="65"/>
        <v>0</v>
      </c>
      <c r="BG239" s="156">
        <f t="shared" si="66"/>
        <v>0</v>
      </c>
      <c r="BH239" s="156">
        <f t="shared" si="67"/>
        <v>0</v>
      </c>
      <c r="BI239" s="156">
        <f t="shared" si="68"/>
        <v>0</v>
      </c>
      <c r="BJ239" s="14" t="s">
        <v>138</v>
      </c>
      <c r="BK239" s="156">
        <f t="shared" si="69"/>
        <v>0</v>
      </c>
      <c r="BL239" s="14" t="s">
        <v>198</v>
      </c>
      <c r="BM239" s="155" t="s">
        <v>495</v>
      </c>
    </row>
    <row r="240" spans="1:65" s="2" customFormat="1" ht="24.15" customHeight="1">
      <c r="A240" s="29"/>
      <c r="B240" s="142"/>
      <c r="C240" s="143" t="s">
        <v>496</v>
      </c>
      <c r="D240" s="143" t="s">
        <v>133</v>
      </c>
      <c r="E240" s="144" t="s">
        <v>497</v>
      </c>
      <c r="F240" s="145" t="s">
        <v>498</v>
      </c>
      <c r="G240" s="146" t="s">
        <v>305</v>
      </c>
      <c r="H240" s="147">
        <v>2</v>
      </c>
      <c r="I240" s="148"/>
      <c r="J240" s="149">
        <f t="shared" si="60"/>
        <v>0</v>
      </c>
      <c r="K240" s="150"/>
      <c r="L240" s="30"/>
      <c r="M240" s="151" t="s">
        <v>1</v>
      </c>
      <c r="N240" s="152" t="s">
        <v>42</v>
      </c>
      <c r="O240" s="56"/>
      <c r="P240" s="153">
        <f t="shared" si="61"/>
        <v>0</v>
      </c>
      <c r="Q240" s="153">
        <v>2.5776E-4</v>
      </c>
      <c r="R240" s="153">
        <f t="shared" si="62"/>
        <v>5.1552E-4</v>
      </c>
      <c r="S240" s="153">
        <v>0</v>
      </c>
      <c r="T240" s="154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5" t="s">
        <v>198</v>
      </c>
      <c r="AT240" s="155" t="s">
        <v>133</v>
      </c>
      <c r="AU240" s="155" t="s">
        <v>138</v>
      </c>
      <c r="AY240" s="14" t="s">
        <v>131</v>
      </c>
      <c r="BE240" s="156">
        <f t="shared" si="64"/>
        <v>0</v>
      </c>
      <c r="BF240" s="156">
        <f t="shared" si="65"/>
        <v>0</v>
      </c>
      <c r="BG240" s="156">
        <f t="shared" si="66"/>
        <v>0</v>
      </c>
      <c r="BH240" s="156">
        <f t="shared" si="67"/>
        <v>0</v>
      </c>
      <c r="BI240" s="156">
        <f t="shared" si="68"/>
        <v>0</v>
      </c>
      <c r="BJ240" s="14" t="s">
        <v>138</v>
      </c>
      <c r="BK240" s="156">
        <f t="shared" si="69"/>
        <v>0</v>
      </c>
      <c r="BL240" s="14" t="s">
        <v>198</v>
      </c>
      <c r="BM240" s="155" t="s">
        <v>499</v>
      </c>
    </row>
    <row r="241" spans="1:65" s="2" customFormat="1" ht="24.15" customHeight="1">
      <c r="A241" s="29"/>
      <c r="B241" s="142"/>
      <c r="C241" s="143" t="s">
        <v>500</v>
      </c>
      <c r="D241" s="143" t="s">
        <v>133</v>
      </c>
      <c r="E241" s="144" t="s">
        <v>501</v>
      </c>
      <c r="F241" s="145" t="s">
        <v>502</v>
      </c>
      <c r="G241" s="146" t="s">
        <v>305</v>
      </c>
      <c r="H241" s="147">
        <v>1</v>
      </c>
      <c r="I241" s="148"/>
      <c r="J241" s="149">
        <f t="shared" si="60"/>
        <v>0</v>
      </c>
      <c r="K241" s="150"/>
      <c r="L241" s="30"/>
      <c r="M241" s="151" t="s">
        <v>1</v>
      </c>
      <c r="N241" s="152" t="s">
        <v>42</v>
      </c>
      <c r="O241" s="56"/>
      <c r="P241" s="153">
        <f t="shared" si="61"/>
        <v>0</v>
      </c>
      <c r="Q241" s="153">
        <v>9.3893899999999992E-3</v>
      </c>
      <c r="R241" s="153">
        <f t="shared" si="62"/>
        <v>9.3893899999999992E-3</v>
      </c>
      <c r="S241" s="153">
        <v>0</v>
      </c>
      <c r="T241" s="154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5" t="s">
        <v>198</v>
      </c>
      <c r="AT241" s="155" t="s">
        <v>133</v>
      </c>
      <c r="AU241" s="155" t="s">
        <v>138</v>
      </c>
      <c r="AY241" s="14" t="s">
        <v>131</v>
      </c>
      <c r="BE241" s="156">
        <f t="shared" si="64"/>
        <v>0</v>
      </c>
      <c r="BF241" s="156">
        <f t="shared" si="65"/>
        <v>0</v>
      </c>
      <c r="BG241" s="156">
        <f t="shared" si="66"/>
        <v>0</v>
      </c>
      <c r="BH241" s="156">
        <f t="shared" si="67"/>
        <v>0</v>
      </c>
      <c r="BI241" s="156">
        <f t="shared" si="68"/>
        <v>0</v>
      </c>
      <c r="BJ241" s="14" t="s">
        <v>138</v>
      </c>
      <c r="BK241" s="156">
        <f t="shared" si="69"/>
        <v>0</v>
      </c>
      <c r="BL241" s="14" t="s">
        <v>198</v>
      </c>
      <c r="BM241" s="155" t="s">
        <v>503</v>
      </c>
    </row>
    <row r="242" spans="1:65" s="2" customFormat="1" ht="24.15" customHeight="1">
      <c r="A242" s="29"/>
      <c r="B242" s="142"/>
      <c r="C242" s="143" t="s">
        <v>504</v>
      </c>
      <c r="D242" s="143" t="s">
        <v>133</v>
      </c>
      <c r="E242" s="144" t="s">
        <v>505</v>
      </c>
      <c r="F242" s="145" t="s">
        <v>506</v>
      </c>
      <c r="G242" s="146" t="s">
        <v>358</v>
      </c>
      <c r="H242" s="147">
        <v>181</v>
      </c>
      <c r="I242" s="148"/>
      <c r="J242" s="149">
        <f t="shared" si="60"/>
        <v>0</v>
      </c>
      <c r="K242" s="150"/>
      <c r="L242" s="30"/>
      <c r="M242" s="151" t="s">
        <v>1</v>
      </c>
      <c r="N242" s="152" t="s">
        <v>42</v>
      </c>
      <c r="O242" s="56"/>
      <c r="P242" s="153">
        <f t="shared" si="61"/>
        <v>0</v>
      </c>
      <c r="Q242" s="153">
        <v>1.8652E-4</v>
      </c>
      <c r="R242" s="153">
        <f t="shared" si="62"/>
        <v>3.3760119999999998E-2</v>
      </c>
      <c r="S242" s="153">
        <v>0</v>
      </c>
      <c r="T242" s="154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5" t="s">
        <v>198</v>
      </c>
      <c r="AT242" s="155" t="s">
        <v>133</v>
      </c>
      <c r="AU242" s="155" t="s">
        <v>138</v>
      </c>
      <c r="AY242" s="14" t="s">
        <v>131</v>
      </c>
      <c r="BE242" s="156">
        <f t="shared" si="64"/>
        <v>0</v>
      </c>
      <c r="BF242" s="156">
        <f t="shared" si="65"/>
        <v>0</v>
      </c>
      <c r="BG242" s="156">
        <f t="shared" si="66"/>
        <v>0</v>
      </c>
      <c r="BH242" s="156">
        <f t="shared" si="67"/>
        <v>0</v>
      </c>
      <c r="BI242" s="156">
        <f t="shared" si="68"/>
        <v>0</v>
      </c>
      <c r="BJ242" s="14" t="s">
        <v>138</v>
      </c>
      <c r="BK242" s="156">
        <f t="shared" si="69"/>
        <v>0</v>
      </c>
      <c r="BL242" s="14" t="s">
        <v>198</v>
      </c>
      <c r="BM242" s="155" t="s">
        <v>507</v>
      </c>
    </row>
    <row r="243" spans="1:65" s="2" customFormat="1" ht="24.15" customHeight="1">
      <c r="A243" s="29"/>
      <c r="B243" s="142"/>
      <c r="C243" s="143" t="s">
        <v>508</v>
      </c>
      <c r="D243" s="143" t="s">
        <v>133</v>
      </c>
      <c r="E243" s="144" t="s">
        <v>509</v>
      </c>
      <c r="F243" s="145" t="s">
        <v>510</v>
      </c>
      <c r="G243" s="146" t="s">
        <v>358</v>
      </c>
      <c r="H243" s="147">
        <v>181</v>
      </c>
      <c r="I243" s="148"/>
      <c r="J243" s="149">
        <f t="shared" si="60"/>
        <v>0</v>
      </c>
      <c r="K243" s="150"/>
      <c r="L243" s="30"/>
      <c r="M243" s="151" t="s">
        <v>1</v>
      </c>
      <c r="N243" s="152" t="s">
        <v>42</v>
      </c>
      <c r="O243" s="56"/>
      <c r="P243" s="153">
        <f t="shared" si="61"/>
        <v>0</v>
      </c>
      <c r="Q243" s="153">
        <v>1.0000000000000001E-5</v>
      </c>
      <c r="R243" s="153">
        <f t="shared" si="62"/>
        <v>1.8100000000000002E-3</v>
      </c>
      <c r="S243" s="153">
        <v>0</v>
      </c>
      <c r="T243" s="154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5" t="s">
        <v>198</v>
      </c>
      <c r="AT243" s="155" t="s">
        <v>133</v>
      </c>
      <c r="AU243" s="155" t="s">
        <v>138</v>
      </c>
      <c r="AY243" s="14" t="s">
        <v>131</v>
      </c>
      <c r="BE243" s="156">
        <f t="shared" si="64"/>
        <v>0</v>
      </c>
      <c r="BF243" s="156">
        <f t="shared" si="65"/>
        <v>0</v>
      </c>
      <c r="BG243" s="156">
        <f t="shared" si="66"/>
        <v>0</v>
      </c>
      <c r="BH243" s="156">
        <f t="shared" si="67"/>
        <v>0</v>
      </c>
      <c r="BI243" s="156">
        <f t="shared" si="68"/>
        <v>0</v>
      </c>
      <c r="BJ243" s="14" t="s">
        <v>138</v>
      </c>
      <c r="BK243" s="156">
        <f t="shared" si="69"/>
        <v>0</v>
      </c>
      <c r="BL243" s="14" t="s">
        <v>198</v>
      </c>
      <c r="BM243" s="155" t="s">
        <v>511</v>
      </c>
    </row>
    <row r="244" spans="1:65" s="2" customFormat="1" ht="24.15" customHeight="1">
      <c r="A244" s="29"/>
      <c r="B244" s="142"/>
      <c r="C244" s="143" t="s">
        <v>512</v>
      </c>
      <c r="D244" s="143" t="s">
        <v>133</v>
      </c>
      <c r="E244" s="144" t="s">
        <v>513</v>
      </c>
      <c r="F244" s="145" t="s">
        <v>514</v>
      </c>
      <c r="G244" s="146" t="s">
        <v>468</v>
      </c>
      <c r="H244" s="147"/>
      <c r="I244" s="148"/>
      <c r="J244" s="149">
        <f t="shared" si="60"/>
        <v>0</v>
      </c>
      <c r="K244" s="150"/>
      <c r="L244" s="30"/>
      <c r="M244" s="151" t="s">
        <v>1</v>
      </c>
      <c r="N244" s="152" t="s">
        <v>42</v>
      </c>
      <c r="O244" s="56"/>
      <c r="P244" s="153">
        <f t="shared" si="61"/>
        <v>0</v>
      </c>
      <c r="Q244" s="153">
        <v>0</v>
      </c>
      <c r="R244" s="153">
        <f t="shared" si="62"/>
        <v>0</v>
      </c>
      <c r="S244" s="153">
        <v>0</v>
      </c>
      <c r="T244" s="154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5" t="s">
        <v>198</v>
      </c>
      <c r="AT244" s="155" t="s">
        <v>133</v>
      </c>
      <c r="AU244" s="155" t="s">
        <v>138</v>
      </c>
      <c r="AY244" s="14" t="s">
        <v>131</v>
      </c>
      <c r="BE244" s="156">
        <f t="shared" si="64"/>
        <v>0</v>
      </c>
      <c r="BF244" s="156">
        <f t="shared" si="65"/>
        <v>0</v>
      </c>
      <c r="BG244" s="156">
        <f t="shared" si="66"/>
        <v>0</v>
      </c>
      <c r="BH244" s="156">
        <f t="shared" si="67"/>
        <v>0</v>
      </c>
      <c r="BI244" s="156">
        <f t="shared" si="68"/>
        <v>0</v>
      </c>
      <c r="BJ244" s="14" t="s">
        <v>138</v>
      </c>
      <c r="BK244" s="156">
        <f t="shared" si="69"/>
        <v>0</v>
      </c>
      <c r="BL244" s="14" t="s">
        <v>198</v>
      </c>
      <c r="BM244" s="155" t="s">
        <v>515</v>
      </c>
    </row>
    <row r="245" spans="1:65" s="12" customFormat="1" ht="22.95" customHeight="1">
      <c r="B245" s="129"/>
      <c r="D245" s="130" t="s">
        <v>75</v>
      </c>
      <c r="E245" s="140" t="s">
        <v>516</v>
      </c>
      <c r="F245" s="140" t="s">
        <v>517</v>
      </c>
      <c r="I245" s="132"/>
      <c r="J245" s="141">
        <f>BK245</f>
        <v>0</v>
      </c>
      <c r="L245" s="129"/>
      <c r="M245" s="134"/>
      <c r="N245" s="135"/>
      <c r="O245" s="135"/>
      <c r="P245" s="136">
        <f>SUM(P246:P258)</f>
        <v>0</v>
      </c>
      <c r="Q245" s="135"/>
      <c r="R245" s="136">
        <f>SUM(R246:R258)</f>
        <v>3.1098480000000001E-2</v>
      </c>
      <c r="S245" s="135"/>
      <c r="T245" s="137">
        <f>SUM(T246:T258)</f>
        <v>0</v>
      </c>
      <c r="AR245" s="130" t="s">
        <v>138</v>
      </c>
      <c r="AT245" s="138" t="s">
        <v>75</v>
      </c>
      <c r="AU245" s="138" t="s">
        <v>83</v>
      </c>
      <c r="AY245" s="130" t="s">
        <v>131</v>
      </c>
      <c r="BK245" s="139">
        <f>SUM(BK246:BK258)</f>
        <v>0</v>
      </c>
    </row>
    <row r="246" spans="1:65" s="2" customFormat="1" ht="21.75" customHeight="1">
      <c r="A246" s="29"/>
      <c r="B246" s="142"/>
      <c r="C246" s="143" t="s">
        <v>518</v>
      </c>
      <c r="D246" s="143" t="s">
        <v>133</v>
      </c>
      <c r="E246" s="144" t="s">
        <v>519</v>
      </c>
      <c r="F246" s="145" t="s">
        <v>520</v>
      </c>
      <c r="G246" s="146" t="s">
        <v>305</v>
      </c>
      <c r="H246" s="147">
        <v>1</v>
      </c>
      <c r="I246" s="148"/>
      <c r="J246" s="149">
        <f t="shared" ref="J246:J258" si="70">ROUND(I246*H246,3)</f>
        <v>0</v>
      </c>
      <c r="K246" s="150"/>
      <c r="L246" s="30"/>
      <c r="M246" s="151" t="s">
        <v>1</v>
      </c>
      <c r="N246" s="152" t="s">
        <v>42</v>
      </c>
      <c r="O246" s="56"/>
      <c r="P246" s="153">
        <f t="shared" ref="P246:P258" si="71">O246*H246</f>
        <v>0</v>
      </c>
      <c r="Q246" s="153">
        <v>2.3019999999999998E-3</v>
      </c>
      <c r="R246" s="153">
        <f t="shared" ref="R246:R258" si="72">Q246*H246</f>
        <v>2.3019999999999998E-3</v>
      </c>
      <c r="S246" s="153">
        <v>0</v>
      </c>
      <c r="T246" s="154">
        <f t="shared" ref="T246:T258" si="73"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5" t="s">
        <v>198</v>
      </c>
      <c r="AT246" s="155" t="s">
        <v>133</v>
      </c>
      <c r="AU246" s="155" t="s">
        <v>138</v>
      </c>
      <c r="AY246" s="14" t="s">
        <v>131</v>
      </c>
      <c r="BE246" s="156">
        <f t="shared" ref="BE246:BE258" si="74">IF(N246="základná",J246,0)</f>
        <v>0</v>
      </c>
      <c r="BF246" s="156">
        <f t="shared" ref="BF246:BF258" si="75">IF(N246="znížená",J246,0)</f>
        <v>0</v>
      </c>
      <c r="BG246" s="156">
        <f t="shared" ref="BG246:BG258" si="76">IF(N246="zákl. prenesená",J246,0)</f>
        <v>0</v>
      </c>
      <c r="BH246" s="156">
        <f t="shared" ref="BH246:BH258" si="77">IF(N246="zníž. prenesená",J246,0)</f>
        <v>0</v>
      </c>
      <c r="BI246" s="156">
        <f t="shared" ref="BI246:BI258" si="78">IF(N246="nulová",J246,0)</f>
        <v>0</v>
      </c>
      <c r="BJ246" s="14" t="s">
        <v>138</v>
      </c>
      <c r="BK246" s="156">
        <f t="shared" ref="BK246:BK258" si="79">ROUND(I246*H246,3)</f>
        <v>0</v>
      </c>
      <c r="BL246" s="14" t="s">
        <v>198</v>
      </c>
      <c r="BM246" s="155" t="s">
        <v>521</v>
      </c>
    </row>
    <row r="247" spans="1:65" s="2" customFormat="1" ht="16.5" customHeight="1">
      <c r="A247" s="29"/>
      <c r="B247" s="142"/>
      <c r="C247" s="157" t="s">
        <v>522</v>
      </c>
      <c r="D247" s="157" t="s">
        <v>184</v>
      </c>
      <c r="E247" s="158" t="s">
        <v>523</v>
      </c>
      <c r="F247" s="159" t="s">
        <v>524</v>
      </c>
      <c r="G247" s="160" t="s">
        <v>305</v>
      </c>
      <c r="H247" s="161">
        <v>1</v>
      </c>
      <c r="I247" s="162"/>
      <c r="J247" s="163">
        <f t="shared" si="70"/>
        <v>0</v>
      </c>
      <c r="K247" s="164"/>
      <c r="L247" s="165"/>
      <c r="M247" s="166" t="s">
        <v>1</v>
      </c>
      <c r="N247" s="167" t="s">
        <v>42</v>
      </c>
      <c r="O247" s="56"/>
      <c r="P247" s="153">
        <f t="shared" si="71"/>
        <v>0</v>
      </c>
      <c r="Q247" s="153">
        <v>1.41E-2</v>
      </c>
      <c r="R247" s="153">
        <f t="shared" si="72"/>
        <v>1.41E-2</v>
      </c>
      <c r="S247" s="153">
        <v>0</v>
      </c>
      <c r="T247" s="154">
        <f t="shared" si="7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5" t="s">
        <v>265</v>
      </c>
      <c r="AT247" s="155" t="s">
        <v>184</v>
      </c>
      <c r="AU247" s="155" t="s">
        <v>138</v>
      </c>
      <c r="AY247" s="14" t="s">
        <v>131</v>
      </c>
      <c r="BE247" s="156">
        <f t="shared" si="74"/>
        <v>0</v>
      </c>
      <c r="BF247" s="156">
        <f t="shared" si="75"/>
        <v>0</v>
      </c>
      <c r="BG247" s="156">
        <f t="shared" si="76"/>
        <v>0</v>
      </c>
      <c r="BH247" s="156">
        <f t="shared" si="77"/>
        <v>0</v>
      </c>
      <c r="BI247" s="156">
        <f t="shared" si="78"/>
        <v>0</v>
      </c>
      <c r="BJ247" s="14" t="s">
        <v>138</v>
      </c>
      <c r="BK247" s="156">
        <f t="shared" si="79"/>
        <v>0</v>
      </c>
      <c r="BL247" s="14" t="s">
        <v>198</v>
      </c>
      <c r="BM247" s="155" t="s">
        <v>525</v>
      </c>
    </row>
    <row r="248" spans="1:65" s="2" customFormat="1" ht="16.5" customHeight="1">
      <c r="A248" s="29"/>
      <c r="B248" s="142"/>
      <c r="C248" s="143" t="s">
        <v>526</v>
      </c>
      <c r="D248" s="143" t="s">
        <v>133</v>
      </c>
      <c r="E248" s="144" t="s">
        <v>527</v>
      </c>
      <c r="F248" s="145" t="s">
        <v>528</v>
      </c>
      <c r="G248" s="146" t="s">
        <v>305</v>
      </c>
      <c r="H248" s="147">
        <v>1</v>
      </c>
      <c r="I248" s="148"/>
      <c r="J248" s="149">
        <f t="shared" si="70"/>
        <v>0</v>
      </c>
      <c r="K248" s="150"/>
      <c r="L248" s="30"/>
      <c r="M248" s="151" t="s">
        <v>1</v>
      </c>
      <c r="N248" s="152" t="s">
        <v>42</v>
      </c>
      <c r="O248" s="56"/>
      <c r="P248" s="153">
        <f t="shared" si="71"/>
        <v>0</v>
      </c>
      <c r="Q248" s="153">
        <v>2.7648000000000001E-4</v>
      </c>
      <c r="R248" s="153">
        <f t="shared" si="72"/>
        <v>2.7648000000000001E-4</v>
      </c>
      <c r="S248" s="153">
        <v>0</v>
      </c>
      <c r="T248" s="154">
        <f t="shared" si="7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5" t="s">
        <v>198</v>
      </c>
      <c r="AT248" s="155" t="s">
        <v>133</v>
      </c>
      <c r="AU248" s="155" t="s">
        <v>138</v>
      </c>
      <c r="AY248" s="14" t="s">
        <v>131</v>
      </c>
      <c r="BE248" s="156">
        <f t="shared" si="74"/>
        <v>0</v>
      </c>
      <c r="BF248" s="156">
        <f t="shared" si="75"/>
        <v>0</v>
      </c>
      <c r="BG248" s="156">
        <f t="shared" si="76"/>
        <v>0</v>
      </c>
      <c r="BH248" s="156">
        <f t="shared" si="77"/>
        <v>0</v>
      </c>
      <c r="BI248" s="156">
        <f t="shared" si="78"/>
        <v>0</v>
      </c>
      <c r="BJ248" s="14" t="s">
        <v>138</v>
      </c>
      <c r="BK248" s="156">
        <f t="shared" si="79"/>
        <v>0</v>
      </c>
      <c r="BL248" s="14" t="s">
        <v>198</v>
      </c>
      <c r="BM248" s="155" t="s">
        <v>529</v>
      </c>
    </row>
    <row r="249" spans="1:65" s="2" customFormat="1" ht="24.15" customHeight="1">
      <c r="A249" s="29"/>
      <c r="B249" s="142"/>
      <c r="C249" s="157" t="s">
        <v>530</v>
      </c>
      <c r="D249" s="157" t="s">
        <v>184</v>
      </c>
      <c r="E249" s="158" t="s">
        <v>531</v>
      </c>
      <c r="F249" s="159" t="s">
        <v>532</v>
      </c>
      <c r="G249" s="160" t="s">
        <v>305</v>
      </c>
      <c r="H249" s="161">
        <v>1</v>
      </c>
      <c r="I249" s="162"/>
      <c r="J249" s="163">
        <f t="shared" si="70"/>
        <v>0</v>
      </c>
      <c r="K249" s="164"/>
      <c r="L249" s="165"/>
      <c r="M249" s="166" t="s">
        <v>1</v>
      </c>
      <c r="N249" s="167" t="s">
        <v>42</v>
      </c>
      <c r="O249" s="56"/>
      <c r="P249" s="153">
        <f t="shared" si="71"/>
        <v>0</v>
      </c>
      <c r="Q249" s="153">
        <v>1.01E-2</v>
      </c>
      <c r="R249" s="153">
        <f t="shared" si="72"/>
        <v>1.01E-2</v>
      </c>
      <c r="S249" s="153">
        <v>0</v>
      </c>
      <c r="T249" s="154">
        <f t="shared" si="7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5" t="s">
        <v>265</v>
      </c>
      <c r="AT249" s="155" t="s">
        <v>184</v>
      </c>
      <c r="AU249" s="155" t="s">
        <v>138</v>
      </c>
      <c r="AY249" s="14" t="s">
        <v>131</v>
      </c>
      <c r="BE249" s="156">
        <f t="shared" si="74"/>
        <v>0</v>
      </c>
      <c r="BF249" s="156">
        <f t="shared" si="75"/>
        <v>0</v>
      </c>
      <c r="BG249" s="156">
        <f t="shared" si="76"/>
        <v>0</v>
      </c>
      <c r="BH249" s="156">
        <f t="shared" si="77"/>
        <v>0</v>
      </c>
      <c r="BI249" s="156">
        <f t="shared" si="78"/>
        <v>0</v>
      </c>
      <c r="BJ249" s="14" t="s">
        <v>138</v>
      </c>
      <c r="BK249" s="156">
        <f t="shared" si="79"/>
        <v>0</v>
      </c>
      <c r="BL249" s="14" t="s">
        <v>198</v>
      </c>
      <c r="BM249" s="155" t="s">
        <v>533</v>
      </c>
    </row>
    <row r="250" spans="1:65" s="2" customFormat="1" ht="21.75" customHeight="1">
      <c r="A250" s="29"/>
      <c r="B250" s="142"/>
      <c r="C250" s="143" t="s">
        <v>534</v>
      </c>
      <c r="D250" s="143" t="s">
        <v>133</v>
      </c>
      <c r="E250" s="144" t="s">
        <v>535</v>
      </c>
      <c r="F250" s="145" t="s">
        <v>536</v>
      </c>
      <c r="G250" s="146" t="s">
        <v>305</v>
      </c>
      <c r="H250" s="147">
        <v>2</v>
      </c>
      <c r="I250" s="148"/>
      <c r="J250" s="149">
        <f t="shared" si="70"/>
        <v>0</v>
      </c>
      <c r="K250" s="150"/>
      <c r="L250" s="30"/>
      <c r="M250" s="151" t="s">
        <v>1</v>
      </c>
      <c r="N250" s="152" t="s">
        <v>42</v>
      </c>
      <c r="O250" s="56"/>
      <c r="P250" s="153">
        <f t="shared" si="71"/>
        <v>0</v>
      </c>
      <c r="Q250" s="153">
        <v>8.0000000000000007E-5</v>
      </c>
      <c r="R250" s="153">
        <f t="shared" si="72"/>
        <v>1.6000000000000001E-4</v>
      </c>
      <c r="S250" s="153">
        <v>0</v>
      </c>
      <c r="T250" s="154">
        <f t="shared" si="7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5" t="s">
        <v>198</v>
      </c>
      <c r="AT250" s="155" t="s">
        <v>133</v>
      </c>
      <c r="AU250" s="155" t="s">
        <v>138</v>
      </c>
      <c r="AY250" s="14" t="s">
        <v>131</v>
      </c>
      <c r="BE250" s="156">
        <f t="shared" si="74"/>
        <v>0</v>
      </c>
      <c r="BF250" s="156">
        <f t="shared" si="75"/>
        <v>0</v>
      </c>
      <c r="BG250" s="156">
        <f t="shared" si="76"/>
        <v>0</v>
      </c>
      <c r="BH250" s="156">
        <f t="shared" si="77"/>
        <v>0</v>
      </c>
      <c r="BI250" s="156">
        <f t="shared" si="78"/>
        <v>0</v>
      </c>
      <c r="BJ250" s="14" t="s">
        <v>138</v>
      </c>
      <c r="BK250" s="156">
        <f t="shared" si="79"/>
        <v>0</v>
      </c>
      <c r="BL250" s="14" t="s">
        <v>198</v>
      </c>
      <c r="BM250" s="155" t="s">
        <v>537</v>
      </c>
    </row>
    <row r="251" spans="1:65" s="2" customFormat="1" ht="24.15" customHeight="1">
      <c r="A251" s="29"/>
      <c r="B251" s="142"/>
      <c r="C251" s="157" t="s">
        <v>538</v>
      </c>
      <c r="D251" s="157" t="s">
        <v>184</v>
      </c>
      <c r="E251" s="158" t="s">
        <v>539</v>
      </c>
      <c r="F251" s="159" t="s">
        <v>540</v>
      </c>
      <c r="G251" s="160" t="s">
        <v>305</v>
      </c>
      <c r="H251" s="161">
        <v>2</v>
      </c>
      <c r="I251" s="162"/>
      <c r="J251" s="163">
        <f t="shared" si="70"/>
        <v>0</v>
      </c>
      <c r="K251" s="164"/>
      <c r="L251" s="165"/>
      <c r="M251" s="166" t="s">
        <v>1</v>
      </c>
      <c r="N251" s="167" t="s">
        <v>42</v>
      </c>
      <c r="O251" s="56"/>
      <c r="P251" s="153">
        <f t="shared" si="71"/>
        <v>0</v>
      </c>
      <c r="Q251" s="153">
        <v>1.1E-4</v>
      </c>
      <c r="R251" s="153">
        <f t="shared" si="72"/>
        <v>2.2000000000000001E-4</v>
      </c>
      <c r="S251" s="153">
        <v>0</v>
      </c>
      <c r="T251" s="154">
        <f t="shared" si="7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5" t="s">
        <v>265</v>
      </c>
      <c r="AT251" s="155" t="s">
        <v>184</v>
      </c>
      <c r="AU251" s="155" t="s">
        <v>138</v>
      </c>
      <c r="AY251" s="14" t="s">
        <v>131</v>
      </c>
      <c r="BE251" s="156">
        <f t="shared" si="74"/>
        <v>0</v>
      </c>
      <c r="BF251" s="156">
        <f t="shared" si="75"/>
        <v>0</v>
      </c>
      <c r="BG251" s="156">
        <f t="shared" si="76"/>
        <v>0</v>
      </c>
      <c r="BH251" s="156">
        <f t="shared" si="77"/>
        <v>0</v>
      </c>
      <c r="BI251" s="156">
        <f t="shared" si="78"/>
        <v>0</v>
      </c>
      <c r="BJ251" s="14" t="s">
        <v>138</v>
      </c>
      <c r="BK251" s="156">
        <f t="shared" si="79"/>
        <v>0</v>
      </c>
      <c r="BL251" s="14" t="s">
        <v>198</v>
      </c>
      <c r="BM251" s="155" t="s">
        <v>541</v>
      </c>
    </row>
    <row r="252" spans="1:65" s="2" customFormat="1" ht="24.15" customHeight="1">
      <c r="A252" s="29"/>
      <c r="B252" s="142"/>
      <c r="C252" s="143" t="s">
        <v>542</v>
      </c>
      <c r="D252" s="143" t="s">
        <v>133</v>
      </c>
      <c r="E252" s="144" t="s">
        <v>543</v>
      </c>
      <c r="F252" s="145" t="s">
        <v>544</v>
      </c>
      <c r="G252" s="146" t="s">
        <v>305</v>
      </c>
      <c r="H252" s="147">
        <v>1</v>
      </c>
      <c r="I252" s="148"/>
      <c r="J252" s="149">
        <f t="shared" si="70"/>
        <v>0</v>
      </c>
      <c r="K252" s="150"/>
      <c r="L252" s="30"/>
      <c r="M252" s="151" t="s">
        <v>1</v>
      </c>
      <c r="N252" s="152" t="s">
        <v>42</v>
      </c>
      <c r="O252" s="56"/>
      <c r="P252" s="153">
        <f t="shared" si="71"/>
        <v>0</v>
      </c>
      <c r="Q252" s="153">
        <v>1E-4</v>
      </c>
      <c r="R252" s="153">
        <f t="shared" si="72"/>
        <v>1E-4</v>
      </c>
      <c r="S252" s="153">
        <v>0</v>
      </c>
      <c r="T252" s="154">
        <f t="shared" si="7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5" t="s">
        <v>198</v>
      </c>
      <c r="AT252" s="155" t="s">
        <v>133</v>
      </c>
      <c r="AU252" s="155" t="s">
        <v>138</v>
      </c>
      <c r="AY252" s="14" t="s">
        <v>131</v>
      </c>
      <c r="BE252" s="156">
        <f t="shared" si="74"/>
        <v>0</v>
      </c>
      <c r="BF252" s="156">
        <f t="shared" si="75"/>
        <v>0</v>
      </c>
      <c r="BG252" s="156">
        <f t="shared" si="76"/>
        <v>0</v>
      </c>
      <c r="BH252" s="156">
        <f t="shared" si="77"/>
        <v>0</v>
      </c>
      <c r="BI252" s="156">
        <f t="shared" si="78"/>
        <v>0</v>
      </c>
      <c r="BJ252" s="14" t="s">
        <v>138</v>
      </c>
      <c r="BK252" s="156">
        <f t="shared" si="79"/>
        <v>0</v>
      </c>
      <c r="BL252" s="14" t="s">
        <v>198</v>
      </c>
      <c r="BM252" s="155" t="s">
        <v>545</v>
      </c>
    </row>
    <row r="253" spans="1:65" s="2" customFormat="1" ht="16.5" customHeight="1">
      <c r="A253" s="29"/>
      <c r="B253" s="142"/>
      <c r="C253" s="157" t="s">
        <v>546</v>
      </c>
      <c r="D253" s="157" t="s">
        <v>184</v>
      </c>
      <c r="E253" s="158" t="s">
        <v>547</v>
      </c>
      <c r="F253" s="159" t="s">
        <v>548</v>
      </c>
      <c r="G253" s="160" t="s">
        <v>305</v>
      </c>
      <c r="H253" s="161">
        <v>1</v>
      </c>
      <c r="I253" s="162"/>
      <c r="J253" s="163">
        <f t="shared" si="70"/>
        <v>0</v>
      </c>
      <c r="K253" s="164"/>
      <c r="L253" s="165"/>
      <c r="M253" s="166" t="s">
        <v>1</v>
      </c>
      <c r="N253" s="167" t="s">
        <v>42</v>
      </c>
      <c r="O253" s="56"/>
      <c r="P253" s="153">
        <f t="shared" si="71"/>
        <v>0</v>
      </c>
      <c r="Q253" s="153">
        <v>0</v>
      </c>
      <c r="R253" s="153">
        <f t="shared" si="72"/>
        <v>0</v>
      </c>
      <c r="S253" s="153">
        <v>0</v>
      </c>
      <c r="T253" s="154">
        <f t="shared" si="7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5" t="s">
        <v>265</v>
      </c>
      <c r="AT253" s="155" t="s">
        <v>184</v>
      </c>
      <c r="AU253" s="155" t="s">
        <v>138</v>
      </c>
      <c r="AY253" s="14" t="s">
        <v>131</v>
      </c>
      <c r="BE253" s="156">
        <f t="shared" si="74"/>
        <v>0</v>
      </c>
      <c r="BF253" s="156">
        <f t="shared" si="75"/>
        <v>0</v>
      </c>
      <c r="BG253" s="156">
        <f t="shared" si="76"/>
        <v>0</v>
      </c>
      <c r="BH253" s="156">
        <f t="shared" si="77"/>
        <v>0</v>
      </c>
      <c r="BI253" s="156">
        <f t="shared" si="78"/>
        <v>0</v>
      </c>
      <c r="BJ253" s="14" t="s">
        <v>138</v>
      </c>
      <c r="BK253" s="156">
        <f t="shared" si="79"/>
        <v>0</v>
      </c>
      <c r="BL253" s="14" t="s">
        <v>198</v>
      </c>
      <c r="BM253" s="155" t="s">
        <v>549</v>
      </c>
    </row>
    <row r="254" spans="1:65" s="2" customFormat="1" ht="24.15" customHeight="1">
      <c r="A254" s="29"/>
      <c r="B254" s="142"/>
      <c r="C254" s="143" t="s">
        <v>419</v>
      </c>
      <c r="D254" s="143" t="s">
        <v>133</v>
      </c>
      <c r="E254" s="144" t="s">
        <v>550</v>
      </c>
      <c r="F254" s="145" t="s">
        <v>551</v>
      </c>
      <c r="G254" s="146" t="s">
        <v>305</v>
      </c>
      <c r="H254" s="147">
        <v>1</v>
      </c>
      <c r="I254" s="148"/>
      <c r="J254" s="149">
        <f t="shared" si="70"/>
        <v>0</v>
      </c>
      <c r="K254" s="150"/>
      <c r="L254" s="30"/>
      <c r="M254" s="151" t="s">
        <v>1</v>
      </c>
      <c r="N254" s="152" t="s">
        <v>42</v>
      </c>
      <c r="O254" s="56"/>
      <c r="P254" s="153">
        <f t="shared" si="71"/>
        <v>0</v>
      </c>
      <c r="Q254" s="153">
        <v>0</v>
      </c>
      <c r="R254" s="153">
        <f t="shared" si="72"/>
        <v>0</v>
      </c>
      <c r="S254" s="153">
        <v>0</v>
      </c>
      <c r="T254" s="154">
        <f t="shared" si="7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5" t="s">
        <v>198</v>
      </c>
      <c r="AT254" s="155" t="s">
        <v>133</v>
      </c>
      <c r="AU254" s="155" t="s">
        <v>138</v>
      </c>
      <c r="AY254" s="14" t="s">
        <v>131</v>
      </c>
      <c r="BE254" s="156">
        <f t="shared" si="74"/>
        <v>0</v>
      </c>
      <c r="BF254" s="156">
        <f t="shared" si="75"/>
        <v>0</v>
      </c>
      <c r="BG254" s="156">
        <f t="shared" si="76"/>
        <v>0</v>
      </c>
      <c r="BH254" s="156">
        <f t="shared" si="77"/>
        <v>0</v>
      </c>
      <c r="BI254" s="156">
        <f t="shared" si="78"/>
        <v>0</v>
      </c>
      <c r="BJ254" s="14" t="s">
        <v>138</v>
      </c>
      <c r="BK254" s="156">
        <f t="shared" si="79"/>
        <v>0</v>
      </c>
      <c r="BL254" s="14" t="s">
        <v>198</v>
      </c>
      <c r="BM254" s="155" t="s">
        <v>552</v>
      </c>
    </row>
    <row r="255" spans="1:65" s="2" customFormat="1" ht="16.5" customHeight="1">
      <c r="A255" s="29"/>
      <c r="B255" s="142"/>
      <c r="C255" s="157" t="s">
        <v>553</v>
      </c>
      <c r="D255" s="157" t="s">
        <v>184</v>
      </c>
      <c r="E255" s="158" t="s">
        <v>554</v>
      </c>
      <c r="F255" s="159" t="s">
        <v>555</v>
      </c>
      <c r="G255" s="160" t="s">
        <v>305</v>
      </c>
      <c r="H255" s="161">
        <v>1</v>
      </c>
      <c r="I255" s="162"/>
      <c r="J255" s="163">
        <f t="shared" si="70"/>
        <v>0</v>
      </c>
      <c r="K255" s="164"/>
      <c r="L255" s="165"/>
      <c r="M255" s="166" t="s">
        <v>1</v>
      </c>
      <c r="N255" s="167" t="s">
        <v>42</v>
      </c>
      <c r="O255" s="56"/>
      <c r="P255" s="153">
        <f t="shared" si="71"/>
        <v>0</v>
      </c>
      <c r="Q255" s="153">
        <v>0</v>
      </c>
      <c r="R255" s="153">
        <f t="shared" si="72"/>
        <v>0</v>
      </c>
      <c r="S255" s="153">
        <v>0</v>
      </c>
      <c r="T255" s="154">
        <f t="shared" si="7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5" t="s">
        <v>265</v>
      </c>
      <c r="AT255" s="155" t="s">
        <v>184</v>
      </c>
      <c r="AU255" s="155" t="s">
        <v>138</v>
      </c>
      <c r="AY255" s="14" t="s">
        <v>131</v>
      </c>
      <c r="BE255" s="156">
        <f t="shared" si="74"/>
        <v>0</v>
      </c>
      <c r="BF255" s="156">
        <f t="shared" si="75"/>
        <v>0</v>
      </c>
      <c r="BG255" s="156">
        <f t="shared" si="76"/>
        <v>0</v>
      </c>
      <c r="BH255" s="156">
        <f t="shared" si="77"/>
        <v>0</v>
      </c>
      <c r="BI255" s="156">
        <f t="shared" si="78"/>
        <v>0</v>
      </c>
      <c r="BJ255" s="14" t="s">
        <v>138</v>
      </c>
      <c r="BK255" s="156">
        <f t="shared" si="79"/>
        <v>0</v>
      </c>
      <c r="BL255" s="14" t="s">
        <v>198</v>
      </c>
      <c r="BM255" s="155" t="s">
        <v>556</v>
      </c>
    </row>
    <row r="256" spans="1:65" s="2" customFormat="1" ht="16.5" customHeight="1">
      <c r="A256" s="29"/>
      <c r="B256" s="142"/>
      <c r="C256" s="143" t="s">
        <v>557</v>
      </c>
      <c r="D256" s="143" t="s">
        <v>133</v>
      </c>
      <c r="E256" s="144" t="s">
        <v>558</v>
      </c>
      <c r="F256" s="145" t="s">
        <v>559</v>
      </c>
      <c r="G256" s="146" t="s">
        <v>305</v>
      </c>
      <c r="H256" s="147">
        <v>2</v>
      </c>
      <c r="I256" s="148"/>
      <c r="J256" s="149">
        <f t="shared" si="70"/>
        <v>0</v>
      </c>
      <c r="K256" s="150"/>
      <c r="L256" s="30"/>
      <c r="M256" s="151" t="s">
        <v>1</v>
      </c>
      <c r="N256" s="152" t="s">
        <v>42</v>
      </c>
      <c r="O256" s="56"/>
      <c r="P256" s="153">
        <f t="shared" si="71"/>
        <v>0</v>
      </c>
      <c r="Q256" s="153">
        <v>8.9999999999999998E-4</v>
      </c>
      <c r="R256" s="153">
        <f t="shared" si="72"/>
        <v>1.8E-3</v>
      </c>
      <c r="S256" s="153">
        <v>0</v>
      </c>
      <c r="T256" s="154">
        <f t="shared" si="7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5" t="s">
        <v>198</v>
      </c>
      <c r="AT256" s="155" t="s">
        <v>133</v>
      </c>
      <c r="AU256" s="155" t="s">
        <v>138</v>
      </c>
      <c r="AY256" s="14" t="s">
        <v>131</v>
      </c>
      <c r="BE256" s="156">
        <f t="shared" si="74"/>
        <v>0</v>
      </c>
      <c r="BF256" s="156">
        <f t="shared" si="75"/>
        <v>0</v>
      </c>
      <c r="BG256" s="156">
        <f t="shared" si="76"/>
        <v>0</v>
      </c>
      <c r="BH256" s="156">
        <f t="shared" si="77"/>
        <v>0</v>
      </c>
      <c r="BI256" s="156">
        <f t="shared" si="78"/>
        <v>0</v>
      </c>
      <c r="BJ256" s="14" t="s">
        <v>138</v>
      </c>
      <c r="BK256" s="156">
        <f t="shared" si="79"/>
        <v>0</v>
      </c>
      <c r="BL256" s="14" t="s">
        <v>198</v>
      </c>
      <c r="BM256" s="155" t="s">
        <v>560</v>
      </c>
    </row>
    <row r="257" spans="1:65" s="2" customFormat="1" ht="16.5" customHeight="1">
      <c r="A257" s="29"/>
      <c r="B257" s="142"/>
      <c r="C257" s="157" t="s">
        <v>561</v>
      </c>
      <c r="D257" s="157" t="s">
        <v>184</v>
      </c>
      <c r="E257" s="158" t="s">
        <v>562</v>
      </c>
      <c r="F257" s="159" t="s">
        <v>563</v>
      </c>
      <c r="G257" s="160" t="s">
        <v>305</v>
      </c>
      <c r="H257" s="161">
        <v>2</v>
      </c>
      <c r="I257" s="162"/>
      <c r="J257" s="163">
        <f t="shared" si="70"/>
        <v>0</v>
      </c>
      <c r="K257" s="164"/>
      <c r="L257" s="165"/>
      <c r="M257" s="166" t="s">
        <v>1</v>
      </c>
      <c r="N257" s="167" t="s">
        <v>42</v>
      </c>
      <c r="O257" s="56"/>
      <c r="P257" s="153">
        <f t="shared" si="71"/>
        <v>0</v>
      </c>
      <c r="Q257" s="153">
        <v>1.0200000000000001E-3</v>
      </c>
      <c r="R257" s="153">
        <f t="shared" si="72"/>
        <v>2.0400000000000001E-3</v>
      </c>
      <c r="S257" s="153">
        <v>0</v>
      </c>
      <c r="T257" s="154">
        <f t="shared" si="7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5" t="s">
        <v>265</v>
      </c>
      <c r="AT257" s="155" t="s">
        <v>184</v>
      </c>
      <c r="AU257" s="155" t="s">
        <v>138</v>
      </c>
      <c r="AY257" s="14" t="s">
        <v>131</v>
      </c>
      <c r="BE257" s="156">
        <f t="shared" si="74"/>
        <v>0</v>
      </c>
      <c r="BF257" s="156">
        <f t="shared" si="75"/>
        <v>0</v>
      </c>
      <c r="BG257" s="156">
        <f t="shared" si="76"/>
        <v>0</v>
      </c>
      <c r="BH257" s="156">
        <f t="shared" si="77"/>
        <v>0</v>
      </c>
      <c r="BI257" s="156">
        <f t="shared" si="78"/>
        <v>0</v>
      </c>
      <c r="BJ257" s="14" t="s">
        <v>138</v>
      </c>
      <c r="BK257" s="156">
        <f t="shared" si="79"/>
        <v>0</v>
      </c>
      <c r="BL257" s="14" t="s">
        <v>198</v>
      </c>
      <c r="BM257" s="155" t="s">
        <v>564</v>
      </c>
    </row>
    <row r="258" spans="1:65" s="2" customFormat="1" ht="24.15" customHeight="1">
      <c r="A258" s="29"/>
      <c r="B258" s="142"/>
      <c r="C258" s="143" t="s">
        <v>565</v>
      </c>
      <c r="D258" s="143" t="s">
        <v>133</v>
      </c>
      <c r="E258" s="144" t="s">
        <v>566</v>
      </c>
      <c r="F258" s="145" t="s">
        <v>567</v>
      </c>
      <c r="G258" s="146" t="s">
        <v>468</v>
      </c>
      <c r="H258" s="147"/>
      <c r="I258" s="148"/>
      <c r="J258" s="149">
        <f t="shared" si="70"/>
        <v>0</v>
      </c>
      <c r="K258" s="150"/>
      <c r="L258" s="30"/>
      <c r="M258" s="151" t="s">
        <v>1</v>
      </c>
      <c r="N258" s="152" t="s">
        <v>42</v>
      </c>
      <c r="O258" s="56"/>
      <c r="P258" s="153">
        <f t="shared" si="71"/>
        <v>0</v>
      </c>
      <c r="Q258" s="153">
        <v>0</v>
      </c>
      <c r="R258" s="153">
        <f t="shared" si="72"/>
        <v>0</v>
      </c>
      <c r="S258" s="153">
        <v>0</v>
      </c>
      <c r="T258" s="154">
        <f t="shared" si="7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5" t="s">
        <v>198</v>
      </c>
      <c r="AT258" s="155" t="s">
        <v>133</v>
      </c>
      <c r="AU258" s="155" t="s">
        <v>138</v>
      </c>
      <c r="AY258" s="14" t="s">
        <v>131</v>
      </c>
      <c r="BE258" s="156">
        <f t="shared" si="74"/>
        <v>0</v>
      </c>
      <c r="BF258" s="156">
        <f t="shared" si="75"/>
        <v>0</v>
      </c>
      <c r="BG258" s="156">
        <f t="shared" si="76"/>
        <v>0</v>
      </c>
      <c r="BH258" s="156">
        <f t="shared" si="77"/>
        <v>0</v>
      </c>
      <c r="BI258" s="156">
        <f t="shared" si="78"/>
        <v>0</v>
      </c>
      <c r="BJ258" s="14" t="s">
        <v>138</v>
      </c>
      <c r="BK258" s="156">
        <f t="shared" si="79"/>
        <v>0</v>
      </c>
      <c r="BL258" s="14" t="s">
        <v>198</v>
      </c>
      <c r="BM258" s="155" t="s">
        <v>568</v>
      </c>
    </row>
    <row r="259" spans="1:65" s="12" customFormat="1" ht="22.95" customHeight="1">
      <c r="B259" s="129"/>
      <c r="D259" s="130" t="s">
        <v>75</v>
      </c>
      <c r="E259" s="140" t="s">
        <v>569</v>
      </c>
      <c r="F259" s="140" t="s">
        <v>570</v>
      </c>
      <c r="I259" s="132"/>
      <c r="J259" s="141">
        <f>BK259</f>
        <v>0</v>
      </c>
      <c r="L259" s="129"/>
      <c r="M259" s="134"/>
      <c r="N259" s="135"/>
      <c r="O259" s="135"/>
      <c r="P259" s="136">
        <f>SUM(P260:P264)</f>
        <v>0</v>
      </c>
      <c r="Q259" s="135"/>
      <c r="R259" s="136">
        <f>SUM(R260:R264)</f>
        <v>1.02682512</v>
      </c>
      <c r="S259" s="135"/>
      <c r="T259" s="137">
        <f>SUM(T260:T264)</f>
        <v>0</v>
      </c>
      <c r="AR259" s="130" t="s">
        <v>138</v>
      </c>
      <c r="AT259" s="138" t="s">
        <v>75</v>
      </c>
      <c r="AU259" s="138" t="s">
        <v>83</v>
      </c>
      <c r="AY259" s="130" t="s">
        <v>131</v>
      </c>
      <c r="BK259" s="139">
        <f>SUM(BK260:BK264)</f>
        <v>0</v>
      </c>
    </row>
    <row r="260" spans="1:65" s="2" customFormat="1" ht="16.5" customHeight="1">
      <c r="A260" s="29"/>
      <c r="B260" s="142"/>
      <c r="C260" s="143" t="s">
        <v>571</v>
      </c>
      <c r="D260" s="143" t="s">
        <v>133</v>
      </c>
      <c r="E260" s="144" t="s">
        <v>572</v>
      </c>
      <c r="F260" s="145" t="s">
        <v>573</v>
      </c>
      <c r="G260" s="146" t="s">
        <v>358</v>
      </c>
      <c r="H260" s="147">
        <v>141</v>
      </c>
      <c r="I260" s="148"/>
      <c r="J260" s="149">
        <f>ROUND(I260*H260,3)</f>
        <v>0</v>
      </c>
      <c r="K260" s="150"/>
      <c r="L260" s="30"/>
      <c r="M260" s="151" t="s">
        <v>1</v>
      </c>
      <c r="N260" s="152" t="s">
        <v>42</v>
      </c>
      <c r="O260" s="56"/>
      <c r="P260" s="153">
        <f>O260*H260</f>
        <v>0</v>
      </c>
      <c r="Q260" s="153">
        <v>3.4403200000000002E-3</v>
      </c>
      <c r="R260" s="153">
        <f>Q260*H260</f>
        <v>0.48508512000000004</v>
      </c>
      <c r="S260" s="153">
        <v>0</v>
      </c>
      <c r="T260" s="154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5" t="s">
        <v>198</v>
      </c>
      <c r="AT260" s="155" t="s">
        <v>133</v>
      </c>
      <c r="AU260" s="155" t="s">
        <v>138</v>
      </c>
      <c r="AY260" s="14" t="s">
        <v>131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4" t="s">
        <v>138</v>
      </c>
      <c r="BK260" s="156">
        <f>ROUND(I260*H260,3)</f>
        <v>0</v>
      </c>
      <c r="BL260" s="14" t="s">
        <v>198</v>
      </c>
      <c r="BM260" s="155" t="s">
        <v>574</v>
      </c>
    </row>
    <row r="261" spans="1:65" s="2" customFormat="1" ht="24.15" customHeight="1">
      <c r="A261" s="29"/>
      <c r="B261" s="142"/>
      <c r="C261" s="143" t="s">
        <v>575</v>
      </c>
      <c r="D261" s="143" t="s">
        <v>133</v>
      </c>
      <c r="E261" s="144" t="s">
        <v>576</v>
      </c>
      <c r="F261" s="145" t="s">
        <v>577</v>
      </c>
      <c r="G261" s="146" t="s">
        <v>358</v>
      </c>
      <c r="H261" s="147">
        <v>141</v>
      </c>
      <c r="I261" s="148"/>
      <c r="J261" s="149">
        <f>ROUND(I261*H261,3)</f>
        <v>0</v>
      </c>
      <c r="K261" s="150"/>
      <c r="L261" s="30"/>
      <c r="M261" s="151" t="s">
        <v>1</v>
      </c>
      <c r="N261" s="152" t="s">
        <v>42</v>
      </c>
      <c r="O261" s="56"/>
      <c r="P261" s="153">
        <f>O261*H261</f>
        <v>0</v>
      </c>
      <c r="Q261" s="153">
        <v>3.7000000000000002E-3</v>
      </c>
      <c r="R261" s="153">
        <f>Q261*H261</f>
        <v>0.52170000000000005</v>
      </c>
      <c r="S261" s="153">
        <v>0</v>
      </c>
      <c r="T261" s="154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5" t="s">
        <v>198</v>
      </c>
      <c r="AT261" s="155" t="s">
        <v>133</v>
      </c>
      <c r="AU261" s="155" t="s">
        <v>138</v>
      </c>
      <c r="AY261" s="14" t="s">
        <v>131</v>
      </c>
      <c r="BE261" s="156">
        <f>IF(N261="základná",J261,0)</f>
        <v>0</v>
      </c>
      <c r="BF261" s="156">
        <f>IF(N261="znížená",J261,0)</f>
        <v>0</v>
      </c>
      <c r="BG261" s="156">
        <f>IF(N261="zákl. prenesená",J261,0)</f>
        <v>0</v>
      </c>
      <c r="BH261" s="156">
        <f>IF(N261="zníž. prenesená",J261,0)</f>
        <v>0</v>
      </c>
      <c r="BI261" s="156">
        <f>IF(N261="nulová",J261,0)</f>
        <v>0</v>
      </c>
      <c r="BJ261" s="14" t="s">
        <v>138</v>
      </c>
      <c r="BK261" s="156">
        <f>ROUND(I261*H261,3)</f>
        <v>0</v>
      </c>
      <c r="BL261" s="14" t="s">
        <v>198</v>
      </c>
      <c r="BM261" s="155" t="s">
        <v>578</v>
      </c>
    </row>
    <row r="262" spans="1:65" s="2" customFormat="1" ht="24.15" customHeight="1">
      <c r="A262" s="29"/>
      <c r="B262" s="142"/>
      <c r="C262" s="143" t="s">
        <v>579</v>
      </c>
      <c r="D262" s="143" t="s">
        <v>133</v>
      </c>
      <c r="E262" s="144" t="s">
        <v>580</v>
      </c>
      <c r="F262" s="145" t="s">
        <v>581</v>
      </c>
      <c r="G262" s="146" t="s">
        <v>305</v>
      </c>
      <c r="H262" s="147">
        <v>12</v>
      </c>
      <c r="I262" s="148"/>
      <c r="J262" s="149">
        <f>ROUND(I262*H262,3)</f>
        <v>0</v>
      </c>
      <c r="K262" s="150"/>
      <c r="L262" s="30"/>
      <c r="M262" s="151" t="s">
        <v>1</v>
      </c>
      <c r="N262" s="152" t="s">
        <v>42</v>
      </c>
      <c r="O262" s="56"/>
      <c r="P262" s="153">
        <f>O262*H262</f>
        <v>0</v>
      </c>
      <c r="Q262" s="153">
        <v>1.67E-3</v>
      </c>
      <c r="R262" s="153">
        <f>Q262*H262</f>
        <v>2.0040000000000002E-2</v>
      </c>
      <c r="S262" s="153">
        <v>0</v>
      </c>
      <c r="T262" s="154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5" t="s">
        <v>198</v>
      </c>
      <c r="AT262" s="155" t="s">
        <v>133</v>
      </c>
      <c r="AU262" s="155" t="s">
        <v>138</v>
      </c>
      <c r="AY262" s="14" t="s">
        <v>131</v>
      </c>
      <c r="BE262" s="156">
        <f>IF(N262="základná",J262,0)</f>
        <v>0</v>
      </c>
      <c r="BF262" s="156">
        <f>IF(N262="znížená",J262,0)</f>
        <v>0</v>
      </c>
      <c r="BG262" s="156">
        <f>IF(N262="zákl. prenesená",J262,0)</f>
        <v>0</v>
      </c>
      <c r="BH262" s="156">
        <f>IF(N262="zníž. prenesená",J262,0)</f>
        <v>0</v>
      </c>
      <c r="BI262" s="156">
        <f>IF(N262="nulová",J262,0)</f>
        <v>0</v>
      </c>
      <c r="BJ262" s="14" t="s">
        <v>138</v>
      </c>
      <c r="BK262" s="156">
        <f>ROUND(I262*H262,3)</f>
        <v>0</v>
      </c>
      <c r="BL262" s="14" t="s">
        <v>198</v>
      </c>
      <c r="BM262" s="155" t="s">
        <v>582</v>
      </c>
    </row>
    <row r="263" spans="1:65" s="2" customFormat="1" ht="21.75" customHeight="1">
      <c r="A263" s="29"/>
      <c r="B263" s="142"/>
      <c r="C263" s="143" t="s">
        <v>583</v>
      </c>
      <c r="D263" s="143" t="s">
        <v>133</v>
      </c>
      <c r="E263" s="144" t="s">
        <v>584</v>
      </c>
      <c r="F263" s="145" t="s">
        <v>585</v>
      </c>
      <c r="G263" s="146" t="s">
        <v>358</v>
      </c>
      <c r="H263" s="147">
        <v>56.4</v>
      </c>
      <c r="I263" s="148"/>
      <c r="J263" s="149">
        <f>ROUND(I263*H263,3)</f>
        <v>0</v>
      </c>
      <c r="K263" s="150"/>
      <c r="L263" s="30"/>
      <c r="M263" s="151" t="s">
        <v>1</v>
      </c>
      <c r="N263" s="152" t="s">
        <v>42</v>
      </c>
      <c r="O263" s="56"/>
      <c r="P263" s="153">
        <f>O263*H263</f>
        <v>0</v>
      </c>
      <c r="Q263" s="153">
        <v>0</v>
      </c>
      <c r="R263" s="153">
        <f>Q263*H263</f>
        <v>0</v>
      </c>
      <c r="S263" s="153">
        <v>0</v>
      </c>
      <c r="T263" s="154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5" t="s">
        <v>198</v>
      </c>
      <c r="AT263" s="155" t="s">
        <v>133</v>
      </c>
      <c r="AU263" s="155" t="s">
        <v>138</v>
      </c>
      <c r="AY263" s="14" t="s">
        <v>131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4" t="s">
        <v>138</v>
      </c>
      <c r="BK263" s="156">
        <f>ROUND(I263*H263,3)</f>
        <v>0</v>
      </c>
      <c r="BL263" s="14" t="s">
        <v>198</v>
      </c>
      <c r="BM263" s="155" t="s">
        <v>586</v>
      </c>
    </row>
    <row r="264" spans="1:65" s="2" customFormat="1" ht="24.15" customHeight="1">
      <c r="A264" s="29"/>
      <c r="B264" s="142"/>
      <c r="C264" s="143" t="s">
        <v>587</v>
      </c>
      <c r="D264" s="143" t="s">
        <v>133</v>
      </c>
      <c r="E264" s="144" t="s">
        <v>588</v>
      </c>
      <c r="F264" s="145" t="s">
        <v>589</v>
      </c>
      <c r="G264" s="146" t="s">
        <v>468</v>
      </c>
      <c r="H264" s="147"/>
      <c r="I264" s="148"/>
      <c r="J264" s="149">
        <f>ROUND(I264*H264,3)</f>
        <v>0</v>
      </c>
      <c r="K264" s="150"/>
      <c r="L264" s="30"/>
      <c r="M264" s="151" t="s">
        <v>1</v>
      </c>
      <c r="N264" s="152" t="s">
        <v>42</v>
      </c>
      <c r="O264" s="56"/>
      <c r="P264" s="153">
        <f>O264*H264</f>
        <v>0</v>
      </c>
      <c r="Q264" s="153">
        <v>0</v>
      </c>
      <c r="R264" s="153">
        <f>Q264*H264</f>
        <v>0</v>
      </c>
      <c r="S264" s="153">
        <v>0</v>
      </c>
      <c r="T264" s="154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5" t="s">
        <v>198</v>
      </c>
      <c r="AT264" s="155" t="s">
        <v>133</v>
      </c>
      <c r="AU264" s="155" t="s">
        <v>138</v>
      </c>
      <c r="AY264" s="14" t="s">
        <v>131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4" t="s">
        <v>138</v>
      </c>
      <c r="BK264" s="156">
        <f>ROUND(I264*H264,3)</f>
        <v>0</v>
      </c>
      <c r="BL264" s="14" t="s">
        <v>198</v>
      </c>
      <c r="BM264" s="155" t="s">
        <v>590</v>
      </c>
    </row>
    <row r="265" spans="1:65" s="12" customFormat="1" ht="22.95" customHeight="1">
      <c r="B265" s="129"/>
      <c r="D265" s="130" t="s">
        <v>75</v>
      </c>
      <c r="E265" s="140" t="s">
        <v>591</v>
      </c>
      <c r="F265" s="140" t="s">
        <v>592</v>
      </c>
      <c r="I265" s="132"/>
      <c r="J265" s="141">
        <f>BK265</f>
        <v>0</v>
      </c>
      <c r="L265" s="129"/>
      <c r="M265" s="134"/>
      <c r="N265" s="135"/>
      <c r="O265" s="135"/>
      <c r="P265" s="136">
        <f>SUM(P266:P279)</f>
        <v>0</v>
      </c>
      <c r="Q265" s="135"/>
      <c r="R265" s="136">
        <f>SUM(R266:R279)</f>
        <v>1.5091417750000002</v>
      </c>
      <c r="S265" s="135"/>
      <c r="T265" s="137">
        <f>SUM(T266:T279)</f>
        <v>0</v>
      </c>
      <c r="AR265" s="130" t="s">
        <v>138</v>
      </c>
      <c r="AT265" s="138" t="s">
        <v>75</v>
      </c>
      <c r="AU265" s="138" t="s">
        <v>83</v>
      </c>
      <c r="AY265" s="130" t="s">
        <v>131</v>
      </c>
      <c r="BK265" s="139">
        <f>SUM(BK266:BK279)</f>
        <v>0</v>
      </c>
    </row>
    <row r="266" spans="1:65" s="2" customFormat="1" ht="16.5" customHeight="1">
      <c r="A266" s="29"/>
      <c r="B266" s="142"/>
      <c r="C266" s="157" t="s">
        <v>593</v>
      </c>
      <c r="D266" s="157" t="s">
        <v>184</v>
      </c>
      <c r="E266" s="158" t="s">
        <v>594</v>
      </c>
      <c r="F266" s="159" t="s">
        <v>595</v>
      </c>
      <c r="G266" s="160" t="s">
        <v>305</v>
      </c>
      <c r="H266" s="161">
        <v>1</v>
      </c>
      <c r="I266" s="162"/>
      <c r="J266" s="163">
        <f t="shared" ref="J266:J279" si="80">ROUND(I266*H266,3)</f>
        <v>0</v>
      </c>
      <c r="K266" s="164"/>
      <c r="L266" s="165"/>
      <c r="M266" s="166" t="s">
        <v>1</v>
      </c>
      <c r="N266" s="167" t="s">
        <v>42</v>
      </c>
      <c r="O266" s="56"/>
      <c r="P266" s="153">
        <f t="shared" ref="P266:P279" si="81">O266*H266</f>
        <v>0</v>
      </c>
      <c r="Q266" s="153">
        <v>9.4140000000000001E-2</v>
      </c>
      <c r="R266" s="153">
        <f t="shared" ref="R266:R279" si="82">Q266*H266</f>
        <v>9.4140000000000001E-2</v>
      </c>
      <c r="S266" s="153">
        <v>0</v>
      </c>
      <c r="T266" s="154">
        <f t="shared" ref="T266:T279" si="83"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5" t="s">
        <v>265</v>
      </c>
      <c r="AT266" s="155" t="s">
        <v>184</v>
      </c>
      <c r="AU266" s="155" t="s">
        <v>138</v>
      </c>
      <c r="AY266" s="14" t="s">
        <v>131</v>
      </c>
      <c r="BE266" s="156">
        <f t="shared" ref="BE266:BE279" si="84">IF(N266="základná",J266,0)</f>
        <v>0</v>
      </c>
      <c r="BF266" s="156">
        <f t="shared" ref="BF266:BF279" si="85">IF(N266="znížená",J266,0)</f>
        <v>0</v>
      </c>
      <c r="BG266" s="156">
        <f t="shared" ref="BG266:BG279" si="86">IF(N266="zákl. prenesená",J266,0)</f>
        <v>0</v>
      </c>
      <c r="BH266" s="156">
        <f t="shared" ref="BH266:BH279" si="87">IF(N266="zníž. prenesená",J266,0)</f>
        <v>0</v>
      </c>
      <c r="BI266" s="156">
        <f t="shared" ref="BI266:BI279" si="88">IF(N266="nulová",J266,0)</f>
        <v>0</v>
      </c>
      <c r="BJ266" s="14" t="s">
        <v>138</v>
      </c>
      <c r="BK266" s="156">
        <f t="shared" ref="BK266:BK279" si="89">ROUND(I266*H266,3)</f>
        <v>0</v>
      </c>
      <c r="BL266" s="14" t="s">
        <v>198</v>
      </c>
      <c r="BM266" s="155" t="s">
        <v>596</v>
      </c>
    </row>
    <row r="267" spans="1:65" s="2" customFormat="1" ht="16.5" customHeight="1">
      <c r="A267" s="29"/>
      <c r="B267" s="142"/>
      <c r="C267" s="157" t="s">
        <v>597</v>
      </c>
      <c r="D267" s="157" t="s">
        <v>184</v>
      </c>
      <c r="E267" s="158" t="s">
        <v>598</v>
      </c>
      <c r="F267" s="159" t="s">
        <v>599</v>
      </c>
      <c r="G267" s="160" t="s">
        <v>305</v>
      </c>
      <c r="H267" s="161">
        <v>2</v>
      </c>
      <c r="I267" s="162"/>
      <c r="J267" s="163">
        <f t="shared" si="80"/>
        <v>0</v>
      </c>
      <c r="K267" s="164"/>
      <c r="L267" s="165"/>
      <c r="M267" s="166" t="s">
        <v>1</v>
      </c>
      <c r="N267" s="167" t="s">
        <v>42</v>
      </c>
      <c r="O267" s="56"/>
      <c r="P267" s="153">
        <f t="shared" si="81"/>
        <v>0</v>
      </c>
      <c r="Q267" s="153">
        <v>9.4140000000000001E-2</v>
      </c>
      <c r="R267" s="153">
        <f t="shared" si="82"/>
        <v>0.18828</v>
      </c>
      <c r="S267" s="153">
        <v>0</v>
      </c>
      <c r="T267" s="154">
        <f t="shared" si="8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55" t="s">
        <v>265</v>
      </c>
      <c r="AT267" s="155" t="s">
        <v>184</v>
      </c>
      <c r="AU267" s="155" t="s">
        <v>138</v>
      </c>
      <c r="AY267" s="14" t="s">
        <v>131</v>
      </c>
      <c r="BE267" s="156">
        <f t="shared" si="84"/>
        <v>0</v>
      </c>
      <c r="BF267" s="156">
        <f t="shared" si="85"/>
        <v>0</v>
      </c>
      <c r="BG267" s="156">
        <f t="shared" si="86"/>
        <v>0</v>
      </c>
      <c r="BH267" s="156">
        <f t="shared" si="87"/>
        <v>0</v>
      </c>
      <c r="BI267" s="156">
        <f t="shared" si="88"/>
        <v>0</v>
      </c>
      <c r="BJ267" s="14" t="s">
        <v>138</v>
      </c>
      <c r="BK267" s="156">
        <f t="shared" si="89"/>
        <v>0</v>
      </c>
      <c r="BL267" s="14" t="s">
        <v>198</v>
      </c>
      <c r="BM267" s="155" t="s">
        <v>600</v>
      </c>
    </row>
    <row r="268" spans="1:65" s="2" customFormat="1" ht="24.15" customHeight="1">
      <c r="A268" s="29"/>
      <c r="B268" s="142"/>
      <c r="C268" s="157" t="s">
        <v>601</v>
      </c>
      <c r="D268" s="157" t="s">
        <v>184</v>
      </c>
      <c r="E268" s="158" t="s">
        <v>602</v>
      </c>
      <c r="F268" s="159" t="s">
        <v>603</v>
      </c>
      <c r="G268" s="160" t="s">
        <v>305</v>
      </c>
      <c r="H268" s="161">
        <v>12</v>
      </c>
      <c r="I268" s="162"/>
      <c r="J268" s="163">
        <f t="shared" si="80"/>
        <v>0</v>
      </c>
      <c r="K268" s="164"/>
      <c r="L268" s="165"/>
      <c r="M268" s="166" t="s">
        <v>1</v>
      </c>
      <c r="N268" s="167" t="s">
        <v>42</v>
      </c>
      <c r="O268" s="56"/>
      <c r="P268" s="153">
        <f t="shared" si="81"/>
        <v>0</v>
      </c>
      <c r="Q268" s="153">
        <v>3.0169999999999999E-2</v>
      </c>
      <c r="R268" s="153">
        <f t="shared" si="82"/>
        <v>0.36203999999999997</v>
      </c>
      <c r="S268" s="153">
        <v>0</v>
      </c>
      <c r="T268" s="154">
        <f t="shared" si="8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5" t="s">
        <v>265</v>
      </c>
      <c r="AT268" s="155" t="s">
        <v>184</v>
      </c>
      <c r="AU268" s="155" t="s">
        <v>138</v>
      </c>
      <c r="AY268" s="14" t="s">
        <v>131</v>
      </c>
      <c r="BE268" s="156">
        <f t="shared" si="84"/>
        <v>0</v>
      </c>
      <c r="BF268" s="156">
        <f t="shared" si="85"/>
        <v>0</v>
      </c>
      <c r="BG268" s="156">
        <f t="shared" si="86"/>
        <v>0</v>
      </c>
      <c r="BH268" s="156">
        <f t="shared" si="87"/>
        <v>0</v>
      </c>
      <c r="BI268" s="156">
        <f t="shared" si="88"/>
        <v>0</v>
      </c>
      <c r="BJ268" s="14" t="s">
        <v>138</v>
      </c>
      <c r="BK268" s="156">
        <f t="shared" si="89"/>
        <v>0</v>
      </c>
      <c r="BL268" s="14" t="s">
        <v>198</v>
      </c>
      <c r="BM268" s="155" t="s">
        <v>604</v>
      </c>
    </row>
    <row r="269" spans="1:65" s="2" customFormat="1" ht="16.5" customHeight="1">
      <c r="A269" s="29"/>
      <c r="B269" s="142"/>
      <c r="C269" s="157" t="s">
        <v>605</v>
      </c>
      <c r="D269" s="157" t="s">
        <v>184</v>
      </c>
      <c r="E269" s="158" t="s">
        <v>606</v>
      </c>
      <c r="F269" s="159" t="s">
        <v>607</v>
      </c>
      <c r="G269" s="160" t="s">
        <v>305</v>
      </c>
      <c r="H269" s="161">
        <v>3</v>
      </c>
      <c r="I269" s="162"/>
      <c r="J269" s="163">
        <f t="shared" si="80"/>
        <v>0</v>
      </c>
      <c r="K269" s="164"/>
      <c r="L269" s="165"/>
      <c r="M269" s="166" t="s">
        <v>1</v>
      </c>
      <c r="N269" s="167" t="s">
        <v>42</v>
      </c>
      <c r="O269" s="56"/>
      <c r="P269" s="153">
        <f t="shared" si="81"/>
        <v>0</v>
      </c>
      <c r="Q269" s="153">
        <v>3.0169999999999999E-2</v>
      </c>
      <c r="R269" s="153">
        <f t="shared" si="82"/>
        <v>9.0509999999999993E-2</v>
      </c>
      <c r="S269" s="153">
        <v>0</v>
      </c>
      <c r="T269" s="154">
        <f t="shared" si="8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5" t="s">
        <v>265</v>
      </c>
      <c r="AT269" s="155" t="s">
        <v>184</v>
      </c>
      <c r="AU269" s="155" t="s">
        <v>138</v>
      </c>
      <c r="AY269" s="14" t="s">
        <v>131</v>
      </c>
      <c r="BE269" s="156">
        <f t="shared" si="84"/>
        <v>0</v>
      </c>
      <c r="BF269" s="156">
        <f t="shared" si="85"/>
        <v>0</v>
      </c>
      <c r="BG269" s="156">
        <f t="shared" si="86"/>
        <v>0</v>
      </c>
      <c r="BH269" s="156">
        <f t="shared" si="87"/>
        <v>0</v>
      </c>
      <c r="BI269" s="156">
        <f t="shared" si="88"/>
        <v>0</v>
      </c>
      <c r="BJ269" s="14" t="s">
        <v>138</v>
      </c>
      <c r="BK269" s="156">
        <f t="shared" si="89"/>
        <v>0</v>
      </c>
      <c r="BL269" s="14" t="s">
        <v>198</v>
      </c>
      <c r="BM269" s="155" t="s">
        <v>608</v>
      </c>
    </row>
    <row r="270" spans="1:65" s="2" customFormat="1" ht="24.15" customHeight="1">
      <c r="A270" s="29"/>
      <c r="B270" s="142"/>
      <c r="C270" s="143" t="s">
        <v>609</v>
      </c>
      <c r="D270" s="143" t="s">
        <v>133</v>
      </c>
      <c r="E270" s="144" t="s">
        <v>610</v>
      </c>
      <c r="F270" s="145" t="s">
        <v>611</v>
      </c>
      <c r="G270" s="146" t="s">
        <v>136</v>
      </c>
      <c r="H270" s="147">
        <v>1563.8</v>
      </c>
      <c r="I270" s="148"/>
      <c r="J270" s="149">
        <f t="shared" si="80"/>
        <v>0</v>
      </c>
      <c r="K270" s="150"/>
      <c r="L270" s="30"/>
      <c r="M270" s="151" t="s">
        <v>1</v>
      </c>
      <c r="N270" s="152" t="s">
        <v>42</v>
      </c>
      <c r="O270" s="56"/>
      <c r="P270" s="153">
        <f t="shared" si="81"/>
        <v>0</v>
      </c>
      <c r="Q270" s="153">
        <v>0</v>
      </c>
      <c r="R270" s="153">
        <f t="shared" si="82"/>
        <v>0</v>
      </c>
      <c r="S270" s="153">
        <v>0</v>
      </c>
      <c r="T270" s="154">
        <f t="shared" si="8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5" t="s">
        <v>198</v>
      </c>
      <c r="AT270" s="155" t="s">
        <v>133</v>
      </c>
      <c r="AU270" s="155" t="s">
        <v>138</v>
      </c>
      <c r="AY270" s="14" t="s">
        <v>131</v>
      </c>
      <c r="BE270" s="156">
        <f t="shared" si="84"/>
        <v>0</v>
      </c>
      <c r="BF270" s="156">
        <f t="shared" si="85"/>
        <v>0</v>
      </c>
      <c r="BG270" s="156">
        <f t="shared" si="86"/>
        <v>0</v>
      </c>
      <c r="BH270" s="156">
        <f t="shared" si="87"/>
        <v>0</v>
      </c>
      <c r="BI270" s="156">
        <f t="shared" si="88"/>
        <v>0</v>
      </c>
      <c r="BJ270" s="14" t="s">
        <v>138</v>
      </c>
      <c r="BK270" s="156">
        <f t="shared" si="89"/>
        <v>0</v>
      </c>
      <c r="BL270" s="14" t="s">
        <v>198</v>
      </c>
      <c r="BM270" s="155" t="s">
        <v>612</v>
      </c>
    </row>
    <row r="271" spans="1:65" s="2" customFormat="1" ht="24.15" customHeight="1">
      <c r="A271" s="29"/>
      <c r="B271" s="142"/>
      <c r="C271" s="143" t="s">
        <v>613</v>
      </c>
      <c r="D271" s="143" t="s">
        <v>133</v>
      </c>
      <c r="E271" s="144" t="s">
        <v>614</v>
      </c>
      <c r="F271" s="145" t="s">
        <v>615</v>
      </c>
      <c r="G271" s="146" t="s">
        <v>136</v>
      </c>
      <c r="H271" s="147">
        <v>943.4</v>
      </c>
      <c r="I271" s="148"/>
      <c r="J271" s="149">
        <f t="shared" si="80"/>
        <v>0</v>
      </c>
      <c r="K271" s="150"/>
      <c r="L271" s="30"/>
      <c r="M271" s="151" t="s">
        <v>1</v>
      </c>
      <c r="N271" s="152" t="s">
        <v>42</v>
      </c>
      <c r="O271" s="56"/>
      <c r="P271" s="153">
        <f t="shared" si="81"/>
        <v>0</v>
      </c>
      <c r="Q271" s="153">
        <v>0</v>
      </c>
      <c r="R271" s="153">
        <f t="shared" si="82"/>
        <v>0</v>
      </c>
      <c r="S271" s="153">
        <v>0</v>
      </c>
      <c r="T271" s="154">
        <f t="shared" si="8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55" t="s">
        <v>198</v>
      </c>
      <c r="AT271" s="155" t="s">
        <v>133</v>
      </c>
      <c r="AU271" s="155" t="s">
        <v>138</v>
      </c>
      <c r="AY271" s="14" t="s">
        <v>131</v>
      </c>
      <c r="BE271" s="156">
        <f t="shared" si="84"/>
        <v>0</v>
      </c>
      <c r="BF271" s="156">
        <f t="shared" si="85"/>
        <v>0</v>
      </c>
      <c r="BG271" s="156">
        <f t="shared" si="86"/>
        <v>0</v>
      </c>
      <c r="BH271" s="156">
        <f t="shared" si="87"/>
        <v>0</v>
      </c>
      <c r="BI271" s="156">
        <f t="shared" si="88"/>
        <v>0</v>
      </c>
      <c r="BJ271" s="14" t="s">
        <v>138</v>
      </c>
      <c r="BK271" s="156">
        <f t="shared" si="89"/>
        <v>0</v>
      </c>
      <c r="BL271" s="14" t="s">
        <v>198</v>
      </c>
      <c r="BM271" s="155" t="s">
        <v>616</v>
      </c>
    </row>
    <row r="272" spans="1:65" s="2" customFormat="1" ht="24.15" customHeight="1">
      <c r="A272" s="29"/>
      <c r="B272" s="142"/>
      <c r="C272" s="143" t="s">
        <v>617</v>
      </c>
      <c r="D272" s="143" t="s">
        <v>133</v>
      </c>
      <c r="E272" s="144" t="s">
        <v>618</v>
      </c>
      <c r="F272" s="145" t="s">
        <v>619</v>
      </c>
      <c r="G272" s="146" t="s">
        <v>136</v>
      </c>
      <c r="H272" s="147">
        <v>267.8</v>
      </c>
      <c r="I272" s="148"/>
      <c r="J272" s="149">
        <f t="shared" si="80"/>
        <v>0</v>
      </c>
      <c r="K272" s="150"/>
      <c r="L272" s="30"/>
      <c r="M272" s="151" t="s">
        <v>1</v>
      </c>
      <c r="N272" s="152" t="s">
        <v>42</v>
      </c>
      <c r="O272" s="56"/>
      <c r="P272" s="153">
        <f t="shared" si="81"/>
        <v>0</v>
      </c>
      <c r="Q272" s="153">
        <v>1.5177999999999999E-4</v>
      </c>
      <c r="R272" s="153">
        <f t="shared" si="82"/>
        <v>4.0646683999999995E-2</v>
      </c>
      <c r="S272" s="153">
        <v>0</v>
      </c>
      <c r="T272" s="154">
        <f t="shared" si="8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5" t="s">
        <v>198</v>
      </c>
      <c r="AT272" s="155" t="s">
        <v>133</v>
      </c>
      <c r="AU272" s="155" t="s">
        <v>138</v>
      </c>
      <c r="AY272" s="14" t="s">
        <v>131</v>
      </c>
      <c r="BE272" s="156">
        <f t="shared" si="84"/>
        <v>0</v>
      </c>
      <c r="BF272" s="156">
        <f t="shared" si="85"/>
        <v>0</v>
      </c>
      <c r="BG272" s="156">
        <f t="shared" si="86"/>
        <v>0</v>
      </c>
      <c r="BH272" s="156">
        <f t="shared" si="87"/>
        <v>0</v>
      </c>
      <c r="BI272" s="156">
        <f t="shared" si="88"/>
        <v>0</v>
      </c>
      <c r="BJ272" s="14" t="s">
        <v>138</v>
      </c>
      <c r="BK272" s="156">
        <f t="shared" si="89"/>
        <v>0</v>
      </c>
      <c r="BL272" s="14" t="s">
        <v>198</v>
      </c>
      <c r="BM272" s="155" t="s">
        <v>620</v>
      </c>
    </row>
    <row r="273" spans="1:65" s="2" customFormat="1" ht="24.15" customHeight="1">
      <c r="A273" s="29"/>
      <c r="B273" s="142"/>
      <c r="C273" s="143" t="s">
        <v>621</v>
      </c>
      <c r="D273" s="143" t="s">
        <v>133</v>
      </c>
      <c r="E273" s="144" t="s">
        <v>622</v>
      </c>
      <c r="F273" s="145" t="s">
        <v>623</v>
      </c>
      <c r="G273" s="146" t="s">
        <v>624</v>
      </c>
      <c r="H273" s="147">
        <v>12212.8</v>
      </c>
      <c r="I273" s="148"/>
      <c r="J273" s="149">
        <f t="shared" si="80"/>
        <v>0</v>
      </c>
      <c r="K273" s="150"/>
      <c r="L273" s="30"/>
      <c r="M273" s="151" t="s">
        <v>1</v>
      </c>
      <c r="N273" s="152" t="s">
        <v>42</v>
      </c>
      <c r="O273" s="56"/>
      <c r="P273" s="153">
        <f t="shared" si="81"/>
        <v>0</v>
      </c>
      <c r="Q273" s="153">
        <v>6.0000000000000002E-5</v>
      </c>
      <c r="R273" s="153">
        <f t="shared" si="82"/>
        <v>0.73276799999999997</v>
      </c>
      <c r="S273" s="153">
        <v>0</v>
      </c>
      <c r="T273" s="154">
        <f t="shared" si="8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5" t="s">
        <v>198</v>
      </c>
      <c r="AT273" s="155" t="s">
        <v>133</v>
      </c>
      <c r="AU273" s="155" t="s">
        <v>138</v>
      </c>
      <c r="AY273" s="14" t="s">
        <v>131</v>
      </c>
      <c r="BE273" s="156">
        <f t="shared" si="84"/>
        <v>0</v>
      </c>
      <c r="BF273" s="156">
        <f t="shared" si="85"/>
        <v>0</v>
      </c>
      <c r="BG273" s="156">
        <f t="shared" si="86"/>
        <v>0</v>
      </c>
      <c r="BH273" s="156">
        <f t="shared" si="87"/>
        <v>0</v>
      </c>
      <c r="BI273" s="156">
        <f t="shared" si="88"/>
        <v>0</v>
      </c>
      <c r="BJ273" s="14" t="s">
        <v>138</v>
      </c>
      <c r="BK273" s="156">
        <f t="shared" si="89"/>
        <v>0</v>
      </c>
      <c r="BL273" s="14" t="s">
        <v>198</v>
      </c>
      <c r="BM273" s="155" t="s">
        <v>625</v>
      </c>
    </row>
    <row r="274" spans="1:65" s="2" customFormat="1" ht="16.5" customHeight="1">
      <c r="A274" s="29"/>
      <c r="B274" s="142"/>
      <c r="C274" s="157" t="s">
        <v>626</v>
      </c>
      <c r="D274" s="157" t="s">
        <v>184</v>
      </c>
      <c r="E274" s="158" t="s">
        <v>627</v>
      </c>
      <c r="F274" s="159" t="s">
        <v>628</v>
      </c>
      <c r="G274" s="160" t="s">
        <v>358</v>
      </c>
      <c r="H274" s="161">
        <v>1123.2</v>
      </c>
      <c r="I274" s="162"/>
      <c r="J274" s="163">
        <f t="shared" si="80"/>
        <v>0</v>
      </c>
      <c r="K274" s="164"/>
      <c r="L274" s="165"/>
      <c r="M274" s="166" t="s">
        <v>1</v>
      </c>
      <c r="N274" s="167" t="s">
        <v>42</v>
      </c>
      <c r="O274" s="56"/>
      <c r="P274" s="153">
        <f t="shared" si="81"/>
        <v>0</v>
      </c>
      <c r="Q274" s="153">
        <v>0</v>
      </c>
      <c r="R274" s="153">
        <f t="shared" si="82"/>
        <v>0</v>
      </c>
      <c r="S274" s="153">
        <v>0</v>
      </c>
      <c r="T274" s="154">
        <f t="shared" si="8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55" t="s">
        <v>265</v>
      </c>
      <c r="AT274" s="155" t="s">
        <v>184</v>
      </c>
      <c r="AU274" s="155" t="s">
        <v>138</v>
      </c>
      <c r="AY274" s="14" t="s">
        <v>131</v>
      </c>
      <c r="BE274" s="156">
        <f t="shared" si="84"/>
        <v>0</v>
      </c>
      <c r="BF274" s="156">
        <f t="shared" si="85"/>
        <v>0</v>
      </c>
      <c r="BG274" s="156">
        <f t="shared" si="86"/>
        <v>0</v>
      </c>
      <c r="BH274" s="156">
        <f t="shared" si="87"/>
        <v>0</v>
      </c>
      <c r="BI274" s="156">
        <f t="shared" si="88"/>
        <v>0</v>
      </c>
      <c r="BJ274" s="14" t="s">
        <v>138</v>
      </c>
      <c r="BK274" s="156">
        <f t="shared" si="89"/>
        <v>0</v>
      </c>
      <c r="BL274" s="14" t="s">
        <v>198</v>
      </c>
      <c r="BM274" s="155" t="s">
        <v>629</v>
      </c>
    </row>
    <row r="275" spans="1:65" s="2" customFormat="1" ht="16.5" customHeight="1">
      <c r="A275" s="29"/>
      <c r="B275" s="142"/>
      <c r="C275" s="157" t="s">
        <v>630</v>
      </c>
      <c r="D275" s="157" t="s">
        <v>184</v>
      </c>
      <c r="E275" s="158" t="s">
        <v>631</v>
      </c>
      <c r="F275" s="159" t="s">
        <v>632</v>
      </c>
      <c r="G275" s="160" t="s">
        <v>358</v>
      </c>
      <c r="H275" s="161">
        <v>590.20000000000005</v>
      </c>
      <c r="I275" s="162"/>
      <c r="J275" s="163">
        <f t="shared" si="80"/>
        <v>0</v>
      </c>
      <c r="K275" s="164"/>
      <c r="L275" s="165"/>
      <c r="M275" s="166" t="s">
        <v>1</v>
      </c>
      <c r="N275" s="167" t="s">
        <v>42</v>
      </c>
      <c r="O275" s="56"/>
      <c r="P275" s="153">
        <f t="shared" si="81"/>
        <v>0</v>
      </c>
      <c r="Q275" s="153">
        <v>0</v>
      </c>
      <c r="R275" s="153">
        <f t="shared" si="82"/>
        <v>0</v>
      </c>
      <c r="S275" s="153">
        <v>0</v>
      </c>
      <c r="T275" s="154">
        <f t="shared" si="8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55" t="s">
        <v>265</v>
      </c>
      <c r="AT275" s="155" t="s">
        <v>184</v>
      </c>
      <c r="AU275" s="155" t="s">
        <v>138</v>
      </c>
      <c r="AY275" s="14" t="s">
        <v>131</v>
      </c>
      <c r="BE275" s="156">
        <f t="shared" si="84"/>
        <v>0</v>
      </c>
      <c r="BF275" s="156">
        <f t="shared" si="85"/>
        <v>0</v>
      </c>
      <c r="BG275" s="156">
        <f t="shared" si="86"/>
        <v>0</v>
      </c>
      <c r="BH275" s="156">
        <f t="shared" si="87"/>
        <v>0</v>
      </c>
      <c r="BI275" s="156">
        <f t="shared" si="88"/>
        <v>0</v>
      </c>
      <c r="BJ275" s="14" t="s">
        <v>138</v>
      </c>
      <c r="BK275" s="156">
        <f t="shared" si="89"/>
        <v>0</v>
      </c>
      <c r="BL275" s="14" t="s">
        <v>198</v>
      </c>
      <c r="BM275" s="155" t="s">
        <v>633</v>
      </c>
    </row>
    <row r="276" spans="1:65" s="2" customFormat="1" ht="24.15" customHeight="1">
      <c r="A276" s="29"/>
      <c r="B276" s="142"/>
      <c r="C276" s="143" t="s">
        <v>634</v>
      </c>
      <c r="D276" s="143" t="s">
        <v>133</v>
      </c>
      <c r="E276" s="144" t="s">
        <v>635</v>
      </c>
      <c r="F276" s="145" t="s">
        <v>636</v>
      </c>
      <c r="G276" s="146" t="s">
        <v>305</v>
      </c>
      <c r="H276" s="147">
        <v>10</v>
      </c>
      <c r="I276" s="148"/>
      <c r="J276" s="149">
        <f t="shared" si="80"/>
        <v>0</v>
      </c>
      <c r="K276" s="150"/>
      <c r="L276" s="30"/>
      <c r="M276" s="151" t="s">
        <v>1</v>
      </c>
      <c r="N276" s="152" t="s">
        <v>42</v>
      </c>
      <c r="O276" s="56"/>
      <c r="P276" s="153">
        <f t="shared" si="81"/>
        <v>0</v>
      </c>
      <c r="Q276" s="153">
        <v>7.5709099999999997E-5</v>
      </c>
      <c r="R276" s="153">
        <f t="shared" si="82"/>
        <v>7.5709099999999999E-4</v>
      </c>
      <c r="S276" s="153">
        <v>0</v>
      </c>
      <c r="T276" s="154">
        <f t="shared" si="8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55" t="s">
        <v>198</v>
      </c>
      <c r="AT276" s="155" t="s">
        <v>133</v>
      </c>
      <c r="AU276" s="155" t="s">
        <v>138</v>
      </c>
      <c r="AY276" s="14" t="s">
        <v>131</v>
      </c>
      <c r="BE276" s="156">
        <f t="shared" si="84"/>
        <v>0</v>
      </c>
      <c r="BF276" s="156">
        <f t="shared" si="85"/>
        <v>0</v>
      </c>
      <c r="BG276" s="156">
        <f t="shared" si="86"/>
        <v>0</v>
      </c>
      <c r="BH276" s="156">
        <f t="shared" si="87"/>
        <v>0</v>
      </c>
      <c r="BI276" s="156">
        <f t="shared" si="88"/>
        <v>0</v>
      </c>
      <c r="BJ276" s="14" t="s">
        <v>138</v>
      </c>
      <c r="BK276" s="156">
        <f t="shared" si="89"/>
        <v>0</v>
      </c>
      <c r="BL276" s="14" t="s">
        <v>198</v>
      </c>
      <c r="BM276" s="155" t="s">
        <v>637</v>
      </c>
    </row>
    <row r="277" spans="1:65" s="2" customFormat="1" ht="21.75" customHeight="1">
      <c r="A277" s="29"/>
      <c r="B277" s="142"/>
      <c r="C277" s="157" t="s">
        <v>638</v>
      </c>
      <c r="D277" s="157" t="s">
        <v>184</v>
      </c>
      <c r="E277" s="158" t="s">
        <v>639</v>
      </c>
      <c r="F277" s="159" t="s">
        <v>640</v>
      </c>
      <c r="G277" s="160" t="s">
        <v>305</v>
      </c>
      <c r="H277" s="161">
        <v>6</v>
      </c>
      <c r="I277" s="162"/>
      <c r="J277" s="163">
        <f t="shared" si="80"/>
        <v>0</v>
      </c>
      <c r="K277" s="164"/>
      <c r="L277" s="165"/>
      <c r="M277" s="166" t="s">
        <v>1</v>
      </c>
      <c r="N277" s="167" t="s">
        <v>42</v>
      </c>
      <c r="O277" s="56"/>
      <c r="P277" s="153">
        <f t="shared" si="81"/>
        <v>0</v>
      </c>
      <c r="Q277" s="153">
        <v>0</v>
      </c>
      <c r="R277" s="153">
        <f t="shared" si="82"/>
        <v>0</v>
      </c>
      <c r="S277" s="153">
        <v>0</v>
      </c>
      <c r="T277" s="154">
        <f t="shared" si="8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55" t="s">
        <v>265</v>
      </c>
      <c r="AT277" s="155" t="s">
        <v>184</v>
      </c>
      <c r="AU277" s="155" t="s">
        <v>138</v>
      </c>
      <c r="AY277" s="14" t="s">
        <v>131</v>
      </c>
      <c r="BE277" s="156">
        <f t="shared" si="84"/>
        <v>0</v>
      </c>
      <c r="BF277" s="156">
        <f t="shared" si="85"/>
        <v>0</v>
      </c>
      <c r="BG277" s="156">
        <f t="shared" si="86"/>
        <v>0</v>
      </c>
      <c r="BH277" s="156">
        <f t="shared" si="87"/>
        <v>0</v>
      </c>
      <c r="BI277" s="156">
        <f t="shared" si="88"/>
        <v>0</v>
      </c>
      <c r="BJ277" s="14" t="s">
        <v>138</v>
      </c>
      <c r="BK277" s="156">
        <f t="shared" si="89"/>
        <v>0</v>
      </c>
      <c r="BL277" s="14" t="s">
        <v>198</v>
      </c>
      <c r="BM277" s="155" t="s">
        <v>641</v>
      </c>
    </row>
    <row r="278" spans="1:65" s="2" customFormat="1" ht="21.75" customHeight="1">
      <c r="A278" s="29"/>
      <c r="B278" s="142"/>
      <c r="C278" s="157" t="s">
        <v>642</v>
      </c>
      <c r="D278" s="157" t="s">
        <v>184</v>
      </c>
      <c r="E278" s="158" t="s">
        <v>643</v>
      </c>
      <c r="F278" s="159" t="s">
        <v>644</v>
      </c>
      <c r="G278" s="160" t="s">
        <v>305</v>
      </c>
      <c r="H278" s="161">
        <v>4</v>
      </c>
      <c r="I278" s="162"/>
      <c r="J278" s="163">
        <f t="shared" si="80"/>
        <v>0</v>
      </c>
      <c r="K278" s="164"/>
      <c r="L278" s="165"/>
      <c r="M278" s="166" t="s">
        <v>1</v>
      </c>
      <c r="N278" s="167" t="s">
        <v>42</v>
      </c>
      <c r="O278" s="56"/>
      <c r="P278" s="153">
        <f t="shared" si="81"/>
        <v>0</v>
      </c>
      <c r="Q278" s="153">
        <v>0</v>
      </c>
      <c r="R278" s="153">
        <f t="shared" si="82"/>
        <v>0</v>
      </c>
      <c r="S278" s="153">
        <v>0</v>
      </c>
      <c r="T278" s="154">
        <f t="shared" si="8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55" t="s">
        <v>265</v>
      </c>
      <c r="AT278" s="155" t="s">
        <v>184</v>
      </c>
      <c r="AU278" s="155" t="s">
        <v>138</v>
      </c>
      <c r="AY278" s="14" t="s">
        <v>131</v>
      </c>
      <c r="BE278" s="156">
        <f t="shared" si="84"/>
        <v>0</v>
      </c>
      <c r="BF278" s="156">
        <f t="shared" si="85"/>
        <v>0</v>
      </c>
      <c r="BG278" s="156">
        <f t="shared" si="86"/>
        <v>0</v>
      </c>
      <c r="BH278" s="156">
        <f t="shared" si="87"/>
        <v>0</v>
      </c>
      <c r="BI278" s="156">
        <f t="shared" si="88"/>
        <v>0</v>
      </c>
      <c r="BJ278" s="14" t="s">
        <v>138</v>
      </c>
      <c r="BK278" s="156">
        <f t="shared" si="89"/>
        <v>0</v>
      </c>
      <c r="BL278" s="14" t="s">
        <v>198</v>
      </c>
      <c r="BM278" s="155" t="s">
        <v>645</v>
      </c>
    </row>
    <row r="279" spans="1:65" s="2" customFormat="1" ht="24.15" customHeight="1">
      <c r="A279" s="29"/>
      <c r="B279" s="142"/>
      <c r="C279" s="143" t="s">
        <v>646</v>
      </c>
      <c r="D279" s="143" t="s">
        <v>133</v>
      </c>
      <c r="E279" s="144" t="s">
        <v>647</v>
      </c>
      <c r="F279" s="145" t="s">
        <v>648</v>
      </c>
      <c r="G279" s="146" t="s">
        <v>468</v>
      </c>
      <c r="H279" s="147"/>
      <c r="I279" s="148"/>
      <c r="J279" s="149">
        <f t="shared" si="80"/>
        <v>0</v>
      </c>
      <c r="K279" s="150"/>
      <c r="L279" s="30"/>
      <c r="M279" s="151" t="s">
        <v>1</v>
      </c>
      <c r="N279" s="152" t="s">
        <v>42</v>
      </c>
      <c r="O279" s="56"/>
      <c r="P279" s="153">
        <f t="shared" si="81"/>
        <v>0</v>
      </c>
      <c r="Q279" s="153">
        <v>0</v>
      </c>
      <c r="R279" s="153">
        <f t="shared" si="82"/>
        <v>0</v>
      </c>
      <c r="S279" s="153">
        <v>0</v>
      </c>
      <c r="T279" s="154">
        <f t="shared" si="8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55" t="s">
        <v>198</v>
      </c>
      <c r="AT279" s="155" t="s">
        <v>133</v>
      </c>
      <c r="AU279" s="155" t="s">
        <v>138</v>
      </c>
      <c r="AY279" s="14" t="s">
        <v>131</v>
      </c>
      <c r="BE279" s="156">
        <f t="shared" si="84"/>
        <v>0</v>
      </c>
      <c r="BF279" s="156">
        <f t="shared" si="85"/>
        <v>0</v>
      </c>
      <c r="BG279" s="156">
        <f t="shared" si="86"/>
        <v>0</v>
      </c>
      <c r="BH279" s="156">
        <f t="shared" si="87"/>
        <v>0</v>
      </c>
      <c r="BI279" s="156">
        <f t="shared" si="88"/>
        <v>0</v>
      </c>
      <c r="BJ279" s="14" t="s">
        <v>138</v>
      </c>
      <c r="BK279" s="156">
        <f t="shared" si="89"/>
        <v>0</v>
      </c>
      <c r="BL279" s="14" t="s">
        <v>198</v>
      </c>
      <c r="BM279" s="155" t="s">
        <v>649</v>
      </c>
    </row>
    <row r="280" spans="1:65" s="12" customFormat="1" ht="22.95" customHeight="1">
      <c r="B280" s="129"/>
      <c r="D280" s="130" t="s">
        <v>75</v>
      </c>
      <c r="E280" s="140" t="s">
        <v>650</v>
      </c>
      <c r="F280" s="140" t="s">
        <v>651</v>
      </c>
      <c r="I280" s="132"/>
      <c r="J280" s="141">
        <f>BK280</f>
        <v>0</v>
      </c>
      <c r="L280" s="129"/>
      <c r="M280" s="134"/>
      <c r="N280" s="135"/>
      <c r="O280" s="135"/>
      <c r="P280" s="136">
        <f>SUM(P281:P284)</f>
        <v>0</v>
      </c>
      <c r="Q280" s="135"/>
      <c r="R280" s="136">
        <f>SUM(R281:R284)</f>
        <v>1.1939999999999999E-2</v>
      </c>
      <c r="S280" s="135"/>
      <c r="T280" s="137">
        <f>SUM(T281:T284)</f>
        <v>0</v>
      </c>
      <c r="AR280" s="130" t="s">
        <v>138</v>
      </c>
      <c r="AT280" s="138" t="s">
        <v>75</v>
      </c>
      <c r="AU280" s="138" t="s">
        <v>83</v>
      </c>
      <c r="AY280" s="130" t="s">
        <v>131</v>
      </c>
      <c r="BK280" s="139">
        <f>SUM(BK281:BK284)</f>
        <v>0</v>
      </c>
    </row>
    <row r="281" spans="1:65" s="2" customFormat="1" ht="24.15" customHeight="1">
      <c r="A281" s="29"/>
      <c r="B281" s="142"/>
      <c r="C281" s="143" t="s">
        <v>652</v>
      </c>
      <c r="D281" s="143" t="s">
        <v>133</v>
      </c>
      <c r="E281" s="144" t="s">
        <v>653</v>
      </c>
      <c r="F281" s="145" t="s">
        <v>654</v>
      </c>
      <c r="G281" s="146" t="s">
        <v>136</v>
      </c>
      <c r="H281" s="147">
        <v>2</v>
      </c>
      <c r="I281" s="148"/>
      <c r="J281" s="149">
        <f>ROUND(I281*H281,3)</f>
        <v>0</v>
      </c>
      <c r="K281" s="150"/>
      <c r="L281" s="30"/>
      <c r="M281" s="151" t="s">
        <v>1</v>
      </c>
      <c r="N281" s="152" t="s">
        <v>42</v>
      </c>
      <c r="O281" s="56"/>
      <c r="P281" s="153">
        <f>O281*H281</f>
        <v>0</v>
      </c>
      <c r="Q281" s="153">
        <v>2.8800000000000002E-3</v>
      </c>
      <c r="R281" s="153">
        <f>Q281*H281</f>
        <v>5.7600000000000004E-3</v>
      </c>
      <c r="S281" s="153">
        <v>0</v>
      </c>
      <c r="T281" s="154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55" t="s">
        <v>198</v>
      </c>
      <c r="AT281" s="155" t="s">
        <v>133</v>
      </c>
      <c r="AU281" s="155" t="s">
        <v>138</v>
      </c>
      <c r="AY281" s="14" t="s">
        <v>131</v>
      </c>
      <c r="BE281" s="156">
        <f>IF(N281="základná",J281,0)</f>
        <v>0</v>
      </c>
      <c r="BF281" s="156">
        <f>IF(N281="znížená",J281,0)</f>
        <v>0</v>
      </c>
      <c r="BG281" s="156">
        <f>IF(N281="zákl. prenesená",J281,0)</f>
        <v>0</v>
      </c>
      <c r="BH281" s="156">
        <f>IF(N281="zníž. prenesená",J281,0)</f>
        <v>0</v>
      </c>
      <c r="BI281" s="156">
        <f>IF(N281="nulová",J281,0)</f>
        <v>0</v>
      </c>
      <c r="BJ281" s="14" t="s">
        <v>138</v>
      </c>
      <c r="BK281" s="156">
        <f>ROUND(I281*H281,3)</f>
        <v>0</v>
      </c>
      <c r="BL281" s="14" t="s">
        <v>198</v>
      </c>
      <c r="BM281" s="155" t="s">
        <v>655</v>
      </c>
    </row>
    <row r="282" spans="1:65" s="2" customFormat="1" ht="16.5" customHeight="1">
      <c r="A282" s="29"/>
      <c r="B282" s="142"/>
      <c r="C282" s="157" t="s">
        <v>656</v>
      </c>
      <c r="D282" s="157" t="s">
        <v>184</v>
      </c>
      <c r="E282" s="158" t="s">
        <v>657</v>
      </c>
      <c r="F282" s="159" t="s">
        <v>658</v>
      </c>
      <c r="G282" s="160" t="s">
        <v>136</v>
      </c>
      <c r="H282" s="161">
        <v>2.2000000000000002</v>
      </c>
      <c r="I282" s="162"/>
      <c r="J282" s="163">
        <f>ROUND(I282*H282,3)</f>
        <v>0</v>
      </c>
      <c r="K282" s="164"/>
      <c r="L282" s="165"/>
      <c r="M282" s="166" t="s">
        <v>1</v>
      </c>
      <c r="N282" s="167" t="s">
        <v>42</v>
      </c>
      <c r="O282" s="56"/>
      <c r="P282" s="153">
        <f>O282*H282</f>
        <v>0</v>
      </c>
      <c r="Q282" s="153">
        <v>0</v>
      </c>
      <c r="R282" s="153">
        <f>Q282*H282</f>
        <v>0</v>
      </c>
      <c r="S282" s="153">
        <v>0</v>
      </c>
      <c r="T282" s="154">
        <f>S282*H282</f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55" t="s">
        <v>265</v>
      </c>
      <c r="AT282" s="155" t="s">
        <v>184</v>
      </c>
      <c r="AU282" s="155" t="s">
        <v>138</v>
      </c>
      <c r="AY282" s="14" t="s">
        <v>131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4" t="s">
        <v>138</v>
      </c>
      <c r="BK282" s="156">
        <f>ROUND(I282*H282,3)</f>
        <v>0</v>
      </c>
      <c r="BL282" s="14" t="s">
        <v>198</v>
      </c>
      <c r="BM282" s="155" t="s">
        <v>659</v>
      </c>
    </row>
    <row r="283" spans="1:65" s="2" customFormat="1" ht="16.5" customHeight="1">
      <c r="A283" s="29"/>
      <c r="B283" s="142"/>
      <c r="C283" s="143" t="s">
        <v>660</v>
      </c>
      <c r="D283" s="143" t="s">
        <v>133</v>
      </c>
      <c r="E283" s="144" t="s">
        <v>661</v>
      </c>
      <c r="F283" s="145" t="s">
        <v>662</v>
      </c>
      <c r="G283" s="146" t="s">
        <v>136</v>
      </c>
      <c r="H283" s="147">
        <v>2</v>
      </c>
      <c r="I283" s="148"/>
      <c r="J283" s="149">
        <f>ROUND(I283*H283,3)</f>
        <v>0</v>
      </c>
      <c r="K283" s="150"/>
      <c r="L283" s="30"/>
      <c r="M283" s="151" t="s">
        <v>1</v>
      </c>
      <c r="N283" s="152" t="s">
        <v>42</v>
      </c>
      <c r="O283" s="56"/>
      <c r="P283" s="153">
        <f>O283*H283</f>
        <v>0</v>
      </c>
      <c r="Q283" s="153">
        <v>3.0899999999999999E-3</v>
      </c>
      <c r="R283" s="153">
        <f>Q283*H283</f>
        <v>6.1799999999999997E-3</v>
      </c>
      <c r="S283" s="153">
        <v>0</v>
      </c>
      <c r="T283" s="154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55" t="s">
        <v>198</v>
      </c>
      <c r="AT283" s="155" t="s">
        <v>133</v>
      </c>
      <c r="AU283" s="155" t="s">
        <v>138</v>
      </c>
      <c r="AY283" s="14" t="s">
        <v>131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4" t="s">
        <v>138</v>
      </c>
      <c r="BK283" s="156">
        <f>ROUND(I283*H283,3)</f>
        <v>0</v>
      </c>
      <c r="BL283" s="14" t="s">
        <v>198</v>
      </c>
      <c r="BM283" s="155" t="s">
        <v>663</v>
      </c>
    </row>
    <row r="284" spans="1:65" s="2" customFormat="1" ht="24.15" customHeight="1">
      <c r="A284" s="29"/>
      <c r="B284" s="142"/>
      <c r="C284" s="143" t="s">
        <v>664</v>
      </c>
      <c r="D284" s="143" t="s">
        <v>133</v>
      </c>
      <c r="E284" s="144" t="s">
        <v>665</v>
      </c>
      <c r="F284" s="145" t="s">
        <v>666</v>
      </c>
      <c r="G284" s="146" t="s">
        <v>468</v>
      </c>
      <c r="H284" s="147"/>
      <c r="I284" s="148"/>
      <c r="J284" s="149">
        <f>ROUND(I284*H284,3)</f>
        <v>0</v>
      </c>
      <c r="K284" s="150"/>
      <c r="L284" s="30"/>
      <c r="M284" s="151" t="s">
        <v>1</v>
      </c>
      <c r="N284" s="152" t="s">
        <v>42</v>
      </c>
      <c r="O284" s="56"/>
      <c r="P284" s="153">
        <f>O284*H284</f>
        <v>0</v>
      </c>
      <c r="Q284" s="153">
        <v>0</v>
      </c>
      <c r="R284" s="153">
        <f>Q284*H284</f>
        <v>0</v>
      </c>
      <c r="S284" s="153">
        <v>0</v>
      </c>
      <c r="T284" s="154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55" t="s">
        <v>198</v>
      </c>
      <c r="AT284" s="155" t="s">
        <v>133</v>
      </c>
      <c r="AU284" s="155" t="s">
        <v>138</v>
      </c>
      <c r="AY284" s="14" t="s">
        <v>131</v>
      </c>
      <c r="BE284" s="156">
        <f>IF(N284="základná",J284,0)</f>
        <v>0</v>
      </c>
      <c r="BF284" s="156">
        <f>IF(N284="znížená",J284,0)</f>
        <v>0</v>
      </c>
      <c r="BG284" s="156">
        <f>IF(N284="zákl. prenesená",J284,0)</f>
        <v>0</v>
      </c>
      <c r="BH284" s="156">
        <f>IF(N284="zníž. prenesená",J284,0)</f>
        <v>0</v>
      </c>
      <c r="BI284" s="156">
        <f>IF(N284="nulová",J284,0)</f>
        <v>0</v>
      </c>
      <c r="BJ284" s="14" t="s">
        <v>138</v>
      </c>
      <c r="BK284" s="156">
        <f>ROUND(I284*H284,3)</f>
        <v>0</v>
      </c>
      <c r="BL284" s="14" t="s">
        <v>198</v>
      </c>
      <c r="BM284" s="155" t="s">
        <v>667</v>
      </c>
    </row>
    <row r="285" spans="1:65" s="12" customFormat="1" ht="22.95" customHeight="1">
      <c r="B285" s="129"/>
      <c r="D285" s="130" t="s">
        <v>75</v>
      </c>
      <c r="E285" s="140" t="s">
        <v>668</v>
      </c>
      <c r="F285" s="140" t="s">
        <v>669</v>
      </c>
      <c r="I285" s="132"/>
      <c r="J285" s="141">
        <f>BK285</f>
        <v>0</v>
      </c>
      <c r="L285" s="129"/>
      <c r="M285" s="134"/>
      <c r="N285" s="135"/>
      <c r="O285" s="135"/>
      <c r="P285" s="136">
        <f>SUM(P286:P289)</f>
        <v>0</v>
      </c>
      <c r="Q285" s="135"/>
      <c r="R285" s="136">
        <f>SUM(R286:R289)</f>
        <v>0.25975956895999996</v>
      </c>
      <c r="S285" s="135"/>
      <c r="T285" s="137">
        <f>SUM(T286:T289)</f>
        <v>0</v>
      </c>
      <c r="AR285" s="130" t="s">
        <v>138</v>
      </c>
      <c r="AT285" s="138" t="s">
        <v>75</v>
      </c>
      <c r="AU285" s="138" t="s">
        <v>83</v>
      </c>
      <c r="AY285" s="130" t="s">
        <v>131</v>
      </c>
      <c r="BK285" s="139">
        <f>SUM(BK286:BK289)</f>
        <v>0</v>
      </c>
    </row>
    <row r="286" spans="1:65" s="2" customFormat="1" ht="16.5" customHeight="1">
      <c r="A286" s="29"/>
      <c r="B286" s="142"/>
      <c r="C286" s="143" t="s">
        <v>670</v>
      </c>
      <c r="D286" s="143" t="s">
        <v>133</v>
      </c>
      <c r="E286" s="144" t="s">
        <v>671</v>
      </c>
      <c r="F286" s="145" t="s">
        <v>672</v>
      </c>
      <c r="G286" s="146" t="s">
        <v>673</v>
      </c>
      <c r="H286" s="147">
        <v>1</v>
      </c>
      <c r="I286" s="148"/>
      <c r="J286" s="149">
        <f>ROUND(I286*H286,3)</f>
        <v>0</v>
      </c>
      <c r="K286" s="150"/>
      <c r="L286" s="30"/>
      <c r="M286" s="151" t="s">
        <v>1</v>
      </c>
      <c r="N286" s="152" t="s">
        <v>42</v>
      </c>
      <c r="O286" s="56"/>
      <c r="P286" s="153">
        <f>O286*H286</f>
        <v>0</v>
      </c>
      <c r="Q286" s="153">
        <v>3.1999999999999999E-6</v>
      </c>
      <c r="R286" s="153">
        <f>Q286*H286</f>
        <v>3.1999999999999999E-6</v>
      </c>
      <c r="S286" s="153">
        <v>0</v>
      </c>
      <c r="T286" s="154">
        <f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55" t="s">
        <v>198</v>
      </c>
      <c r="AT286" s="155" t="s">
        <v>133</v>
      </c>
      <c r="AU286" s="155" t="s">
        <v>138</v>
      </c>
      <c r="AY286" s="14" t="s">
        <v>131</v>
      </c>
      <c r="BE286" s="156">
        <f>IF(N286="základná",J286,0)</f>
        <v>0</v>
      </c>
      <c r="BF286" s="156">
        <f>IF(N286="znížená",J286,0)</f>
        <v>0</v>
      </c>
      <c r="BG286" s="156">
        <f>IF(N286="zákl. prenesená",J286,0)</f>
        <v>0</v>
      </c>
      <c r="BH286" s="156">
        <f>IF(N286="zníž. prenesená",J286,0)</f>
        <v>0</v>
      </c>
      <c r="BI286" s="156">
        <f>IF(N286="nulová",J286,0)</f>
        <v>0</v>
      </c>
      <c r="BJ286" s="14" t="s">
        <v>138</v>
      </c>
      <c r="BK286" s="156">
        <f>ROUND(I286*H286,3)</f>
        <v>0</v>
      </c>
      <c r="BL286" s="14" t="s">
        <v>198</v>
      </c>
      <c r="BM286" s="155" t="s">
        <v>674</v>
      </c>
    </row>
    <row r="287" spans="1:65" s="2" customFormat="1" ht="16.5" customHeight="1">
      <c r="A287" s="29"/>
      <c r="B287" s="142"/>
      <c r="C287" s="143" t="s">
        <v>675</v>
      </c>
      <c r="D287" s="143" t="s">
        <v>133</v>
      </c>
      <c r="E287" s="144" t="s">
        <v>676</v>
      </c>
      <c r="F287" s="145" t="s">
        <v>677</v>
      </c>
      <c r="G287" s="146" t="s">
        <v>673</v>
      </c>
      <c r="H287" s="147">
        <v>1</v>
      </c>
      <c r="I287" s="148"/>
      <c r="J287" s="149">
        <f>ROUND(I287*H287,3)</f>
        <v>0</v>
      </c>
      <c r="K287" s="150"/>
      <c r="L287" s="30"/>
      <c r="M287" s="151" t="s">
        <v>1</v>
      </c>
      <c r="N287" s="152" t="s">
        <v>42</v>
      </c>
      <c r="O287" s="56"/>
      <c r="P287" s="153">
        <f>O287*H287</f>
        <v>0</v>
      </c>
      <c r="Q287" s="153">
        <v>4.59476E-4</v>
      </c>
      <c r="R287" s="153">
        <f>Q287*H287</f>
        <v>4.59476E-4</v>
      </c>
      <c r="S287" s="153">
        <v>0</v>
      </c>
      <c r="T287" s="154">
        <f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55" t="s">
        <v>198</v>
      </c>
      <c r="AT287" s="155" t="s">
        <v>133</v>
      </c>
      <c r="AU287" s="155" t="s">
        <v>138</v>
      </c>
      <c r="AY287" s="14" t="s">
        <v>131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4" t="s">
        <v>138</v>
      </c>
      <c r="BK287" s="156">
        <f>ROUND(I287*H287,3)</f>
        <v>0</v>
      </c>
      <c r="BL287" s="14" t="s">
        <v>198</v>
      </c>
      <c r="BM287" s="155" t="s">
        <v>678</v>
      </c>
    </row>
    <row r="288" spans="1:65" s="2" customFormat="1" ht="16.5" customHeight="1">
      <c r="A288" s="29"/>
      <c r="B288" s="142"/>
      <c r="C288" s="143" t="s">
        <v>679</v>
      </c>
      <c r="D288" s="143" t="s">
        <v>133</v>
      </c>
      <c r="E288" s="144" t="s">
        <v>680</v>
      </c>
      <c r="F288" s="145" t="s">
        <v>681</v>
      </c>
      <c r="G288" s="146" t="s">
        <v>673</v>
      </c>
      <c r="H288" s="147">
        <v>1</v>
      </c>
      <c r="I288" s="148"/>
      <c r="J288" s="149">
        <f>ROUND(I288*H288,3)</f>
        <v>0</v>
      </c>
      <c r="K288" s="150"/>
      <c r="L288" s="30"/>
      <c r="M288" s="151" t="s">
        <v>1</v>
      </c>
      <c r="N288" s="152" t="s">
        <v>42</v>
      </c>
      <c r="O288" s="56"/>
      <c r="P288" s="153">
        <f>O288*H288</f>
        <v>0</v>
      </c>
      <c r="Q288" s="153">
        <v>1.5679999999999999E-4</v>
      </c>
      <c r="R288" s="153">
        <f>Q288*H288</f>
        <v>1.5679999999999999E-4</v>
      </c>
      <c r="S288" s="153">
        <v>0</v>
      </c>
      <c r="T288" s="154">
        <f>S288*H288</f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55" t="s">
        <v>198</v>
      </c>
      <c r="AT288" s="155" t="s">
        <v>133</v>
      </c>
      <c r="AU288" s="155" t="s">
        <v>138</v>
      </c>
      <c r="AY288" s="14" t="s">
        <v>131</v>
      </c>
      <c r="BE288" s="156">
        <f>IF(N288="základná",J288,0)</f>
        <v>0</v>
      </c>
      <c r="BF288" s="156">
        <f>IF(N288="znížená",J288,0)</f>
        <v>0</v>
      </c>
      <c r="BG288" s="156">
        <f>IF(N288="zákl. prenesená",J288,0)</f>
        <v>0</v>
      </c>
      <c r="BH288" s="156">
        <f>IF(N288="zníž. prenesená",J288,0)</f>
        <v>0</v>
      </c>
      <c r="BI288" s="156">
        <f>IF(N288="nulová",J288,0)</f>
        <v>0</v>
      </c>
      <c r="BJ288" s="14" t="s">
        <v>138</v>
      </c>
      <c r="BK288" s="156">
        <f>ROUND(I288*H288,3)</f>
        <v>0</v>
      </c>
      <c r="BL288" s="14" t="s">
        <v>198</v>
      </c>
      <c r="BM288" s="155" t="s">
        <v>682</v>
      </c>
    </row>
    <row r="289" spans="1:65" s="2" customFormat="1" ht="16.5" customHeight="1">
      <c r="A289" s="29"/>
      <c r="B289" s="142"/>
      <c r="C289" s="143" t="s">
        <v>683</v>
      </c>
      <c r="D289" s="143" t="s">
        <v>133</v>
      </c>
      <c r="E289" s="144" t="s">
        <v>684</v>
      </c>
      <c r="F289" s="145" t="s">
        <v>685</v>
      </c>
      <c r="G289" s="146" t="s">
        <v>136</v>
      </c>
      <c r="H289" s="147">
        <v>420.83499999999998</v>
      </c>
      <c r="I289" s="148"/>
      <c r="J289" s="149">
        <f>ROUND(I289*H289,3)</f>
        <v>0</v>
      </c>
      <c r="K289" s="150"/>
      <c r="L289" s="30"/>
      <c r="M289" s="151" t="s">
        <v>1</v>
      </c>
      <c r="N289" s="152" t="s">
        <v>42</v>
      </c>
      <c r="O289" s="56"/>
      <c r="P289" s="153">
        <f>O289*H289</f>
        <v>0</v>
      </c>
      <c r="Q289" s="153">
        <v>6.1577599999999995E-4</v>
      </c>
      <c r="R289" s="153">
        <f>Q289*H289</f>
        <v>0.25914009295999996</v>
      </c>
      <c r="S289" s="153">
        <v>0</v>
      </c>
      <c r="T289" s="154">
        <f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55" t="s">
        <v>198</v>
      </c>
      <c r="AT289" s="155" t="s">
        <v>133</v>
      </c>
      <c r="AU289" s="155" t="s">
        <v>138</v>
      </c>
      <c r="AY289" s="14" t="s">
        <v>131</v>
      </c>
      <c r="BE289" s="156">
        <f>IF(N289="základná",J289,0)</f>
        <v>0</v>
      </c>
      <c r="BF289" s="156">
        <f>IF(N289="znížená",J289,0)</f>
        <v>0</v>
      </c>
      <c r="BG289" s="156">
        <f>IF(N289="zákl. prenesená",J289,0)</f>
        <v>0</v>
      </c>
      <c r="BH289" s="156">
        <f>IF(N289="zníž. prenesená",J289,0)</f>
        <v>0</v>
      </c>
      <c r="BI289" s="156">
        <f>IF(N289="nulová",J289,0)</f>
        <v>0</v>
      </c>
      <c r="BJ289" s="14" t="s">
        <v>138</v>
      </c>
      <c r="BK289" s="156">
        <f>ROUND(I289*H289,3)</f>
        <v>0</v>
      </c>
      <c r="BL289" s="14" t="s">
        <v>198</v>
      </c>
      <c r="BM289" s="155" t="s">
        <v>686</v>
      </c>
    </row>
    <row r="290" spans="1:65" s="12" customFormat="1" ht="22.95" customHeight="1">
      <c r="B290" s="129"/>
      <c r="D290" s="130" t="s">
        <v>75</v>
      </c>
      <c r="E290" s="140" t="s">
        <v>687</v>
      </c>
      <c r="F290" s="140" t="s">
        <v>688</v>
      </c>
      <c r="I290" s="132"/>
      <c r="J290" s="141">
        <f>BK290</f>
        <v>0</v>
      </c>
      <c r="L290" s="129"/>
      <c r="M290" s="134"/>
      <c r="N290" s="135"/>
      <c r="O290" s="135"/>
      <c r="P290" s="136">
        <f>P291</f>
        <v>0</v>
      </c>
      <c r="Q290" s="135"/>
      <c r="R290" s="136">
        <f>R291</f>
        <v>0.21370020000000001</v>
      </c>
      <c r="S290" s="135"/>
      <c r="T290" s="137">
        <f>T291</f>
        <v>0</v>
      </c>
      <c r="AR290" s="130" t="s">
        <v>138</v>
      </c>
      <c r="AT290" s="138" t="s">
        <v>75</v>
      </c>
      <c r="AU290" s="138" t="s">
        <v>83</v>
      </c>
      <c r="AY290" s="130" t="s">
        <v>131</v>
      </c>
      <c r="BK290" s="139">
        <f>BK291</f>
        <v>0</v>
      </c>
    </row>
    <row r="291" spans="1:65" s="2" customFormat="1" ht="16.5" customHeight="1">
      <c r="A291" s="29"/>
      <c r="B291" s="142"/>
      <c r="C291" s="143" t="s">
        <v>689</v>
      </c>
      <c r="D291" s="143" t="s">
        <v>133</v>
      </c>
      <c r="E291" s="144" t="s">
        <v>690</v>
      </c>
      <c r="F291" s="145" t="s">
        <v>691</v>
      </c>
      <c r="G291" s="146" t="s">
        <v>136</v>
      </c>
      <c r="H291" s="147">
        <v>1780.835</v>
      </c>
      <c r="I291" s="148"/>
      <c r="J291" s="149">
        <f>ROUND(I291*H291,3)</f>
        <v>0</v>
      </c>
      <c r="K291" s="150"/>
      <c r="L291" s="30"/>
      <c r="M291" s="151" t="s">
        <v>1</v>
      </c>
      <c r="N291" s="152" t="s">
        <v>42</v>
      </c>
      <c r="O291" s="56"/>
      <c r="P291" s="153">
        <f>O291*H291</f>
        <v>0</v>
      </c>
      <c r="Q291" s="153">
        <v>1.2E-4</v>
      </c>
      <c r="R291" s="153">
        <f>Q291*H291</f>
        <v>0.21370020000000001</v>
      </c>
      <c r="S291" s="153">
        <v>0</v>
      </c>
      <c r="T291" s="154">
        <f>S291*H291</f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55" t="s">
        <v>198</v>
      </c>
      <c r="AT291" s="155" t="s">
        <v>133</v>
      </c>
      <c r="AU291" s="155" t="s">
        <v>138</v>
      </c>
      <c r="AY291" s="14" t="s">
        <v>131</v>
      </c>
      <c r="BE291" s="156">
        <f>IF(N291="základná",J291,0)</f>
        <v>0</v>
      </c>
      <c r="BF291" s="156">
        <f>IF(N291="znížená",J291,0)</f>
        <v>0</v>
      </c>
      <c r="BG291" s="156">
        <f>IF(N291="zákl. prenesená",J291,0)</f>
        <v>0</v>
      </c>
      <c r="BH291" s="156">
        <f>IF(N291="zníž. prenesená",J291,0)</f>
        <v>0</v>
      </c>
      <c r="BI291" s="156">
        <f>IF(N291="nulová",J291,0)</f>
        <v>0</v>
      </c>
      <c r="BJ291" s="14" t="s">
        <v>138</v>
      </c>
      <c r="BK291" s="156">
        <f>ROUND(I291*H291,3)</f>
        <v>0</v>
      </c>
      <c r="BL291" s="14" t="s">
        <v>198</v>
      </c>
      <c r="BM291" s="155" t="s">
        <v>692</v>
      </c>
    </row>
    <row r="292" spans="1:65" s="12" customFormat="1" ht="25.95" customHeight="1">
      <c r="B292" s="129"/>
      <c r="D292" s="130" t="s">
        <v>75</v>
      </c>
      <c r="E292" s="131" t="s">
        <v>184</v>
      </c>
      <c r="F292" s="131" t="s">
        <v>693</v>
      </c>
      <c r="I292" s="132"/>
      <c r="J292" s="133">
        <f>BK292</f>
        <v>0</v>
      </c>
      <c r="L292" s="129"/>
      <c r="M292" s="134"/>
      <c r="N292" s="135"/>
      <c r="O292" s="135"/>
      <c r="P292" s="136">
        <f>P293+P436</f>
        <v>0</v>
      </c>
      <c r="Q292" s="135"/>
      <c r="R292" s="136">
        <f>R293+R436</f>
        <v>0</v>
      </c>
      <c r="S292" s="135"/>
      <c r="T292" s="137">
        <f>T293+T436</f>
        <v>0</v>
      </c>
      <c r="AR292" s="130" t="s">
        <v>144</v>
      </c>
      <c r="AT292" s="138" t="s">
        <v>75</v>
      </c>
      <c r="AU292" s="138" t="s">
        <v>14</v>
      </c>
      <c r="AY292" s="130" t="s">
        <v>131</v>
      </c>
      <c r="BK292" s="139">
        <f>BK293+BK436</f>
        <v>0</v>
      </c>
    </row>
    <row r="293" spans="1:65" s="12" customFormat="1" ht="22.95" customHeight="1">
      <c r="B293" s="129"/>
      <c r="D293" s="130" t="s">
        <v>75</v>
      </c>
      <c r="E293" s="140" t="s">
        <v>694</v>
      </c>
      <c r="F293" s="140" t="s">
        <v>695</v>
      </c>
      <c r="I293" s="132"/>
      <c r="J293" s="141">
        <f>BK293</f>
        <v>0</v>
      </c>
      <c r="L293" s="129"/>
      <c r="M293" s="134"/>
      <c r="N293" s="135"/>
      <c r="O293" s="135"/>
      <c r="P293" s="136">
        <f>SUM(P294:P435)</f>
        <v>0</v>
      </c>
      <c r="Q293" s="135"/>
      <c r="R293" s="136">
        <f>SUM(R294:R435)</f>
        <v>0</v>
      </c>
      <c r="S293" s="135"/>
      <c r="T293" s="137">
        <f>SUM(T294:T435)</f>
        <v>0</v>
      </c>
      <c r="AR293" s="130" t="s">
        <v>144</v>
      </c>
      <c r="AT293" s="138" t="s">
        <v>75</v>
      </c>
      <c r="AU293" s="138" t="s">
        <v>83</v>
      </c>
      <c r="AY293" s="130" t="s">
        <v>131</v>
      </c>
      <c r="BK293" s="139">
        <f>SUM(BK294:BK435)</f>
        <v>0</v>
      </c>
    </row>
    <row r="294" spans="1:65" s="2" customFormat="1" ht="16.5" customHeight="1">
      <c r="A294" s="29"/>
      <c r="B294" s="142"/>
      <c r="C294" s="143" t="s">
        <v>696</v>
      </c>
      <c r="D294" s="143" t="s">
        <v>133</v>
      </c>
      <c r="E294" s="144" t="s">
        <v>697</v>
      </c>
      <c r="F294" s="145" t="s">
        <v>698</v>
      </c>
      <c r="G294" s="146" t="s">
        <v>358</v>
      </c>
      <c r="H294" s="147">
        <v>396</v>
      </c>
      <c r="I294" s="148"/>
      <c r="J294" s="149">
        <f t="shared" ref="J294:J325" si="90">ROUND(I294*H294,3)</f>
        <v>0</v>
      </c>
      <c r="K294" s="150"/>
      <c r="L294" s="30"/>
      <c r="M294" s="151" t="s">
        <v>1</v>
      </c>
      <c r="N294" s="152" t="s">
        <v>42</v>
      </c>
      <c r="O294" s="56"/>
      <c r="P294" s="153">
        <f t="shared" ref="P294:P325" si="91">O294*H294</f>
        <v>0</v>
      </c>
      <c r="Q294" s="153">
        <v>0</v>
      </c>
      <c r="R294" s="153">
        <f t="shared" ref="R294:R325" si="92">Q294*H294</f>
        <v>0</v>
      </c>
      <c r="S294" s="153">
        <v>0</v>
      </c>
      <c r="T294" s="154">
        <f t="shared" ref="T294:T325" si="93"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55" t="s">
        <v>349</v>
      </c>
      <c r="AT294" s="155" t="s">
        <v>133</v>
      </c>
      <c r="AU294" s="155" t="s">
        <v>138</v>
      </c>
      <c r="AY294" s="14" t="s">
        <v>131</v>
      </c>
      <c r="BE294" s="156">
        <f t="shared" ref="BE294:BE325" si="94">IF(N294="základná",J294,0)</f>
        <v>0</v>
      </c>
      <c r="BF294" s="156">
        <f t="shared" ref="BF294:BF325" si="95">IF(N294="znížená",J294,0)</f>
        <v>0</v>
      </c>
      <c r="BG294" s="156">
        <f t="shared" ref="BG294:BG325" si="96">IF(N294="zákl. prenesená",J294,0)</f>
        <v>0</v>
      </c>
      <c r="BH294" s="156">
        <f t="shared" ref="BH294:BH325" si="97">IF(N294="zníž. prenesená",J294,0)</f>
        <v>0</v>
      </c>
      <c r="BI294" s="156">
        <f t="shared" ref="BI294:BI325" si="98">IF(N294="nulová",J294,0)</f>
        <v>0</v>
      </c>
      <c r="BJ294" s="14" t="s">
        <v>138</v>
      </c>
      <c r="BK294" s="156">
        <f t="shared" ref="BK294:BK325" si="99">ROUND(I294*H294,3)</f>
        <v>0</v>
      </c>
      <c r="BL294" s="14" t="s">
        <v>349</v>
      </c>
      <c r="BM294" s="155" t="s">
        <v>699</v>
      </c>
    </row>
    <row r="295" spans="1:65" s="2" customFormat="1" ht="16.5" customHeight="1">
      <c r="A295" s="29"/>
      <c r="B295" s="142"/>
      <c r="C295" s="157" t="s">
        <v>700</v>
      </c>
      <c r="D295" s="157" t="s">
        <v>184</v>
      </c>
      <c r="E295" s="158" t="s">
        <v>701</v>
      </c>
      <c r="F295" s="159" t="s">
        <v>702</v>
      </c>
      <c r="G295" s="160" t="s">
        <v>624</v>
      </c>
      <c r="H295" s="161">
        <v>53.46</v>
      </c>
      <c r="I295" s="162"/>
      <c r="J295" s="163">
        <f t="shared" si="90"/>
        <v>0</v>
      </c>
      <c r="K295" s="164"/>
      <c r="L295" s="165"/>
      <c r="M295" s="166" t="s">
        <v>1</v>
      </c>
      <c r="N295" s="167" t="s">
        <v>42</v>
      </c>
      <c r="O295" s="56"/>
      <c r="P295" s="153">
        <f t="shared" si="91"/>
        <v>0</v>
      </c>
      <c r="Q295" s="153">
        <v>0</v>
      </c>
      <c r="R295" s="153">
        <f t="shared" si="92"/>
        <v>0</v>
      </c>
      <c r="S295" s="153">
        <v>0</v>
      </c>
      <c r="T295" s="154">
        <f t="shared" si="9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55" t="s">
        <v>675</v>
      </c>
      <c r="AT295" s="155" t="s">
        <v>184</v>
      </c>
      <c r="AU295" s="155" t="s">
        <v>138</v>
      </c>
      <c r="AY295" s="14" t="s">
        <v>131</v>
      </c>
      <c r="BE295" s="156">
        <f t="shared" si="94"/>
        <v>0</v>
      </c>
      <c r="BF295" s="156">
        <f t="shared" si="95"/>
        <v>0</v>
      </c>
      <c r="BG295" s="156">
        <f t="shared" si="96"/>
        <v>0</v>
      </c>
      <c r="BH295" s="156">
        <f t="shared" si="97"/>
        <v>0</v>
      </c>
      <c r="BI295" s="156">
        <f t="shared" si="98"/>
        <v>0</v>
      </c>
      <c r="BJ295" s="14" t="s">
        <v>138</v>
      </c>
      <c r="BK295" s="156">
        <f t="shared" si="99"/>
        <v>0</v>
      </c>
      <c r="BL295" s="14" t="s">
        <v>675</v>
      </c>
      <c r="BM295" s="155" t="s">
        <v>703</v>
      </c>
    </row>
    <row r="296" spans="1:65" s="2" customFormat="1" ht="16.5" customHeight="1">
      <c r="A296" s="29"/>
      <c r="B296" s="142"/>
      <c r="C296" s="143" t="s">
        <v>704</v>
      </c>
      <c r="D296" s="143" t="s">
        <v>133</v>
      </c>
      <c r="E296" s="144" t="s">
        <v>705</v>
      </c>
      <c r="F296" s="145" t="s">
        <v>706</v>
      </c>
      <c r="G296" s="146" t="s">
        <v>358</v>
      </c>
      <c r="H296" s="147">
        <v>42</v>
      </c>
      <c r="I296" s="148"/>
      <c r="J296" s="149">
        <f t="shared" si="90"/>
        <v>0</v>
      </c>
      <c r="K296" s="150"/>
      <c r="L296" s="30"/>
      <c r="M296" s="151" t="s">
        <v>1</v>
      </c>
      <c r="N296" s="152" t="s">
        <v>42</v>
      </c>
      <c r="O296" s="56"/>
      <c r="P296" s="153">
        <f t="shared" si="91"/>
        <v>0</v>
      </c>
      <c r="Q296" s="153">
        <v>0</v>
      </c>
      <c r="R296" s="153">
        <f t="shared" si="92"/>
        <v>0</v>
      </c>
      <c r="S296" s="153">
        <v>0</v>
      </c>
      <c r="T296" s="154">
        <f t="shared" si="9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55" t="s">
        <v>349</v>
      </c>
      <c r="AT296" s="155" t="s">
        <v>133</v>
      </c>
      <c r="AU296" s="155" t="s">
        <v>138</v>
      </c>
      <c r="AY296" s="14" t="s">
        <v>131</v>
      </c>
      <c r="BE296" s="156">
        <f t="shared" si="94"/>
        <v>0</v>
      </c>
      <c r="BF296" s="156">
        <f t="shared" si="95"/>
        <v>0</v>
      </c>
      <c r="BG296" s="156">
        <f t="shared" si="96"/>
        <v>0</v>
      </c>
      <c r="BH296" s="156">
        <f t="shared" si="97"/>
        <v>0</v>
      </c>
      <c r="BI296" s="156">
        <f t="shared" si="98"/>
        <v>0</v>
      </c>
      <c r="BJ296" s="14" t="s">
        <v>138</v>
      </c>
      <c r="BK296" s="156">
        <f t="shared" si="99"/>
        <v>0</v>
      </c>
      <c r="BL296" s="14" t="s">
        <v>349</v>
      </c>
      <c r="BM296" s="155" t="s">
        <v>707</v>
      </c>
    </row>
    <row r="297" spans="1:65" s="2" customFormat="1" ht="16.5" customHeight="1">
      <c r="A297" s="29"/>
      <c r="B297" s="142"/>
      <c r="C297" s="157" t="s">
        <v>708</v>
      </c>
      <c r="D297" s="157" t="s">
        <v>184</v>
      </c>
      <c r="E297" s="158" t="s">
        <v>709</v>
      </c>
      <c r="F297" s="159" t="s">
        <v>710</v>
      </c>
      <c r="G297" s="160" t="s">
        <v>624</v>
      </c>
      <c r="H297" s="161">
        <v>24.04</v>
      </c>
      <c r="I297" s="162"/>
      <c r="J297" s="163">
        <f t="shared" si="90"/>
        <v>0</v>
      </c>
      <c r="K297" s="164"/>
      <c r="L297" s="165"/>
      <c r="M297" s="166" t="s">
        <v>1</v>
      </c>
      <c r="N297" s="167" t="s">
        <v>42</v>
      </c>
      <c r="O297" s="56"/>
      <c r="P297" s="153">
        <f t="shared" si="91"/>
        <v>0</v>
      </c>
      <c r="Q297" s="153">
        <v>0</v>
      </c>
      <c r="R297" s="153">
        <f t="shared" si="92"/>
        <v>0</v>
      </c>
      <c r="S297" s="153">
        <v>0</v>
      </c>
      <c r="T297" s="154">
        <f t="shared" si="9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55" t="s">
        <v>675</v>
      </c>
      <c r="AT297" s="155" t="s">
        <v>184</v>
      </c>
      <c r="AU297" s="155" t="s">
        <v>138</v>
      </c>
      <c r="AY297" s="14" t="s">
        <v>131</v>
      </c>
      <c r="BE297" s="156">
        <f t="shared" si="94"/>
        <v>0</v>
      </c>
      <c r="BF297" s="156">
        <f t="shared" si="95"/>
        <v>0</v>
      </c>
      <c r="BG297" s="156">
        <f t="shared" si="96"/>
        <v>0</v>
      </c>
      <c r="BH297" s="156">
        <f t="shared" si="97"/>
        <v>0</v>
      </c>
      <c r="BI297" s="156">
        <f t="shared" si="98"/>
        <v>0</v>
      </c>
      <c r="BJ297" s="14" t="s">
        <v>138</v>
      </c>
      <c r="BK297" s="156">
        <f t="shared" si="99"/>
        <v>0</v>
      </c>
      <c r="BL297" s="14" t="s">
        <v>675</v>
      </c>
      <c r="BM297" s="155" t="s">
        <v>711</v>
      </c>
    </row>
    <row r="298" spans="1:65" s="2" customFormat="1" ht="16.5" customHeight="1">
      <c r="A298" s="29"/>
      <c r="B298" s="142"/>
      <c r="C298" s="143" t="s">
        <v>712</v>
      </c>
      <c r="D298" s="143" t="s">
        <v>133</v>
      </c>
      <c r="E298" s="144" t="s">
        <v>713</v>
      </c>
      <c r="F298" s="145" t="s">
        <v>714</v>
      </c>
      <c r="G298" s="146" t="s">
        <v>358</v>
      </c>
      <c r="H298" s="147">
        <v>640</v>
      </c>
      <c r="I298" s="148"/>
      <c r="J298" s="149">
        <f t="shared" si="90"/>
        <v>0</v>
      </c>
      <c r="K298" s="150"/>
      <c r="L298" s="30"/>
      <c r="M298" s="151" t="s">
        <v>1</v>
      </c>
      <c r="N298" s="152" t="s">
        <v>42</v>
      </c>
      <c r="O298" s="56"/>
      <c r="P298" s="153">
        <f t="shared" si="91"/>
        <v>0</v>
      </c>
      <c r="Q298" s="153">
        <v>0</v>
      </c>
      <c r="R298" s="153">
        <f t="shared" si="92"/>
        <v>0</v>
      </c>
      <c r="S298" s="153">
        <v>0</v>
      </c>
      <c r="T298" s="154">
        <f t="shared" si="9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55" t="s">
        <v>349</v>
      </c>
      <c r="AT298" s="155" t="s">
        <v>133</v>
      </c>
      <c r="AU298" s="155" t="s">
        <v>138</v>
      </c>
      <c r="AY298" s="14" t="s">
        <v>131</v>
      </c>
      <c r="BE298" s="156">
        <f t="shared" si="94"/>
        <v>0</v>
      </c>
      <c r="BF298" s="156">
        <f t="shared" si="95"/>
        <v>0</v>
      </c>
      <c r="BG298" s="156">
        <f t="shared" si="96"/>
        <v>0</v>
      </c>
      <c r="BH298" s="156">
        <f t="shared" si="97"/>
        <v>0</v>
      </c>
      <c r="BI298" s="156">
        <f t="shared" si="98"/>
        <v>0</v>
      </c>
      <c r="BJ298" s="14" t="s">
        <v>138</v>
      </c>
      <c r="BK298" s="156">
        <f t="shared" si="99"/>
        <v>0</v>
      </c>
      <c r="BL298" s="14" t="s">
        <v>349</v>
      </c>
      <c r="BM298" s="155" t="s">
        <v>715</v>
      </c>
    </row>
    <row r="299" spans="1:65" s="2" customFormat="1" ht="16.5" customHeight="1">
      <c r="A299" s="29"/>
      <c r="B299" s="142"/>
      <c r="C299" s="157" t="s">
        <v>716</v>
      </c>
      <c r="D299" s="157" t="s">
        <v>184</v>
      </c>
      <c r="E299" s="158" t="s">
        <v>717</v>
      </c>
      <c r="F299" s="159" t="s">
        <v>718</v>
      </c>
      <c r="G299" s="160" t="s">
        <v>624</v>
      </c>
      <c r="H299" s="161">
        <v>614.4</v>
      </c>
      <c r="I299" s="162"/>
      <c r="J299" s="163">
        <f t="shared" si="90"/>
        <v>0</v>
      </c>
      <c r="K299" s="164"/>
      <c r="L299" s="165"/>
      <c r="M299" s="166" t="s">
        <v>1</v>
      </c>
      <c r="N299" s="167" t="s">
        <v>42</v>
      </c>
      <c r="O299" s="56"/>
      <c r="P299" s="153">
        <f t="shared" si="91"/>
        <v>0</v>
      </c>
      <c r="Q299" s="153">
        <v>0</v>
      </c>
      <c r="R299" s="153">
        <f t="shared" si="92"/>
        <v>0</v>
      </c>
      <c r="S299" s="153">
        <v>0</v>
      </c>
      <c r="T299" s="154">
        <f t="shared" si="9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5" t="s">
        <v>675</v>
      </c>
      <c r="AT299" s="155" t="s">
        <v>184</v>
      </c>
      <c r="AU299" s="155" t="s">
        <v>138</v>
      </c>
      <c r="AY299" s="14" t="s">
        <v>131</v>
      </c>
      <c r="BE299" s="156">
        <f t="shared" si="94"/>
        <v>0</v>
      </c>
      <c r="BF299" s="156">
        <f t="shared" si="95"/>
        <v>0</v>
      </c>
      <c r="BG299" s="156">
        <f t="shared" si="96"/>
        <v>0</v>
      </c>
      <c r="BH299" s="156">
        <f t="shared" si="97"/>
        <v>0</v>
      </c>
      <c r="BI299" s="156">
        <f t="shared" si="98"/>
        <v>0</v>
      </c>
      <c r="BJ299" s="14" t="s">
        <v>138</v>
      </c>
      <c r="BK299" s="156">
        <f t="shared" si="99"/>
        <v>0</v>
      </c>
      <c r="BL299" s="14" t="s">
        <v>675</v>
      </c>
      <c r="BM299" s="155" t="s">
        <v>719</v>
      </c>
    </row>
    <row r="300" spans="1:65" s="2" customFormat="1" ht="16.5" customHeight="1">
      <c r="A300" s="29"/>
      <c r="B300" s="142"/>
      <c r="C300" s="143" t="s">
        <v>720</v>
      </c>
      <c r="D300" s="143" t="s">
        <v>133</v>
      </c>
      <c r="E300" s="144" t="s">
        <v>721</v>
      </c>
      <c r="F300" s="145" t="s">
        <v>722</v>
      </c>
      <c r="G300" s="146" t="s">
        <v>305</v>
      </c>
      <c r="H300" s="147">
        <v>396</v>
      </c>
      <c r="I300" s="148"/>
      <c r="J300" s="149">
        <f t="shared" si="90"/>
        <v>0</v>
      </c>
      <c r="K300" s="150"/>
      <c r="L300" s="30"/>
      <c r="M300" s="151" t="s">
        <v>1</v>
      </c>
      <c r="N300" s="152" t="s">
        <v>42</v>
      </c>
      <c r="O300" s="56"/>
      <c r="P300" s="153">
        <f t="shared" si="91"/>
        <v>0</v>
      </c>
      <c r="Q300" s="153">
        <v>0</v>
      </c>
      <c r="R300" s="153">
        <f t="shared" si="92"/>
        <v>0</v>
      </c>
      <c r="S300" s="153">
        <v>0</v>
      </c>
      <c r="T300" s="154">
        <f t="shared" si="9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55" t="s">
        <v>349</v>
      </c>
      <c r="AT300" s="155" t="s">
        <v>133</v>
      </c>
      <c r="AU300" s="155" t="s">
        <v>138</v>
      </c>
      <c r="AY300" s="14" t="s">
        <v>131</v>
      </c>
      <c r="BE300" s="156">
        <f t="shared" si="94"/>
        <v>0</v>
      </c>
      <c r="BF300" s="156">
        <f t="shared" si="95"/>
        <v>0</v>
      </c>
      <c r="BG300" s="156">
        <f t="shared" si="96"/>
        <v>0</v>
      </c>
      <c r="BH300" s="156">
        <f t="shared" si="97"/>
        <v>0</v>
      </c>
      <c r="BI300" s="156">
        <f t="shared" si="98"/>
        <v>0</v>
      </c>
      <c r="BJ300" s="14" t="s">
        <v>138</v>
      </c>
      <c r="BK300" s="156">
        <f t="shared" si="99"/>
        <v>0</v>
      </c>
      <c r="BL300" s="14" t="s">
        <v>349</v>
      </c>
      <c r="BM300" s="155" t="s">
        <v>723</v>
      </c>
    </row>
    <row r="301" spans="1:65" s="2" customFormat="1" ht="16.5" customHeight="1">
      <c r="A301" s="29"/>
      <c r="B301" s="142"/>
      <c r="C301" s="157" t="s">
        <v>724</v>
      </c>
      <c r="D301" s="157" t="s">
        <v>184</v>
      </c>
      <c r="E301" s="158" t="s">
        <v>725</v>
      </c>
      <c r="F301" s="159" t="s">
        <v>726</v>
      </c>
      <c r="G301" s="160" t="s">
        <v>305</v>
      </c>
      <c r="H301" s="161">
        <v>56</v>
      </c>
      <c r="I301" s="162"/>
      <c r="J301" s="163">
        <f t="shared" si="90"/>
        <v>0</v>
      </c>
      <c r="K301" s="164"/>
      <c r="L301" s="165"/>
      <c r="M301" s="166" t="s">
        <v>1</v>
      </c>
      <c r="N301" s="167" t="s">
        <v>42</v>
      </c>
      <c r="O301" s="56"/>
      <c r="P301" s="153">
        <f t="shared" si="91"/>
        <v>0</v>
      </c>
      <c r="Q301" s="153">
        <v>0</v>
      </c>
      <c r="R301" s="153">
        <f t="shared" si="92"/>
        <v>0</v>
      </c>
      <c r="S301" s="153">
        <v>0</v>
      </c>
      <c r="T301" s="154">
        <f t="shared" si="9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55" t="s">
        <v>675</v>
      </c>
      <c r="AT301" s="155" t="s">
        <v>184</v>
      </c>
      <c r="AU301" s="155" t="s">
        <v>138</v>
      </c>
      <c r="AY301" s="14" t="s">
        <v>131</v>
      </c>
      <c r="BE301" s="156">
        <f t="shared" si="94"/>
        <v>0</v>
      </c>
      <c r="BF301" s="156">
        <f t="shared" si="95"/>
        <v>0</v>
      </c>
      <c r="BG301" s="156">
        <f t="shared" si="96"/>
        <v>0</v>
      </c>
      <c r="BH301" s="156">
        <f t="shared" si="97"/>
        <v>0</v>
      </c>
      <c r="BI301" s="156">
        <f t="shared" si="98"/>
        <v>0</v>
      </c>
      <c r="BJ301" s="14" t="s">
        <v>138</v>
      </c>
      <c r="BK301" s="156">
        <f t="shared" si="99"/>
        <v>0</v>
      </c>
      <c r="BL301" s="14" t="s">
        <v>675</v>
      </c>
      <c r="BM301" s="155" t="s">
        <v>727</v>
      </c>
    </row>
    <row r="302" spans="1:65" s="2" customFormat="1" ht="16.5" customHeight="1">
      <c r="A302" s="29"/>
      <c r="B302" s="142"/>
      <c r="C302" s="157" t="s">
        <v>728</v>
      </c>
      <c r="D302" s="157" t="s">
        <v>184</v>
      </c>
      <c r="E302" s="158" t="s">
        <v>729</v>
      </c>
      <c r="F302" s="159" t="s">
        <v>730</v>
      </c>
      <c r="G302" s="160" t="s">
        <v>305</v>
      </c>
      <c r="H302" s="161">
        <v>72</v>
      </c>
      <c r="I302" s="162"/>
      <c r="J302" s="163">
        <f t="shared" si="90"/>
        <v>0</v>
      </c>
      <c r="K302" s="164"/>
      <c r="L302" s="165"/>
      <c r="M302" s="166" t="s">
        <v>1</v>
      </c>
      <c r="N302" s="167" t="s">
        <v>42</v>
      </c>
      <c r="O302" s="56"/>
      <c r="P302" s="153">
        <f t="shared" si="91"/>
        <v>0</v>
      </c>
      <c r="Q302" s="153">
        <v>0</v>
      </c>
      <c r="R302" s="153">
        <f t="shared" si="92"/>
        <v>0</v>
      </c>
      <c r="S302" s="153">
        <v>0</v>
      </c>
      <c r="T302" s="154">
        <f t="shared" si="9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55" t="s">
        <v>675</v>
      </c>
      <c r="AT302" s="155" t="s">
        <v>184</v>
      </c>
      <c r="AU302" s="155" t="s">
        <v>138</v>
      </c>
      <c r="AY302" s="14" t="s">
        <v>131</v>
      </c>
      <c r="BE302" s="156">
        <f t="shared" si="94"/>
        <v>0</v>
      </c>
      <c r="BF302" s="156">
        <f t="shared" si="95"/>
        <v>0</v>
      </c>
      <c r="BG302" s="156">
        <f t="shared" si="96"/>
        <v>0</v>
      </c>
      <c r="BH302" s="156">
        <f t="shared" si="97"/>
        <v>0</v>
      </c>
      <c r="BI302" s="156">
        <f t="shared" si="98"/>
        <v>0</v>
      </c>
      <c r="BJ302" s="14" t="s">
        <v>138</v>
      </c>
      <c r="BK302" s="156">
        <f t="shared" si="99"/>
        <v>0</v>
      </c>
      <c r="BL302" s="14" t="s">
        <v>675</v>
      </c>
      <c r="BM302" s="155" t="s">
        <v>731</v>
      </c>
    </row>
    <row r="303" spans="1:65" s="2" customFormat="1" ht="16.5" customHeight="1">
      <c r="A303" s="29"/>
      <c r="B303" s="142"/>
      <c r="C303" s="157" t="s">
        <v>732</v>
      </c>
      <c r="D303" s="157" t="s">
        <v>184</v>
      </c>
      <c r="E303" s="158" t="s">
        <v>733</v>
      </c>
      <c r="F303" s="159" t="s">
        <v>734</v>
      </c>
      <c r="G303" s="160" t="s">
        <v>305</v>
      </c>
      <c r="H303" s="161">
        <v>268</v>
      </c>
      <c r="I303" s="162"/>
      <c r="J303" s="163">
        <f t="shared" si="90"/>
        <v>0</v>
      </c>
      <c r="K303" s="164"/>
      <c r="L303" s="165"/>
      <c r="M303" s="166" t="s">
        <v>1</v>
      </c>
      <c r="N303" s="167" t="s">
        <v>42</v>
      </c>
      <c r="O303" s="56"/>
      <c r="P303" s="153">
        <f t="shared" si="91"/>
        <v>0</v>
      </c>
      <c r="Q303" s="153">
        <v>0</v>
      </c>
      <c r="R303" s="153">
        <f t="shared" si="92"/>
        <v>0</v>
      </c>
      <c r="S303" s="153">
        <v>0</v>
      </c>
      <c r="T303" s="154">
        <f t="shared" si="9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55" t="s">
        <v>675</v>
      </c>
      <c r="AT303" s="155" t="s">
        <v>184</v>
      </c>
      <c r="AU303" s="155" t="s">
        <v>138</v>
      </c>
      <c r="AY303" s="14" t="s">
        <v>131</v>
      </c>
      <c r="BE303" s="156">
        <f t="shared" si="94"/>
        <v>0</v>
      </c>
      <c r="BF303" s="156">
        <f t="shared" si="95"/>
        <v>0</v>
      </c>
      <c r="BG303" s="156">
        <f t="shared" si="96"/>
        <v>0</v>
      </c>
      <c r="BH303" s="156">
        <f t="shared" si="97"/>
        <v>0</v>
      </c>
      <c r="BI303" s="156">
        <f t="shared" si="98"/>
        <v>0</v>
      </c>
      <c r="BJ303" s="14" t="s">
        <v>138</v>
      </c>
      <c r="BK303" s="156">
        <f t="shared" si="99"/>
        <v>0</v>
      </c>
      <c r="BL303" s="14" t="s">
        <v>675</v>
      </c>
      <c r="BM303" s="155" t="s">
        <v>735</v>
      </c>
    </row>
    <row r="304" spans="1:65" s="2" customFormat="1" ht="16.5" customHeight="1">
      <c r="A304" s="29"/>
      <c r="B304" s="142"/>
      <c r="C304" s="143" t="s">
        <v>736</v>
      </c>
      <c r="D304" s="143" t="s">
        <v>133</v>
      </c>
      <c r="E304" s="144" t="s">
        <v>737</v>
      </c>
      <c r="F304" s="145" t="s">
        <v>738</v>
      </c>
      <c r="G304" s="146" t="s">
        <v>305</v>
      </c>
      <c r="H304" s="147">
        <v>174</v>
      </c>
      <c r="I304" s="148"/>
      <c r="J304" s="149">
        <f t="shared" si="90"/>
        <v>0</v>
      </c>
      <c r="K304" s="150"/>
      <c r="L304" s="30"/>
      <c r="M304" s="151" t="s">
        <v>1</v>
      </c>
      <c r="N304" s="152" t="s">
        <v>42</v>
      </c>
      <c r="O304" s="56"/>
      <c r="P304" s="153">
        <f t="shared" si="91"/>
        <v>0</v>
      </c>
      <c r="Q304" s="153">
        <v>0</v>
      </c>
      <c r="R304" s="153">
        <f t="shared" si="92"/>
        <v>0</v>
      </c>
      <c r="S304" s="153">
        <v>0</v>
      </c>
      <c r="T304" s="154">
        <f t="shared" si="9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55" t="s">
        <v>349</v>
      </c>
      <c r="AT304" s="155" t="s">
        <v>133</v>
      </c>
      <c r="AU304" s="155" t="s">
        <v>138</v>
      </c>
      <c r="AY304" s="14" t="s">
        <v>131</v>
      </c>
      <c r="BE304" s="156">
        <f t="shared" si="94"/>
        <v>0</v>
      </c>
      <c r="BF304" s="156">
        <f t="shared" si="95"/>
        <v>0</v>
      </c>
      <c r="BG304" s="156">
        <f t="shared" si="96"/>
        <v>0</v>
      </c>
      <c r="BH304" s="156">
        <f t="shared" si="97"/>
        <v>0</v>
      </c>
      <c r="BI304" s="156">
        <f t="shared" si="98"/>
        <v>0</v>
      </c>
      <c r="BJ304" s="14" t="s">
        <v>138</v>
      </c>
      <c r="BK304" s="156">
        <f t="shared" si="99"/>
        <v>0</v>
      </c>
      <c r="BL304" s="14" t="s">
        <v>349</v>
      </c>
      <c r="BM304" s="155" t="s">
        <v>739</v>
      </c>
    </row>
    <row r="305" spans="1:65" s="2" customFormat="1" ht="16.5" customHeight="1">
      <c r="A305" s="29"/>
      <c r="B305" s="142"/>
      <c r="C305" s="157" t="s">
        <v>740</v>
      </c>
      <c r="D305" s="157" t="s">
        <v>184</v>
      </c>
      <c r="E305" s="158" t="s">
        <v>741</v>
      </c>
      <c r="F305" s="159" t="s">
        <v>742</v>
      </c>
      <c r="G305" s="160" t="s">
        <v>305</v>
      </c>
      <c r="H305" s="161">
        <v>160</v>
      </c>
      <c r="I305" s="162"/>
      <c r="J305" s="163">
        <f t="shared" si="90"/>
        <v>0</v>
      </c>
      <c r="K305" s="164"/>
      <c r="L305" s="165"/>
      <c r="M305" s="166" t="s">
        <v>1</v>
      </c>
      <c r="N305" s="167" t="s">
        <v>42</v>
      </c>
      <c r="O305" s="56"/>
      <c r="P305" s="153">
        <f t="shared" si="91"/>
        <v>0</v>
      </c>
      <c r="Q305" s="153">
        <v>0</v>
      </c>
      <c r="R305" s="153">
        <f t="shared" si="92"/>
        <v>0</v>
      </c>
      <c r="S305" s="153">
        <v>0</v>
      </c>
      <c r="T305" s="154">
        <f t="shared" si="9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55" t="s">
        <v>675</v>
      </c>
      <c r="AT305" s="155" t="s">
        <v>184</v>
      </c>
      <c r="AU305" s="155" t="s">
        <v>138</v>
      </c>
      <c r="AY305" s="14" t="s">
        <v>131</v>
      </c>
      <c r="BE305" s="156">
        <f t="shared" si="94"/>
        <v>0</v>
      </c>
      <c r="BF305" s="156">
        <f t="shared" si="95"/>
        <v>0</v>
      </c>
      <c r="BG305" s="156">
        <f t="shared" si="96"/>
        <v>0</v>
      </c>
      <c r="BH305" s="156">
        <f t="shared" si="97"/>
        <v>0</v>
      </c>
      <c r="BI305" s="156">
        <f t="shared" si="98"/>
        <v>0</v>
      </c>
      <c r="BJ305" s="14" t="s">
        <v>138</v>
      </c>
      <c r="BK305" s="156">
        <f t="shared" si="99"/>
        <v>0</v>
      </c>
      <c r="BL305" s="14" t="s">
        <v>675</v>
      </c>
      <c r="BM305" s="155" t="s">
        <v>743</v>
      </c>
    </row>
    <row r="306" spans="1:65" s="2" customFormat="1" ht="16.5" customHeight="1">
      <c r="A306" s="29"/>
      <c r="B306" s="142"/>
      <c r="C306" s="157" t="s">
        <v>744</v>
      </c>
      <c r="D306" s="157" t="s">
        <v>184</v>
      </c>
      <c r="E306" s="158" t="s">
        <v>745</v>
      </c>
      <c r="F306" s="159" t="s">
        <v>746</v>
      </c>
      <c r="G306" s="160" t="s">
        <v>305</v>
      </c>
      <c r="H306" s="161">
        <v>14</v>
      </c>
      <c r="I306" s="162"/>
      <c r="J306" s="163">
        <f t="shared" si="90"/>
        <v>0</v>
      </c>
      <c r="K306" s="164"/>
      <c r="L306" s="165"/>
      <c r="M306" s="166" t="s">
        <v>1</v>
      </c>
      <c r="N306" s="167" t="s">
        <v>42</v>
      </c>
      <c r="O306" s="56"/>
      <c r="P306" s="153">
        <f t="shared" si="91"/>
        <v>0</v>
      </c>
      <c r="Q306" s="153">
        <v>0</v>
      </c>
      <c r="R306" s="153">
        <f t="shared" si="92"/>
        <v>0</v>
      </c>
      <c r="S306" s="153">
        <v>0</v>
      </c>
      <c r="T306" s="154">
        <f t="shared" si="9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55" t="s">
        <v>675</v>
      </c>
      <c r="AT306" s="155" t="s">
        <v>184</v>
      </c>
      <c r="AU306" s="155" t="s">
        <v>138</v>
      </c>
      <c r="AY306" s="14" t="s">
        <v>131</v>
      </c>
      <c r="BE306" s="156">
        <f t="shared" si="94"/>
        <v>0</v>
      </c>
      <c r="BF306" s="156">
        <f t="shared" si="95"/>
        <v>0</v>
      </c>
      <c r="BG306" s="156">
        <f t="shared" si="96"/>
        <v>0</v>
      </c>
      <c r="BH306" s="156">
        <f t="shared" si="97"/>
        <v>0</v>
      </c>
      <c r="BI306" s="156">
        <f t="shared" si="98"/>
        <v>0</v>
      </c>
      <c r="BJ306" s="14" t="s">
        <v>138</v>
      </c>
      <c r="BK306" s="156">
        <f t="shared" si="99"/>
        <v>0</v>
      </c>
      <c r="BL306" s="14" t="s">
        <v>675</v>
      </c>
      <c r="BM306" s="155" t="s">
        <v>747</v>
      </c>
    </row>
    <row r="307" spans="1:65" s="2" customFormat="1" ht="24.15" customHeight="1">
      <c r="A307" s="29"/>
      <c r="B307" s="142"/>
      <c r="C307" s="143" t="s">
        <v>748</v>
      </c>
      <c r="D307" s="143" t="s">
        <v>133</v>
      </c>
      <c r="E307" s="144" t="s">
        <v>749</v>
      </c>
      <c r="F307" s="145" t="s">
        <v>750</v>
      </c>
      <c r="G307" s="146" t="s">
        <v>305</v>
      </c>
      <c r="H307" s="147">
        <v>744</v>
      </c>
      <c r="I307" s="148"/>
      <c r="J307" s="149">
        <f t="shared" si="90"/>
        <v>0</v>
      </c>
      <c r="K307" s="150"/>
      <c r="L307" s="30"/>
      <c r="M307" s="151" t="s">
        <v>1</v>
      </c>
      <c r="N307" s="152" t="s">
        <v>42</v>
      </c>
      <c r="O307" s="56"/>
      <c r="P307" s="153">
        <f t="shared" si="91"/>
        <v>0</v>
      </c>
      <c r="Q307" s="153">
        <v>0</v>
      </c>
      <c r="R307" s="153">
        <f t="shared" si="92"/>
        <v>0</v>
      </c>
      <c r="S307" s="153">
        <v>0</v>
      </c>
      <c r="T307" s="154">
        <f t="shared" si="9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55" t="s">
        <v>349</v>
      </c>
      <c r="AT307" s="155" t="s">
        <v>133</v>
      </c>
      <c r="AU307" s="155" t="s">
        <v>138</v>
      </c>
      <c r="AY307" s="14" t="s">
        <v>131</v>
      </c>
      <c r="BE307" s="156">
        <f t="shared" si="94"/>
        <v>0</v>
      </c>
      <c r="BF307" s="156">
        <f t="shared" si="95"/>
        <v>0</v>
      </c>
      <c r="BG307" s="156">
        <f t="shared" si="96"/>
        <v>0</v>
      </c>
      <c r="BH307" s="156">
        <f t="shared" si="97"/>
        <v>0</v>
      </c>
      <c r="BI307" s="156">
        <f t="shared" si="98"/>
        <v>0</v>
      </c>
      <c r="BJ307" s="14" t="s">
        <v>138</v>
      </c>
      <c r="BK307" s="156">
        <f t="shared" si="99"/>
        <v>0</v>
      </c>
      <c r="BL307" s="14" t="s">
        <v>349</v>
      </c>
      <c r="BM307" s="155" t="s">
        <v>751</v>
      </c>
    </row>
    <row r="308" spans="1:65" s="2" customFormat="1" ht="16.5" customHeight="1">
      <c r="A308" s="29"/>
      <c r="B308" s="142"/>
      <c r="C308" s="157" t="s">
        <v>752</v>
      </c>
      <c r="D308" s="157" t="s">
        <v>184</v>
      </c>
      <c r="E308" s="158" t="s">
        <v>753</v>
      </c>
      <c r="F308" s="159" t="s">
        <v>754</v>
      </c>
      <c r="G308" s="160" t="s">
        <v>305</v>
      </c>
      <c r="H308" s="161">
        <v>24</v>
      </c>
      <c r="I308" s="162"/>
      <c r="J308" s="163">
        <f t="shared" si="90"/>
        <v>0</v>
      </c>
      <c r="K308" s="164"/>
      <c r="L308" s="165"/>
      <c r="M308" s="166" t="s">
        <v>1</v>
      </c>
      <c r="N308" s="167" t="s">
        <v>42</v>
      </c>
      <c r="O308" s="56"/>
      <c r="P308" s="153">
        <f t="shared" si="91"/>
        <v>0</v>
      </c>
      <c r="Q308" s="153">
        <v>0</v>
      </c>
      <c r="R308" s="153">
        <f t="shared" si="92"/>
        <v>0</v>
      </c>
      <c r="S308" s="153">
        <v>0</v>
      </c>
      <c r="T308" s="154">
        <f t="shared" si="9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55" t="s">
        <v>675</v>
      </c>
      <c r="AT308" s="155" t="s">
        <v>184</v>
      </c>
      <c r="AU308" s="155" t="s">
        <v>138</v>
      </c>
      <c r="AY308" s="14" t="s">
        <v>131</v>
      </c>
      <c r="BE308" s="156">
        <f t="shared" si="94"/>
        <v>0</v>
      </c>
      <c r="BF308" s="156">
        <f t="shared" si="95"/>
        <v>0</v>
      </c>
      <c r="BG308" s="156">
        <f t="shared" si="96"/>
        <v>0</v>
      </c>
      <c r="BH308" s="156">
        <f t="shared" si="97"/>
        <v>0</v>
      </c>
      <c r="BI308" s="156">
        <f t="shared" si="98"/>
        <v>0</v>
      </c>
      <c r="BJ308" s="14" t="s">
        <v>138</v>
      </c>
      <c r="BK308" s="156">
        <f t="shared" si="99"/>
        <v>0</v>
      </c>
      <c r="BL308" s="14" t="s">
        <v>675</v>
      </c>
      <c r="BM308" s="155" t="s">
        <v>755</v>
      </c>
    </row>
    <row r="309" spans="1:65" s="2" customFormat="1" ht="16.5" customHeight="1">
      <c r="A309" s="29"/>
      <c r="B309" s="142"/>
      <c r="C309" s="157" t="s">
        <v>756</v>
      </c>
      <c r="D309" s="157" t="s">
        <v>184</v>
      </c>
      <c r="E309" s="158" t="s">
        <v>757</v>
      </c>
      <c r="F309" s="159" t="s">
        <v>758</v>
      </c>
      <c r="G309" s="160" t="s">
        <v>305</v>
      </c>
      <c r="H309" s="161">
        <v>119</v>
      </c>
      <c r="I309" s="162"/>
      <c r="J309" s="163">
        <f t="shared" si="90"/>
        <v>0</v>
      </c>
      <c r="K309" s="164"/>
      <c r="L309" s="165"/>
      <c r="M309" s="166" t="s">
        <v>1</v>
      </c>
      <c r="N309" s="167" t="s">
        <v>42</v>
      </c>
      <c r="O309" s="56"/>
      <c r="P309" s="153">
        <f t="shared" si="91"/>
        <v>0</v>
      </c>
      <c r="Q309" s="153">
        <v>0</v>
      </c>
      <c r="R309" s="153">
        <f t="shared" si="92"/>
        <v>0</v>
      </c>
      <c r="S309" s="153">
        <v>0</v>
      </c>
      <c r="T309" s="154">
        <f t="shared" si="9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55" t="s">
        <v>675</v>
      </c>
      <c r="AT309" s="155" t="s">
        <v>184</v>
      </c>
      <c r="AU309" s="155" t="s">
        <v>138</v>
      </c>
      <c r="AY309" s="14" t="s">
        <v>131</v>
      </c>
      <c r="BE309" s="156">
        <f t="shared" si="94"/>
        <v>0</v>
      </c>
      <c r="BF309" s="156">
        <f t="shared" si="95"/>
        <v>0</v>
      </c>
      <c r="BG309" s="156">
        <f t="shared" si="96"/>
        <v>0</v>
      </c>
      <c r="BH309" s="156">
        <f t="shared" si="97"/>
        <v>0</v>
      </c>
      <c r="BI309" s="156">
        <f t="shared" si="98"/>
        <v>0</v>
      </c>
      <c r="BJ309" s="14" t="s">
        <v>138</v>
      </c>
      <c r="BK309" s="156">
        <f t="shared" si="99"/>
        <v>0</v>
      </c>
      <c r="BL309" s="14" t="s">
        <v>675</v>
      </c>
      <c r="BM309" s="155" t="s">
        <v>759</v>
      </c>
    </row>
    <row r="310" spans="1:65" s="2" customFormat="1" ht="16.5" customHeight="1">
      <c r="A310" s="29"/>
      <c r="B310" s="142"/>
      <c r="C310" s="157" t="s">
        <v>760</v>
      </c>
      <c r="D310" s="157" t="s">
        <v>184</v>
      </c>
      <c r="E310" s="158" t="s">
        <v>761</v>
      </c>
      <c r="F310" s="159" t="s">
        <v>762</v>
      </c>
      <c r="G310" s="160" t="s">
        <v>305</v>
      </c>
      <c r="H310" s="161">
        <v>14</v>
      </c>
      <c r="I310" s="162"/>
      <c r="J310" s="163">
        <f t="shared" si="90"/>
        <v>0</v>
      </c>
      <c r="K310" s="164"/>
      <c r="L310" s="165"/>
      <c r="M310" s="166" t="s">
        <v>1</v>
      </c>
      <c r="N310" s="167" t="s">
        <v>42</v>
      </c>
      <c r="O310" s="56"/>
      <c r="P310" s="153">
        <f t="shared" si="91"/>
        <v>0</v>
      </c>
      <c r="Q310" s="153">
        <v>0</v>
      </c>
      <c r="R310" s="153">
        <f t="shared" si="92"/>
        <v>0</v>
      </c>
      <c r="S310" s="153">
        <v>0</v>
      </c>
      <c r="T310" s="154">
        <f t="shared" si="9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55" t="s">
        <v>675</v>
      </c>
      <c r="AT310" s="155" t="s">
        <v>184</v>
      </c>
      <c r="AU310" s="155" t="s">
        <v>138</v>
      </c>
      <c r="AY310" s="14" t="s">
        <v>131</v>
      </c>
      <c r="BE310" s="156">
        <f t="shared" si="94"/>
        <v>0</v>
      </c>
      <c r="BF310" s="156">
        <f t="shared" si="95"/>
        <v>0</v>
      </c>
      <c r="BG310" s="156">
        <f t="shared" si="96"/>
        <v>0</v>
      </c>
      <c r="BH310" s="156">
        <f t="shared" si="97"/>
        <v>0</v>
      </c>
      <c r="BI310" s="156">
        <f t="shared" si="98"/>
        <v>0</v>
      </c>
      <c r="BJ310" s="14" t="s">
        <v>138</v>
      </c>
      <c r="BK310" s="156">
        <f t="shared" si="99"/>
        <v>0</v>
      </c>
      <c r="BL310" s="14" t="s">
        <v>675</v>
      </c>
      <c r="BM310" s="155" t="s">
        <v>763</v>
      </c>
    </row>
    <row r="311" spans="1:65" s="2" customFormat="1" ht="16.5" customHeight="1">
      <c r="A311" s="29"/>
      <c r="B311" s="142"/>
      <c r="C311" s="157" t="s">
        <v>764</v>
      </c>
      <c r="D311" s="157" t="s">
        <v>184</v>
      </c>
      <c r="E311" s="158" t="s">
        <v>765</v>
      </c>
      <c r="F311" s="159" t="s">
        <v>766</v>
      </c>
      <c r="G311" s="160" t="s">
        <v>305</v>
      </c>
      <c r="H311" s="161">
        <v>26</v>
      </c>
      <c r="I311" s="162"/>
      <c r="J311" s="163">
        <f t="shared" si="90"/>
        <v>0</v>
      </c>
      <c r="K311" s="164"/>
      <c r="L311" s="165"/>
      <c r="M311" s="166" t="s">
        <v>1</v>
      </c>
      <c r="N311" s="167" t="s">
        <v>42</v>
      </c>
      <c r="O311" s="56"/>
      <c r="P311" s="153">
        <f t="shared" si="91"/>
        <v>0</v>
      </c>
      <c r="Q311" s="153">
        <v>0</v>
      </c>
      <c r="R311" s="153">
        <f t="shared" si="92"/>
        <v>0</v>
      </c>
      <c r="S311" s="153">
        <v>0</v>
      </c>
      <c r="T311" s="154">
        <f t="shared" si="9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55" t="s">
        <v>675</v>
      </c>
      <c r="AT311" s="155" t="s">
        <v>184</v>
      </c>
      <c r="AU311" s="155" t="s">
        <v>138</v>
      </c>
      <c r="AY311" s="14" t="s">
        <v>131</v>
      </c>
      <c r="BE311" s="156">
        <f t="shared" si="94"/>
        <v>0</v>
      </c>
      <c r="BF311" s="156">
        <f t="shared" si="95"/>
        <v>0</v>
      </c>
      <c r="BG311" s="156">
        <f t="shared" si="96"/>
        <v>0</v>
      </c>
      <c r="BH311" s="156">
        <f t="shared" si="97"/>
        <v>0</v>
      </c>
      <c r="BI311" s="156">
        <f t="shared" si="98"/>
        <v>0</v>
      </c>
      <c r="BJ311" s="14" t="s">
        <v>138</v>
      </c>
      <c r="BK311" s="156">
        <f t="shared" si="99"/>
        <v>0</v>
      </c>
      <c r="BL311" s="14" t="s">
        <v>675</v>
      </c>
      <c r="BM311" s="155" t="s">
        <v>767</v>
      </c>
    </row>
    <row r="312" spans="1:65" s="2" customFormat="1" ht="16.5" customHeight="1">
      <c r="A312" s="29"/>
      <c r="B312" s="142"/>
      <c r="C312" s="157" t="s">
        <v>768</v>
      </c>
      <c r="D312" s="157" t="s">
        <v>184</v>
      </c>
      <c r="E312" s="158" t="s">
        <v>769</v>
      </c>
      <c r="F312" s="159" t="s">
        <v>770</v>
      </c>
      <c r="G312" s="160" t="s">
        <v>305</v>
      </c>
      <c r="H312" s="161">
        <v>49</v>
      </c>
      <c r="I312" s="162"/>
      <c r="J312" s="163">
        <f t="shared" si="90"/>
        <v>0</v>
      </c>
      <c r="K312" s="164"/>
      <c r="L312" s="165"/>
      <c r="M312" s="166" t="s">
        <v>1</v>
      </c>
      <c r="N312" s="167" t="s">
        <v>42</v>
      </c>
      <c r="O312" s="56"/>
      <c r="P312" s="153">
        <f t="shared" si="91"/>
        <v>0</v>
      </c>
      <c r="Q312" s="153">
        <v>0</v>
      </c>
      <c r="R312" s="153">
        <f t="shared" si="92"/>
        <v>0</v>
      </c>
      <c r="S312" s="153">
        <v>0</v>
      </c>
      <c r="T312" s="154">
        <f t="shared" si="9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55" t="s">
        <v>675</v>
      </c>
      <c r="AT312" s="155" t="s">
        <v>184</v>
      </c>
      <c r="AU312" s="155" t="s">
        <v>138</v>
      </c>
      <c r="AY312" s="14" t="s">
        <v>131</v>
      </c>
      <c r="BE312" s="156">
        <f t="shared" si="94"/>
        <v>0</v>
      </c>
      <c r="BF312" s="156">
        <f t="shared" si="95"/>
        <v>0</v>
      </c>
      <c r="BG312" s="156">
        <f t="shared" si="96"/>
        <v>0</v>
      </c>
      <c r="BH312" s="156">
        <f t="shared" si="97"/>
        <v>0</v>
      </c>
      <c r="BI312" s="156">
        <f t="shared" si="98"/>
        <v>0</v>
      </c>
      <c r="BJ312" s="14" t="s">
        <v>138</v>
      </c>
      <c r="BK312" s="156">
        <f t="shared" si="99"/>
        <v>0</v>
      </c>
      <c r="BL312" s="14" t="s">
        <v>675</v>
      </c>
      <c r="BM312" s="155" t="s">
        <v>771</v>
      </c>
    </row>
    <row r="313" spans="1:65" s="2" customFormat="1" ht="16.5" customHeight="1">
      <c r="A313" s="29"/>
      <c r="B313" s="142"/>
      <c r="C313" s="157" t="s">
        <v>772</v>
      </c>
      <c r="D313" s="157" t="s">
        <v>184</v>
      </c>
      <c r="E313" s="158" t="s">
        <v>773</v>
      </c>
      <c r="F313" s="159" t="s">
        <v>774</v>
      </c>
      <c r="G313" s="160" t="s">
        <v>305</v>
      </c>
      <c r="H313" s="161">
        <v>512</v>
      </c>
      <c r="I313" s="162"/>
      <c r="J313" s="163">
        <f t="shared" si="90"/>
        <v>0</v>
      </c>
      <c r="K313" s="164"/>
      <c r="L313" s="165"/>
      <c r="M313" s="166" t="s">
        <v>1</v>
      </c>
      <c r="N313" s="167" t="s">
        <v>42</v>
      </c>
      <c r="O313" s="56"/>
      <c r="P313" s="153">
        <f t="shared" si="91"/>
        <v>0</v>
      </c>
      <c r="Q313" s="153">
        <v>0</v>
      </c>
      <c r="R313" s="153">
        <f t="shared" si="92"/>
        <v>0</v>
      </c>
      <c r="S313" s="153">
        <v>0</v>
      </c>
      <c r="T313" s="154">
        <f t="shared" si="9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55" t="s">
        <v>675</v>
      </c>
      <c r="AT313" s="155" t="s">
        <v>184</v>
      </c>
      <c r="AU313" s="155" t="s">
        <v>138</v>
      </c>
      <c r="AY313" s="14" t="s">
        <v>131</v>
      </c>
      <c r="BE313" s="156">
        <f t="shared" si="94"/>
        <v>0</v>
      </c>
      <c r="BF313" s="156">
        <f t="shared" si="95"/>
        <v>0</v>
      </c>
      <c r="BG313" s="156">
        <f t="shared" si="96"/>
        <v>0</v>
      </c>
      <c r="BH313" s="156">
        <f t="shared" si="97"/>
        <v>0</v>
      </c>
      <c r="BI313" s="156">
        <f t="shared" si="98"/>
        <v>0</v>
      </c>
      <c r="BJ313" s="14" t="s">
        <v>138</v>
      </c>
      <c r="BK313" s="156">
        <f t="shared" si="99"/>
        <v>0</v>
      </c>
      <c r="BL313" s="14" t="s">
        <v>675</v>
      </c>
      <c r="BM313" s="155" t="s">
        <v>775</v>
      </c>
    </row>
    <row r="314" spans="1:65" s="2" customFormat="1" ht="16.5" customHeight="1">
      <c r="A314" s="29"/>
      <c r="B314" s="142"/>
      <c r="C314" s="143" t="s">
        <v>776</v>
      </c>
      <c r="D314" s="143" t="s">
        <v>133</v>
      </c>
      <c r="E314" s="144" t="s">
        <v>777</v>
      </c>
      <c r="F314" s="145" t="s">
        <v>778</v>
      </c>
      <c r="G314" s="146" t="s">
        <v>305</v>
      </c>
      <c r="H314" s="147">
        <v>12</v>
      </c>
      <c r="I314" s="148"/>
      <c r="J314" s="149">
        <f t="shared" si="90"/>
        <v>0</v>
      </c>
      <c r="K314" s="150"/>
      <c r="L314" s="30"/>
      <c r="M314" s="151" t="s">
        <v>1</v>
      </c>
      <c r="N314" s="152" t="s">
        <v>42</v>
      </c>
      <c r="O314" s="56"/>
      <c r="P314" s="153">
        <f t="shared" si="91"/>
        <v>0</v>
      </c>
      <c r="Q314" s="153">
        <v>0</v>
      </c>
      <c r="R314" s="153">
        <f t="shared" si="92"/>
        <v>0</v>
      </c>
      <c r="S314" s="153">
        <v>0</v>
      </c>
      <c r="T314" s="154">
        <f t="shared" si="9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55" t="s">
        <v>349</v>
      </c>
      <c r="AT314" s="155" t="s">
        <v>133</v>
      </c>
      <c r="AU314" s="155" t="s">
        <v>138</v>
      </c>
      <c r="AY314" s="14" t="s">
        <v>131</v>
      </c>
      <c r="BE314" s="156">
        <f t="shared" si="94"/>
        <v>0</v>
      </c>
      <c r="BF314" s="156">
        <f t="shared" si="95"/>
        <v>0</v>
      </c>
      <c r="BG314" s="156">
        <f t="shared" si="96"/>
        <v>0</v>
      </c>
      <c r="BH314" s="156">
        <f t="shared" si="97"/>
        <v>0</v>
      </c>
      <c r="BI314" s="156">
        <f t="shared" si="98"/>
        <v>0</v>
      </c>
      <c r="BJ314" s="14" t="s">
        <v>138</v>
      </c>
      <c r="BK314" s="156">
        <f t="shared" si="99"/>
        <v>0</v>
      </c>
      <c r="BL314" s="14" t="s">
        <v>349</v>
      </c>
      <c r="BM314" s="155" t="s">
        <v>779</v>
      </c>
    </row>
    <row r="315" spans="1:65" s="2" customFormat="1" ht="16.5" customHeight="1">
      <c r="A315" s="29"/>
      <c r="B315" s="142"/>
      <c r="C315" s="157" t="s">
        <v>780</v>
      </c>
      <c r="D315" s="157" t="s">
        <v>184</v>
      </c>
      <c r="E315" s="158" t="s">
        <v>781</v>
      </c>
      <c r="F315" s="159" t="s">
        <v>782</v>
      </c>
      <c r="G315" s="160" t="s">
        <v>305</v>
      </c>
      <c r="H315" s="161">
        <v>12</v>
      </c>
      <c r="I315" s="162"/>
      <c r="J315" s="163">
        <f t="shared" si="90"/>
        <v>0</v>
      </c>
      <c r="K315" s="164"/>
      <c r="L315" s="165"/>
      <c r="M315" s="166" t="s">
        <v>1</v>
      </c>
      <c r="N315" s="167" t="s">
        <v>42</v>
      </c>
      <c r="O315" s="56"/>
      <c r="P315" s="153">
        <f t="shared" si="91"/>
        <v>0</v>
      </c>
      <c r="Q315" s="153">
        <v>0</v>
      </c>
      <c r="R315" s="153">
        <f t="shared" si="92"/>
        <v>0</v>
      </c>
      <c r="S315" s="153">
        <v>0</v>
      </c>
      <c r="T315" s="154">
        <f t="shared" si="9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55" t="s">
        <v>675</v>
      </c>
      <c r="AT315" s="155" t="s">
        <v>184</v>
      </c>
      <c r="AU315" s="155" t="s">
        <v>138</v>
      </c>
      <c r="AY315" s="14" t="s">
        <v>131</v>
      </c>
      <c r="BE315" s="156">
        <f t="shared" si="94"/>
        <v>0</v>
      </c>
      <c r="BF315" s="156">
        <f t="shared" si="95"/>
        <v>0</v>
      </c>
      <c r="BG315" s="156">
        <f t="shared" si="96"/>
        <v>0</v>
      </c>
      <c r="BH315" s="156">
        <f t="shared" si="97"/>
        <v>0</v>
      </c>
      <c r="BI315" s="156">
        <f t="shared" si="98"/>
        <v>0</v>
      </c>
      <c r="BJ315" s="14" t="s">
        <v>138</v>
      </c>
      <c r="BK315" s="156">
        <f t="shared" si="99"/>
        <v>0</v>
      </c>
      <c r="BL315" s="14" t="s">
        <v>675</v>
      </c>
      <c r="BM315" s="155" t="s">
        <v>783</v>
      </c>
    </row>
    <row r="316" spans="1:65" s="2" customFormat="1" ht="16.5" customHeight="1">
      <c r="A316" s="29"/>
      <c r="B316" s="142"/>
      <c r="C316" s="143" t="s">
        <v>784</v>
      </c>
      <c r="D316" s="143" t="s">
        <v>133</v>
      </c>
      <c r="E316" s="144" t="s">
        <v>785</v>
      </c>
      <c r="F316" s="145" t="s">
        <v>786</v>
      </c>
      <c r="G316" s="146" t="s">
        <v>305</v>
      </c>
      <c r="H316" s="147">
        <v>14</v>
      </c>
      <c r="I316" s="148"/>
      <c r="J316" s="149">
        <f t="shared" si="90"/>
        <v>0</v>
      </c>
      <c r="K316" s="150"/>
      <c r="L316" s="30"/>
      <c r="M316" s="151" t="s">
        <v>1</v>
      </c>
      <c r="N316" s="152" t="s">
        <v>42</v>
      </c>
      <c r="O316" s="56"/>
      <c r="P316" s="153">
        <f t="shared" si="91"/>
        <v>0</v>
      </c>
      <c r="Q316" s="153">
        <v>0</v>
      </c>
      <c r="R316" s="153">
        <f t="shared" si="92"/>
        <v>0</v>
      </c>
      <c r="S316" s="153">
        <v>0</v>
      </c>
      <c r="T316" s="154">
        <f t="shared" si="9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55" t="s">
        <v>349</v>
      </c>
      <c r="AT316" s="155" t="s">
        <v>133</v>
      </c>
      <c r="AU316" s="155" t="s">
        <v>138</v>
      </c>
      <c r="AY316" s="14" t="s">
        <v>131</v>
      </c>
      <c r="BE316" s="156">
        <f t="shared" si="94"/>
        <v>0</v>
      </c>
      <c r="BF316" s="156">
        <f t="shared" si="95"/>
        <v>0</v>
      </c>
      <c r="BG316" s="156">
        <f t="shared" si="96"/>
        <v>0</v>
      </c>
      <c r="BH316" s="156">
        <f t="shared" si="97"/>
        <v>0</v>
      </c>
      <c r="BI316" s="156">
        <f t="shared" si="98"/>
        <v>0</v>
      </c>
      <c r="BJ316" s="14" t="s">
        <v>138</v>
      </c>
      <c r="BK316" s="156">
        <f t="shared" si="99"/>
        <v>0</v>
      </c>
      <c r="BL316" s="14" t="s">
        <v>349</v>
      </c>
      <c r="BM316" s="155" t="s">
        <v>787</v>
      </c>
    </row>
    <row r="317" spans="1:65" s="2" customFormat="1" ht="16.5" customHeight="1">
      <c r="A317" s="29"/>
      <c r="B317" s="142"/>
      <c r="C317" s="157" t="s">
        <v>788</v>
      </c>
      <c r="D317" s="157" t="s">
        <v>184</v>
      </c>
      <c r="E317" s="158" t="s">
        <v>789</v>
      </c>
      <c r="F317" s="159" t="s">
        <v>790</v>
      </c>
      <c r="G317" s="160" t="s">
        <v>305</v>
      </c>
      <c r="H317" s="161">
        <v>28</v>
      </c>
      <c r="I317" s="162"/>
      <c r="J317" s="163">
        <f t="shared" si="90"/>
        <v>0</v>
      </c>
      <c r="K317" s="164"/>
      <c r="L317" s="165"/>
      <c r="M317" s="166" t="s">
        <v>1</v>
      </c>
      <c r="N317" s="167" t="s">
        <v>42</v>
      </c>
      <c r="O317" s="56"/>
      <c r="P317" s="153">
        <f t="shared" si="91"/>
        <v>0</v>
      </c>
      <c r="Q317" s="153">
        <v>0</v>
      </c>
      <c r="R317" s="153">
        <f t="shared" si="92"/>
        <v>0</v>
      </c>
      <c r="S317" s="153">
        <v>0</v>
      </c>
      <c r="T317" s="154">
        <f t="shared" si="9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55" t="s">
        <v>675</v>
      </c>
      <c r="AT317" s="155" t="s">
        <v>184</v>
      </c>
      <c r="AU317" s="155" t="s">
        <v>138</v>
      </c>
      <c r="AY317" s="14" t="s">
        <v>131</v>
      </c>
      <c r="BE317" s="156">
        <f t="shared" si="94"/>
        <v>0</v>
      </c>
      <c r="BF317" s="156">
        <f t="shared" si="95"/>
        <v>0</v>
      </c>
      <c r="BG317" s="156">
        <f t="shared" si="96"/>
        <v>0</v>
      </c>
      <c r="BH317" s="156">
        <f t="shared" si="97"/>
        <v>0</v>
      </c>
      <c r="BI317" s="156">
        <f t="shared" si="98"/>
        <v>0</v>
      </c>
      <c r="BJ317" s="14" t="s">
        <v>138</v>
      </c>
      <c r="BK317" s="156">
        <f t="shared" si="99"/>
        <v>0</v>
      </c>
      <c r="BL317" s="14" t="s">
        <v>675</v>
      </c>
      <c r="BM317" s="155" t="s">
        <v>791</v>
      </c>
    </row>
    <row r="318" spans="1:65" s="2" customFormat="1" ht="16.5" customHeight="1">
      <c r="A318" s="29"/>
      <c r="B318" s="142"/>
      <c r="C318" s="157" t="s">
        <v>792</v>
      </c>
      <c r="D318" s="157" t="s">
        <v>184</v>
      </c>
      <c r="E318" s="158" t="s">
        <v>793</v>
      </c>
      <c r="F318" s="159" t="s">
        <v>794</v>
      </c>
      <c r="G318" s="160" t="s">
        <v>305</v>
      </c>
      <c r="H318" s="161">
        <v>14</v>
      </c>
      <c r="I318" s="162"/>
      <c r="J318" s="163">
        <f t="shared" si="90"/>
        <v>0</v>
      </c>
      <c r="K318" s="164"/>
      <c r="L318" s="165"/>
      <c r="M318" s="166" t="s">
        <v>1</v>
      </c>
      <c r="N318" s="167" t="s">
        <v>42</v>
      </c>
      <c r="O318" s="56"/>
      <c r="P318" s="153">
        <f t="shared" si="91"/>
        <v>0</v>
      </c>
      <c r="Q318" s="153">
        <v>0</v>
      </c>
      <c r="R318" s="153">
        <f t="shared" si="92"/>
        <v>0</v>
      </c>
      <c r="S318" s="153">
        <v>0</v>
      </c>
      <c r="T318" s="154">
        <f t="shared" si="9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55" t="s">
        <v>675</v>
      </c>
      <c r="AT318" s="155" t="s">
        <v>184</v>
      </c>
      <c r="AU318" s="155" t="s">
        <v>138</v>
      </c>
      <c r="AY318" s="14" t="s">
        <v>131</v>
      </c>
      <c r="BE318" s="156">
        <f t="shared" si="94"/>
        <v>0</v>
      </c>
      <c r="BF318" s="156">
        <f t="shared" si="95"/>
        <v>0</v>
      </c>
      <c r="BG318" s="156">
        <f t="shared" si="96"/>
        <v>0</v>
      </c>
      <c r="BH318" s="156">
        <f t="shared" si="97"/>
        <v>0</v>
      </c>
      <c r="BI318" s="156">
        <f t="shared" si="98"/>
        <v>0</v>
      </c>
      <c r="BJ318" s="14" t="s">
        <v>138</v>
      </c>
      <c r="BK318" s="156">
        <f t="shared" si="99"/>
        <v>0</v>
      </c>
      <c r="BL318" s="14" t="s">
        <v>675</v>
      </c>
      <c r="BM318" s="155" t="s">
        <v>795</v>
      </c>
    </row>
    <row r="319" spans="1:65" s="2" customFormat="1" ht="21.75" customHeight="1">
      <c r="A319" s="29"/>
      <c r="B319" s="142"/>
      <c r="C319" s="143" t="s">
        <v>796</v>
      </c>
      <c r="D319" s="143" t="s">
        <v>133</v>
      </c>
      <c r="E319" s="144" t="s">
        <v>797</v>
      </c>
      <c r="F319" s="145" t="s">
        <v>798</v>
      </c>
      <c r="G319" s="146" t="s">
        <v>305</v>
      </c>
      <c r="H319" s="147">
        <v>14</v>
      </c>
      <c r="I319" s="148"/>
      <c r="J319" s="149">
        <f t="shared" si="90"/>
        <v>0</v>
      </c>
      <c r="K319" s="150"/>
      <c r="L319" s="30"/>
      <c r="M319" s="151" t="s">
        <v>1</v>
      </c>
      <c r="N319" s="152" t="s">
        <v>42</v>
      </c>
      <c r="O319" s="56"/>
      <c r="P319" s="153">
        <f t="shared" si="91"/>
        <v>0</v>
      </c>
      <c r="Q319" s="153">
        <v>0</v>
      </c>
      <c r="R319" s="153">
        <f t="shared" si="92"/>
        <v>0</v>
      </c>
      <c r="S319" s="153">
        <v>0</v>
      </c>
      <c r="T319" s="154">
        <f t="shared" si="9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55" t="s">
        <v>349</v>
      </c>
      <c r="AT319" s="155" t="s">
        <v>133</v>
      </c>
      <c r="AU319" s="155" t="s">
        <v>138</v>
      </c>
      <c r="AY319" s="14" t="s">
        <v>131</v>
      </c>
      <c r="BE319" s="156">
        <f t="shared" si="94"/>
        <v>0</v>
      </c>
      <c r="BF319" s="156">
        <f t="shared" si="95"/>
        <v>0</v>
      </c>
      <c r="BG319" s="156">
        <f t="shared" si="96"/>
        <v>0</v>
      </c>
      <c r="BH319" s="156">
        <f t="shared" si="97"/>
        <v>0</v>
      </c>
      <c r="BI319" s="156">
        <f t="shared" si="98"/>
        <v>0</v>
      </c>
      <c r="BJ319" s="14" t="s">
        <v>138</v>
      </c>
      <c r="BK319" s="156">
        <f t="shared" si="99"/>
        <v>0</v>
      </c>
      <c r="BL319" s="14" t="s">
        <v>349</v>
      </c>
      <c r="BM319" s="155" t="s">
        <v>799</v>
      </c>
    </row>
    <row r="320" spans="1:65" s="2" customFormat="1" ht="16.5" customHeight="1">
      <c r="A320" s="29"/>
      <c r="B320" s="142"/>
      <c r="C320" s="157" t="s">
        <v>800</v>
      </c>
      <c r="D320" s="157" t="s">
        <v>184</v>
      </c>
      <c r="E320" s="158" t="s">
        <v>801</v>
      </c>
      <c r="F320" s="159" t="s">
        <v>802</v>
      </c>
      <c r="G320" s="160" t="s">
        <v>305</v>
      </c>
      <c r="H320" s="161">
        <v>14</v>
      </c>
      <c r="I320" s="162"/>
      <c r="J320" s="163">
        <f t="shared" si="90"/>
        <v>0</v>
      </c>
      <c r="K320" s="164"/>
      <c r="L320" s="165"/>
      <c r="M320" s="166" t="s">
        <v>1</v>
      </c>
      <c r="N320" s="167" t="s">
        <v>42</v>
      </c>
      <c r="O320" s="56"/>
      <c r="P320" s="153">
        <f t="shared" si="91"/>
        <v>0</v>
      </c>
      <c r="Q320" s="153">
        <v>0</v>
      </c>
      <c r="R320" s="153">
        <f t="shared" si="92"/>
        <v>0</v>
      </c>
      <c r="S320" s="153">
        <v>0</v>
      </c>
      <c r="T320" s="154">
        <f t="shared" si="9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55" t="s">
        <v>675</v>
      </c>
      <c r="AT320" s="155" t="s">
        <v>184</v>
      </c>
      <c r="AU320" s="155" t="s">
        <v>138</v>
      </c>
      <c r="AY320" s="14" t="s">
        <v>131</v>
      </c>
      <c r="BE320" s="156">
        <f t="shared" si="94"/>
        <v>0</v>
      </c>
      <c r="BF320" s="156">
        <f t="shared" si="95"/>
        <v>0</v>
      </c>
      <c r="BG320" s="156">
        <f t="shared" si="96"/>
        <v>0</v>
      </c>
      <c r="BH320" s="156">
        <f t="shared" si="97"/>
        <v>0</v>
      </c>
      <c r="BI320" s="156">
        <f t="shared" si="98"/>
        <v>0</v>
      </c>
      <c r="BJ320" s="14" t="s">
        <v>138</v>
      </c>
      <c r="BK320" s="156">
        <f t="shared" si="99"/>
        <v>0</v>
      </c>
      <c r="BL320" s="14" t="s">
        <v>675</v>
      </c>
      <c r="BM320" s="155" t="s">
        <v>803</v>
      </c>
    </row>
    <row r="321" spans="1:65" s="2" customFormat="1" ht="24.15" customHeight="1">
      <c r="A321" s="29"/>
      <c r="B321" s="142"/>
      <c r="C321" s="143" t="s">
        <v>804</v>
      </c>
      <c r="D321" s="143" t="s">
        <v>133</v>
      </c>
      <c r="E321" s="144" t="s">
        <v>805</v>
      </c>
      <c r="F321" s="145" t="s">
        <v>806</v>
      </c>
      <c r="G321" s="146" t="s">
        <v>358</v>
      </c>
      <c r="H321" s="147">
        <v>75</v>
      </c>
      <c r="I321" s="148"/>
      <c r="J321" s="149">
        <f t="shared" si="90"/>
        <v>0</v>
      </c>
      <c r="K321" s="150"/>
      <c r="L321" s="30"/>
      <c r="M321" s="151" t="s">
        <v>1</v>
      </c>
      <c r="N321" s="152" t="s">
        <v>42</v>
      </c>
      <c r="O321" s="56"/>
      <c r="P321" s="153">
        <f t="shared" si="91"/>
        <v>0</v>
      </c>
      <c r="Q321" s="153">
        <v>0</v>
      </c>
      <c r="R321" s="153">
        <f t="shared" si="92"/>
        <v>0</v>
      </c>
      <c r="S321" s="153">
        <v>0</v>
      </c>
      <c r="T321" s="154">
        <f t="shared" si="9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55" t="s">
        <v>349</v>
      </c>
      <c r="AT321" s="155" t="s">
        <v>133</v>
      </c>
      <c r="AU321" s="155" t="s">
        <v>138</v>
      </c>
      <c r="AY321" s="14" t="s">
        <v>131</v>
      </c>
      <c r="BE321" s="156">
        <f t="shared" si="94"/>
        <v>0</v>
      </c>
      <c r="BF321" s="156">
        <f t="shared" si="95"/>
        <v>0</v>
      </c>
      <c r="BG321" s="156">
        <f t="shared" si="96"/>
        <v>0</v>
      </c>
      <c r="BH321" s="156">
        <f t="shared" si="97"/>
        <v>0</v>
      </c>
      <c r="BI321" s="156">
        <f t="shared" si="98"/>
        <v>0</v>
      </c>
      <c r="BJ321" s="14" t="s">
        <v>138</v>
      </c>
      <c r="BK321" s="156">
        <f t="shared" si="99"/>
        <v>0</v>
      </c>
      <c r="BL321" s="14" t="s">
        <v>349</v>
      </c>
      <c r="BM321" s="155" t="s">
        <v>807</v>
      </c>
    </row>
    <row r="322" spans="1:65" s="2" customFormat="1" ht="24.15" customHeight="1">
      <c r="A322" s="29"/>
      <c r="B322" s="142"/>
      <c r="C322" s="157" t="s">
        <v>808</v>
      </c>
      <c r="D322" s="157" t="s">
        <v>184</v>
      </c>
      <c r="E322" s="158" t="s">
        <v>809</v>
      </c>
      <c r="F322" s="159" t="s">
        <v>810</v>
      </c>
      <c r="G322" s="160" t="s">
        <v>358</v>
      </c>
      <c r="H322" s="161">
        <v>75</v>
      </c>
      <c r="I322" s="162"/>
      <c r="J322" s="163">
        <f t="shared" si="90"/>
        <v>0</v>
      </c>
      <c r="K322" s="164"/>
      <c r="L322" s="165"/>
      <c r="M322" s="166" t="s">
        <v>1</v>
      </c>
      <c r="N322" s="167" t="s">
        <v>42</v>
      </c>
      <c r="O322" s="56"/>
      <c r="P322" s="153">
        <f t="shared" si="91"/>
        <v>0</v>
      </c>
      <c r="Q322" s="153">
        <v>0</v>
      </c>
      <c r="R322" s="153">
        <f t="shared" si="92"/>
        <v>0</v>
      </c>
      <c r="S322" s="153">
        <v>0</v>
      </c>
      <c r="T322" s="154">
        <f t="shared" si="9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55" t="s">
        <v>675</v>
      </c>
      <c r="AT322" s="155" t="s">
        <v>184</v>
      </c>
      <c r="AU322" s="155" t="s">
        <v>138</v>
      </c>
      <c r="AY322" s="14" t="s">
        <v>131</v>
      </c>
      <c r="BE322" s="156">
        <f t="shared" si="94"/>
        <v>0</v>
      </c>
      <c r="BF322" s="156">
        <f t="shared" si="95"/>
        <v>0</v>
      </c>
      <c r="BG322" s="156">
        <f t="shared" si="96"/>
        <v>0</v>
      </c>
      <c r="BH322" s="156">
        <f t="shared" si="97"/>
        <v>0</v>
      </c>
      <c r="BI322" s="156">
        <f t="shared" si="98"/>
        <v>0</v>
      </c>
      <c r="BJ322" s="14" t="s">
        <v>138</v>
      </c>
      <c r="BK322" s="156">
        <f t="shared" si="99"/>
        <v>0</v>
      </c>
      <c r="BL322" s="14" t="s">
        <v>675</v>
      </c>
      <c r="BM322" s="155" t="s">
        <v>811</v>
      </c>
    </row>
    <row r="323" spans="1:65" s="2" customFormat="1" ht="16.5" customHeight="1">
      <c r="A323" s="29"/>
      <c r="B323" s="142"/>
      <c r="C323" s="143" t="s">
        <v>812</v>
      </c>
      <c r="D323" s="143" t="s">
        <v>133</v>
      </c>
      <c r="E323" s="144" t="s">
        <v>813</v>
      </c>
      <c r="F323" s="145" t="s">
        <v>814</v>
      </c>
      <c r="G323" s="146" t="s">
        <v>305</v>
      </c>
      <c r="H323" s="147">
        <v>1</v>
      </c>
      <c r="I323" s="148"/>
      <c r="J323" s="149">
        <f t="shared" si="90"/>
        <v>0</v>
      </c>
      <c r="K323" s="150"/>
      <c r="L323" s="30"/>
      <c r="M323" s="151" t="s">
        <v>1</v>
      </c>
      <c r="N323" s="152" t="s">
        <v>42</v>
      </c>
      <c r="O323" s="56"/>
      <c r="P323" s="153">
        <f t="shared" si="91"/>
        <v>0</v>
      </c>
      <c r="Q323" s="153">
        <v>0</v>
      </c>
      <c r="R323" s="153">
        <f t="shared" si="92"/>
        <v>0</v>
      </c>
      <c r="S323" s="153">
        <v>0</v>
      </c>
      <c r="T323" s="154">
        <f t="shared" si="9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55" t="s">
        <v>349</v>
      </c>
      <c r="AT323" s="155" t="s">
        <v>133</v>
      </c>
      <c r="AU323" s="155" t="s">
        <v>138</v>
      </c>
      <c r="AY323" s="14" t="s">
        <v>131</v>
      </c>
      <c r="BE323" s="156">
        <f t="shared" si="94"/>
        <v>0</v>
      </c>
      <c r="BF323" s="156">
        <f t="shared" si="95"/>
        <v>0</v>
      </c>
      <c r="BG323" s="156">
        <f t="shared" si="96"/>
        <v>0</v>
      </c>
      <c r="BH323" s="156">
        <f t="shared" si="97"/>
        <v>0</v>
      </c>
      <c r="BI323" s="156">
        <f t="shared" si="98"/>
        <v>0</v>
      </c>
      <c r="BJ323" s="14" t="s">
        <v>138</v>
      </c>
      <c r="BK323" s="156">
        <f t="shared" si="99"/>
        <v>0</v>
      </c>
      <c r="BL323" s="14" t="s">
        <v>349</v>
      </c>
      <c r="BM323" s="155" t="s">
        <v>815</v>
      </c>
    </row>
    <row r="324" spans="1:65" s="2" customFormat="1" ht="16.5" customHeight="1">
      <c r="A324" s="29"/>
      <c r="B324" s="142"/>
      <c r="C324" s="157" t="s">
        <v>816</v>
      </c>
      <c r="D324" s="157" t="s">
        <v>184</v>
      </c>
      <c r="E324" s="158" t="s">
        <v>817</v>
      </c>
      <c r="F324" s="159" t="s">
        <v>818</v>
      </c>
      <c r="G324" s="160" t="s">
        <v>305</v>
      </c>
      <c r="H324" s="161">
        <v>1</v>
      </c>
      <c r="I324" s="162"/>
      <c r="J324" s="163">
        <f t="shared" si="90"/>
        <v>0</v>
      </c>
      <c r="K324" s="164"/>
      <c r="L324" s="165"/>
      <c r="M324" s="166" t="s">
        <v>1</v>
      </c>
      <c r="N324" s="167" t="s">
        <v>42</v>
      </c>
      <c r="O324" s="56"/>
      <c r="P324" s="153">
        <f t="shared" si="91"/>
        <v>0</v>
      </c>
      <c r="Q324" s="153">
        <v>0</v>
      </c>
      <c r="R324" s="153">
        <f t="shared" si="92"/>
        <v>0</v>
      </c>
      <c r="S324" s="153">
        <v>0</v>
      </c>
      <c r="T324" s="154">
        <f t="shared" si="9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55" t="s">
        <v>675</v>
      </c>
      <c r="AT324" s="155" t="s">
        <v>184</v>
      </c>
      <c r="AU324" s="155" t="s">
        <v>138</v>
      </c>
      <c r="AY324" s="14" t="s">
        <v>131</v>
      </c>
      <c r="BE324" s="156">
        <f t="shared" si="94"/>
        <v>0</v>
      </c>
      <c r="BF324" s="156">
        <f t="shared" si="95"/>
        <v>0</v>
      </c>
      <c r="BG324" s="156">
        <f t="shared" si="96"/>
        <v>0</v>
      </c>
      <c r="BH324" s="156">
        <f t="shared" si="97"/>
        <v>0</v>
      </c>
      <c r="BI324" s="156">
        <f t="shared" si="98"/>
        <v>0</v>
      </c>
      <c r="BJ324" s="14" t="s">
        <v>138</v>
      </c>
      <c r="BK324" s="156">
        <f t="shared" si="99"/>
        <v>0</v>
      </c>
      <c r="BL324" s="14" t="s">
        <v>675</v>
      </c>
      <c r="BM324" s="155" t="s">
        <v>819</v>
      </c>
    </row>
    <row r="325" spans="1:65" s="2" customFormat="1" ht="16.5" customHeight="1">
      <c r="A325" s="29"/>
      <c r="B325" s="142"/>
      <c r="C325" s="143" t="s">
        <v>820</v>
      </c>
      <c r="D325" s="143" t="s">
        <v>133</v>
      </c>
      <c r="E325" s="144" t="s">
        <v>821</v>
      </c>
      <c r="F325" s="145" t="s">
        <v>822</v>
      </c>
      <c r="G325" s="146" t="s">
        <v>358</v>
      </c>
      <c r="H325" s="147">
        <v>575</v>
      </c>
      <c r="I325" s="148"/>
      <c r="J325" s="149">
        <f t="shared" si="90"/>
        <v>0</v>
      </c>
      <c r="K325" s="150"/>
      <c r="L325" s="30"/>
      <c r="M325" s="151" t="s">
        <v>1</v>
      </c>
      <c r="N325" s="152" t="s">
        <v>42</v>
      </c>
      <c r="O325" s="56"/>
      <c r="P325" s="153">
        <f t="shared" si="91"/>
        <v>0</v>
      </c>
      <c r="Q325" s="153">
        <v>0</v>
      </c>
      <c r="R325" s="153">
        <f t="shared" si="92"/>
        <v>0</v>
      </c>
      <c r="S325" s="153">
        <v>0</v>
      </c>
      <c r="T325" s="154">
        <f t="shared" si="9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55" t="s">
        <v>349</v>
      </c>
      <c r="AT325" s="155" t="s">
        <v>133</v>
      </c>
      <c r="AU325" s="155" t="s">
        <v>138</v>
      </c>
      <c r="AY325" s="14" t="s">
        <v>131</v>
      </c>
      <c r="BE325" s="156">
        <f t="shared" si="94"/>
        <v>0</v>
      </c>
      <c r="BF325" s="156">
        <f t="shared" si="95"/>
        <v>0</v>
      </c>
      <c r="BG325" s="156">
        <f t="shared" si="96"/>
        <v>0</v>
      </c>
      <c r="BH325" s="156">
        <f t="shared" si="97"/>
        <v>0</v>
      </c>
      <c r="BI325" s="156">
        <f t="shared" si="98"/>
        <v>0</v>
      </c>
      <c r="BJ325" s="14" t="s">
        <v>138</v>
      </c>
      <c r="BK325" s="156">
        <f t="shared" si="99"/>
        <v>0</v>
      </c>
      <c r="BL325" s="14" t="s">
        <v>349</v>
      </c>
      <c r="BM325" s="155" t="s">
        <v>823</v>
      </c>
    </row>
    <row r="326" spans="1:65" s="2" customFormat="1" ht="16.5" customHeight="1">
      <c r="A326" s="29"/>
      <c r="B326" s="142"/>
      <c r="C326" s="157" t="s">
        <v>824</v>
      </c>
      <c r="D326" s="157" t="s">
        <v>184</v>
      </c>
      <c r="E326" s="158" t="s">
        <v>825</v>
      </c>
      <c r="F326" s="159" t="s">
        <v>826</v>
      </c>
      <c r="G326" s="160" t="s">
        <v>358</v>
      </c>
      <c r="H326" s="161">
        <v>195</v>
      </c>
      <c r="I326" s="162"/>
      <c r="J326" s="163">
        <f t="shared" ref="J326:J357" si="100">ROUND(I326*H326,3)</f>
        <v>0</v>
      </c>
      <c r="K326" s="164"/>
      <c r="L326" s="165"/>
      <c r="M326" s="166" t="s">
        <v>1</v>
      </c>
      <c r="N326" s="167" t="s">
        <v>42</v>
      </c>
      <c r="O326" s="56"/>
      <c r="P326" s="153">
        <f t="shared" ref="P326:P357" si="101">O326*H326</f>
        <v>0</v>
      </c>
      <c r="Q326" s="153">
        <v>0</v>
      </c>
      <c r="R326" s="153">
        <f t="shared" ref="R326:R357" si="102">Q326*H326</f>
        <v>0</v>
      </c>
      <c r="S326" s="153">
        <v>0</v>
      </c>
      <c r="T326" s="154">
        <f t="shared" ref="T326:T357" si="103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55" t="s">
        <v>675</v>
      </c>
      <c r="AT326" s="155" t="s">
        <v>184</v>
      </c>
      <c r="AU326" s="155" t="s">
        <v>138</v>
      </c>
      <c r="AY326" s="14" t="s">
        <v>131</v>
      </c>
      <c r="BE326" s="156">
        <f t="shared" ref="BE326:BE357" si="104">IF(N326="základná",J326,0)</f>
        <v>0</v>
      </c>
      <c r="BF326" s="156">
        <f t="shared" ref="BF326:BF357" si="105">IF(N326="znížená",J326,0)</f>
        <v>0</v>
      </c>
      <c r="BG326" s="156">
        <f t="shared" ref="BG326:BG357" si="106">IF(N326="zákl. prenesená",J326,0)</f>
        <v>0</v>
      </c>
      <c r="BH326" s="156">
        <f t="shared" ref="BH326:BH357" si="107">IF(N326="zníž. prenesená",J326,0)</f>
        <v>0</v>
      </c>
      <c r="BI326" s="156">
        <f t="shared" ref="BI326:BI357" si="108">IF(N326="nulová",J326,0)</f>
        <v>0</v>
      </c>
      <c r="BJ326" s="14" t="s">
        <v>138</v>
      </c>
      <c r="BK326" s="156">
        <f t="shared" ref="BK326:BK357" si="109">ROUND(I326*H326,3)</f>
        <v>0</v>
      </c>
      <c r="BL326" s="14" t="s">
        <v>675</v>
      </c>
      <c r="BM326" s="155" t="s">
        <v>827</v>
      </c>
    </row>
    <row r="327" spans="1:65" s="2" customFormat="1" ht="16.5" customHeight="1">
      <c r="A327" s="29"/>
      <c r="B327" s="142"/>
      <c r="C327" s="157" t="s">
        <v>828</v>
      </c>
      <c r="D327" s="157" t="s">
        <v>184</v>
      </c>
      <c r="E327" s="158" t="s">
        <v>829</v>
      </c>
      <c r="F327" s="159" t="s">
        <v>830</v>
      </c>
      <c r="G327" s="160" t="s">
        <v>358</v>
      </c>
      <c r="H327" s="161">
        <v>195</v>
      </c>
      <c r="I327" s="162"/>
      <c r="J327" s="163">
        <f t="shared" si="100"/>
        <v>0</v>
      </c>
      <c r="K327" s="164"/>
      <c r="L327" s="165"/>
      <c r="M327" s="166" t="s">
        <v>1</v>
      </c>
      <c r="N327" s="167" t="s">
        <v>42</v>
      </c>
      <c r="O327" s="56"/>
      <c r="P327" s="153">
        <f t="shared" si="101"/>
        <v>0</v>
      </c>
      <c r="Q327" s="153">
        <v>0</v>
      </c>
      <c r="R327" s="153">
        <f t="shared" si="102"/>
        <v>0</v>
      </c>
      <c r="S327" s="153">
        <v>0</v>
      </c>
      <c r="T327" s="154">
        <f t="shared" si="10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55" t="s">
        <v>675</v>
      </c>
      <c r="AT327" s="155" t="s">
        <v>184</v>
      </c>
      <c r="AU327" s="155" t="s">
        <v>138</v>
      </c>
      <c r="AY327" s="14" t="s">
        <v>131</v>
      </c>
      <c r="BE327" s="156">
        <f t="shared" si="104"/>
        <v>0</v>
      </c>
      <c r="BF327" s="156">
        <f t="shared" si="105"/>
        <v>0</v>
      </c>
      <c r="BG327" s="156">
        <f t="shared" si="106"/>
        <v>0</v>
      </c>
      <c r="BH327" s="156">
        <f t="shared" si="107"/>
        <v>0</v>
      </c>
      <c r="BI327" s="156">
        <f t="shared" si="108"/>
        <v>0</v>
      </c>
      <c r="BJ327" s="14" t="s">
        <v>138</v>
      </c>
      <c r="BK327" s="156">
        <f t="shared" si="109"/>
        <v>0</v>
      </c>
      <c r="BL327" s="14" t="s">
        <v>675</v>
      </c>
      <c r="BM327" s="155" t="s">
        <v>831</v>
      </c>
    </row>
    <row r="328" spans="1:65" s="2" customFormat="1" ht="16.5" customHeight="1">
      <c r="A328" s="29"/>
      <c r="B328" s="142"/>
      <c r="C328" s="157" t="s">
        <v>832</v>
      </c>
      <c r="D328" s="157" t="s">
        <v>184</v>
      </c>
      <c r="E328" s="158" t="s">
        <v>833</v>
      </c>
      <c r="F328" s="159" t="s">
        <v>834</v>
      </c>
      <c r="G328" s="160" t="s">
        <v>305</v>
      </c>
      <c r="H328" s="161">
        <v>195</v>
      </c>
      <c r="I328" s="162"/>
      <c r="J328" s="163">
        <f t="shared" si="100"/>
        <v>0</v>
      </c>
      <c r="K328" s="164"/>
      <c r="L328" s="165"/>
      <c r="M328" s="166" t="s">
        <v>1</v>
      </c>
      <c r="N328" s="167" t="s">
        <v>42</v>
      </c>
      <c r="O328" s="56"/>
      <c r="P328" s="153">
        <f t="shared" si="101"/>
        <v>0</v>
      </c>
      <c r="Q328" s="153">
        <v>0</v>
      </c>
      <c r="R328" s="153">
        <f t="shared" si="102"/>
        <v>0</v>
      </c>
      <c r="S328" s="153">
        <v>0</v>
      </c>
      <c r="T328" s="154">
        <f t="shared" si="10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55" t="s">
        <v>675</v>
      </c>
      <c r="AT328" s="155" t="s">
        <v>184</v>
      </c>
      <c r="AU328" s="155" t="s">
        <v>138</v>
      </c>
      <c r="AY328" s="14" t="s">
        <v>131</v>
      </c>
      <c r="BE328" s="156">
        <f t="shared" si="104"/>
        <v>0</v>
      </c>
      <c r="BF328" s="156">
        <f t="shared" si="105"/>
        <v>0</v>
      </c>
      <c r="BG328" s="156">
        <f t="shared" si="106"/>
        <v>0</v>
      </c>
      <c r="BH328" s="156">
        <f t="shared" si="107"/>
        <v>0</v>
      </c>
      <c r="BI328" s="156">
        <f t="shared" si="108"/>
        <v>0</v>
      </c>
      <c r="BJ328" s="14" t="s">
        <v>138</v>
      </c>
      <c r="BK328" s="156">
        <f t="shared" si="109"/>
        <v>0</v>
      </c>
      <c r="BL328" s="14" t="s">
        <v>675</v>
      </c>
      <c r="BM328" s="155" t="s">
        <v>835</v>
      </c>
    </row>
    <row r="329" spans="1:65" s="2" customFormat="1" ht="16.5" customHeight="1">
      <c r="A329" s="29"/>
      <c r="B329" s="142"/>
      <c r="C329" s="157" t="s">
        <v>836</v>
      </c>
      <c r="D329" s="157" t="s">
        <v>184</v>
      </c>
      <c r="E329" s="158" t="s">
        <v>837</v>
      </c>
      <c r="F329" s="159" t="s">
        <v>838</v>
      </c>
      <c r="G329" s="160" t="s">
        <v>305</v>
      </c>
      <c r="H329" s="161">
        <v>4</v>
      </c>
      <c r="I329" s="162"/>
      <c r="J329" s="163">
        <f t="shared" si="100"/>
        <v>0</v>
      </c>
      <c r="K329" s="164"/>
      <c r="L329" s="165"/>
      <c r="M329" s="166" t="s">
        <v>1</v>
      </c>
      <c r="N329" s="167" t="s">
        <v>42</v>
      </c>
      <c r="O329" s="56"/>
      <c r="P329" s="153">
        <f t="shared" si="101"/>
        <v>0</v>
      </c>
      <c r="Q329" s="153">
        <v>0</v>
      </c>
      <c r="R329" s="153">
        <f t="shared" si="102"/>
        <v>0</v>
      </c>
      <c r="S329" s="153">
        <v>0</v>
      </c>
      <c r="T329" s="154">
        <f t="shared" si="10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55" t="s">
        <v>675</v>
      </c>
      <c r="AT329" s="155" t="s">
        <v>184</v>
      </c>
      <c r="AU329" s="155" t="s">
        <v>138</v>
      </c>
      <c r="AY329" s="14" t="s">
        <v>131</v>
      </c>
      <c r="BE329" s="156">
        <f t="shared" si="104"/>
        <v>0</v>
      </c>
      <c r="BF329" s="156">
        <f t="shared" si="105"/>
        <v>0</v>
      </c>
      <c r="BG329" s="156">
        <f t="shared" si="106"/>
        <v>0</v>
      </c>
      <c r="BH329" s="156">
        <f t="shared" si="107"/>
        <v>0</v>
      </c>
      <c r="BI329" s="156">
        <f t="shared" si="108"/>
        <v>0</v>
      </c>
      <c r="BJ329" s="14" t="s">
        <v>138</v>
      </c>
      <c r="BK329" s="156">
        <f t="shared" si="109"/>
        <v>0</v>
      </c>
      <c r="BL329" s="14" t="s">
        <v>675</v>
      </c>
      <c r="BM329" s="155" t="s">
        <v>839</v>
      </c>
    </row>
    <row r="330" spans="1:65" s="2" customFormat="1" ht="16.5" customHeight="1">
      <c r="A330" s="29"/>
      <c r="B330" s="142"/>
      <c r="C330" s="157" t="s">
        <v>840</v>
      </c>
      <c r="D330" s="157" t="s">
        <v>184</v>
      </c>
      <c r="E330" s="158" t="s">
        <v>841</v>
      </c>
      <c r="F330" s="159" t="s">
        <v>842</v>
      </c>
      <c r="G330" s="160" t="s">
        <v>305</v>
      </c>
      <c r="H330" s="161">
        <v>1</v>
      </c>
      <c r="I330" s="162"/>
      <c r="J330" s="163">
        <f t="shared" si="100"/>
        <v>0</v>
      </c>
      <c r="K330" s="164"/>
      <c r="L330" s="165"/>
      <c r="M330" s="166" t="s">
        <v>1</v>
      </c>
      <c r="N330" s="167" t="s">
        <v>42</v>
      </c>
      <c r="O330" s="56"/>
      <c r="P330" s="153">
        <f t="shared" si="101"/>
        <v>0</v>
      </c>
      <c r="Q330" s="153">
        <v>0</v>
      </c>
      <c r="R330" s="153">
        <f t="shared" si="102"/>
        <v>0</v>
      </c>
      <c r="S330" s="153">
        <v>0</v>
      </c>
      <c r="T330" s="154">
        <f t="shared" si="10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55" t="s">
        <v>675</v>
      </c>
      <c r="AT330" s="155" t="s">
        <v>184</v>
      </c>
      <c r="AU330" s="155" t="s">
        <v>138</v>
      </c>
      <c r="AY330" s="14" t="s">
        <v>131</v>
      </c>
      <c r="BE330" s="156">
        <f t="shared" si="104"/>
        <v>0</v>
      </c>
      <c r="BF330" s="156">
        <f t="shared" si="105"/>
        <v>0</v>
      </c>
      <c r="BG330" s="156">
        <f t="shared" si="106"/>
        <v>0</v>
      </c>
      <c r="BH330" s="156">
        <f t="shared" si="107"/>
        <v>0</v>
      </c>
      <c r="BI330" s="156">
        <f t="shared" si="108"/>
        <v>0</v>
      </c>
      <c r="BJ330" s="14" t="s">
        <v>138</v>
      </c>
      <c r="BK330" s="156">
        <f t="shared" si="109"/>
        <v>0</v>
      </c>
      <c r="BL330" s="14" t="s">
        <v>675</v>
      </c>
      <c r="BM330" s="155" t="s">
        <v>843</v>
      </c>
    </row>
    <row r="331" spans="1:65" s="2" customFormat="1" ht="16.5" customHeight="1">
      <c r="A331" s="29"/>
      <c r="B331" s="142"/>
      <c r="C331" s="157" t="s">
        <v>844</v>
      </c>
      <c r="D331" s="157" t="s">
        <v>184</v>
      </c>
      <c r="E331" s="158" t="s">
        <v>845</v>
      </c>
      <c r="F331" s="159" t="s">
        <v>846</v>
      </c>
      <c r="G331" s="160" t="s">
        <v>305</v>
      </c>
      <c r="H331" s="161">
        <v>28</v>
      </c>
      <c r="I331" s="162"/>
      <c r="J331" s="163">
        <f t="shared" si="100"/>
        <v>0</v>
      </c>
      <c r="K331" s="164"/>
      <c r="L331" s="165"/>
      <c r="M331" s="166" t="s">
        <v>1</v>
      </c>
      <c r="N331" s="167" t="s">
        <v>42</v>
      </c>
      <c r="O331" s="56"/>
      <c r="P331" s="153">
        <f t="shared" si="101"/>
        <v>0</v>
      </c>
      <c r="Q331" s="153">
        <v>0</v>
      </c>
      <c r="R331" s="153">
        <f t="shared" si="102"/>
        <v>0</v>
      </c>
      <c r="S331" s="153">
        <v>0</v>
      </c>
      <c r="T331" s="154">
        <f t="shared" si="10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55" t="s">
        <v>675</v>
      </c>
      <c r="AT331" s="155" t="s">
        <v>184</v>
      </c>
      <c r="AU331" s="155" t="s">
        <v>138</v>
      </c>
      <c r="AY331" s="14" t="s">
        <v>131</v>
      </c>
      <c r="BE331" s="156">
        <f t="shared" si="104"/>
        <v>0</v>
      </c>
      <c r="BF331" s="156">
        <f t="shared" si="105"/>
        <v>0</v>
      </c>
      <c r="BG331" s="156">
        <f t="shared" si="106"/>
        <v>0</v>
      </c>
      <c r="BH331" s="156">
        <f t="shared" si="107"/>
        <v>0</v>
      </c>
      <c r="BI331" s="156">
        <f t="shared" si="108"/>
        <v>0</v>
      </c>
      <c r="BJ331" s="14" t="s">
        <v>138</v>
      </c>
      <c r="BK331" s="156">
        <f t="shared" si="109"/>
        <v>0</v>
      </c>
      <c r="BL331" s="14" t="s">
        <v>675</v>
      </c>
      <c r="BM331" s="155" t="s">
        <v>847</v>
      </c>
    </row>
    <row r="332" spans="1:65" s="2" customFormat="1" ht="16.5" customHeight="1">
      <c r="A332" s="29"/>
      <c r="B332" s="142"/>
      <c r="C332" s="157" t="s">
        <v>848</v>
      </c>
      <c r="D332" s="157" t="s">
        <v>184</v>
      </c>
      <c r="E332" s="158" t="s">
        <v>849</v>
      </c>
      <c r="F332" s="159" t="s">
        <v>850</v>
      </c>
      <c r="G332" s="160" t="s">
        <v>305</v>
      </c>
      <c r="H332" s="161">
        <v>2</v>
      </c>
      <c r="I332" s="162"/>
      <c r="J332" s="163">
        <f t="shared" si="100"/>
        <v>0</v>
      </c>
      <c r="K332" s="164"/>
      <c r="L332" s="165"/>
      <c r="M332" s="166" t="s">
        <v>1</v>
      </c>
      <c r="N332" s="167" t="s">
        <v>42</v>
      </c>
      <c r="O332" s="56"/>
      <c r="P332" s="153">
        <f t="shared" si="101"/>
        <v>0</v>
      </c>
      <c r="Q332" s="153">
        <v>0</v>
      </c>
      <c r="R332" s="153">
        <f t="shared" si="102"/>
        <v>0</v>
      </c>
      <c r="S332" s="153">
        <v>0</v>
      </c>
      <c r="T332" s="154">
        <f t="shared" si="10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55" t="s">
        <v>675</v>
      </c>
      <c r="AT332" s="155" t="s">
        <v>184</v>
      </c>
      <c r="AU332" s="155" t="s">
        <v>138</v>
      </c>
      <c r="AY332" s="14" t="s">
        <v>131</v>
      </c>
      <c r="BE332" s="156">
        <f t="shared" si="104"/>
        <v>0</v>
      </c>
      <c r="BF332" s="156">
        <f t="shared" si="105"/>
        <v>0</v>
      </c>
      <c r="BG332" s="156">
        <f t="shared" si="106"/>
        <v>0</v>
      </c>
      <c r="BH332" s="156">
        <f t="shared" si="107"/>
        <v>0</v>
      </c>
      <c r="BI332" s="156">
        <f t="shared" si="108"/>
        <v>0</v>
      </c>
      <c r="BJ332" s="14" t="s">
        <v>138</v>
      </c>
      <c r="BK332" s="156">
        <f t="shared" si="109"/>
        <v>0</v>
      </c>
      <c r="BL332" s="14" t="s">
        <v>675</v>
      </c>
      <c r="BM332" s="155" t="s">
        <v>851</v>
      </c>
    </row>
    <row r="333" spans="1:65" s="2" customFormat="1" ht="16.5" customHeight="1">
      <c r="A333" s="29"/>
      <c r="B333" s="142"/>
      <c r="C333" s="157" t="s">
        <v>852</v>
      </c>
      <c r="D333" s="157" t="s">
        <v>184</v>
      </c>
      <c r="E333" s="158" t="s">
        <v>853</v>
      </c>
      <c r="F333" s="159" t="s">
        <v>854</v>
      </c>
      <c r="G333" s="160" t="s">
        <v>305</v>
      </c>
      <c r="H333" s="161">
        <v>31</v>
      </c>
      <c r="I333" s="162"/>
      <c r="J333" s="163">
        <f t="shared" si="100"/>
        <v>0</v>
      </c>
      <c r="K333" s="164"/>
      <c r="L333" s="165"/>
      <c r="M333" s="166" t="s">
        <v>1</v>
      </c>
      <c r="N333" s="167" t="s">
        <v>42</v>
      </c>
      <c r="O333" s="56"/>
      <c r="P333" s="153">
        <f t="shared" si="101"/>
        <v>0</v>
      </c>
      <c r="Q333" s="153">
        <v>0</v>
      </c>
      <c r="R333" s="153">
        <f t="shared" si="102"/>
        <v>0</v>
      </c>
      <c r="S333" s="153">
        <v>0</v>
      </c>
      <c r="T333" s="154">
        <f t="shared" si="10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55" t="s">
        <v>675</v>
      </c>
      <c r="AT333" s="155" t="s">
        <v>184</v>
      </c>
      <c r="AU333" s="155" t="s">
        <v>138</v>
      </c>
      <c r="AY333" s="14" t="s">
        <v>131</v>
      </c>
      <c r="BE333" s="156">
        <f t="shared" si="104"/>
        <v>0</v>
      </c>
      <c r="BF333" s="156">
        <f t="shared" si="105"/>
        <v>0</v>
      </c>
      <c r="BG333" s="156">
        <f t="shared" si="106"/>
        <v>0</v>
      </c>
      <c r="BH333" s="156">
        <f t="shared" si="107"/>
        <v>0</v>
      </c>
      <c r="BI333" s="156">
        <f t="shared" si="108"/>
        <v>0</v>
      </c>
      <c r="BJ333" s="14" t="s">
        <v>138</v>
      </c>
      <c r="BK333" s="156">
        <f t="shared" si="109"/>
        <v>0</v>
      </c>
      <c r="BL333" s="14" t="s">
        <v>675</v>
      </c>
      <c r="BM333" s="155" t="s">
        <v>855</v>
      </c>
    </row>
    <row r="334" spans="1:65" s="2" customFormat="1" ht="16.5" customHeight="1">
      <c r="A334" s="29"/>
      <c r="B334" s="142"/>
      <c r="C334" s="157" t="s">
        <v>856</v>
      </c>
      <c r="D334" s="157" t="s">
        <v>184</v>
      </c>
      <c r="E334" s="158" t="s">
        <v>857</v>
      </c>
      <c r="F334" s="159" t="s">
        <v>858</v>
      </c>
      <c r="G334" s="160" t="s">
        <v>305</v>
      </c>
      <c r="H334" s="161">
        <v>8</v>
      </c>
      <c r="I334" s="162"/>
      <c r="J334" s="163">
        <f t="shared" si="100"/>
        <v>0</v>
      </c>
      <c r="K334" s="164"/>
      <c r="L334" s="165"/>
      <c r="M334" s="166" t="s">
        <v>1</v>
      </c>
      <c r="N334" s="167" t="s">
        <v>42</v>
      </c>
      <c r="O334" s="56"/>
      <c r="P334" s="153">
        <f t="shared" si="101"/>
        <v>0</v>
      </c>
      <c r="Q334" s="153">
        <v>0</v>
      </c>
      <c r="R334" s="153">
        <f t="shared" si="102"/>
        <v>0</v>
      </c>
      <c r="S334" s="153">
        <v>0</v>
      </c>
      <c r="T334" s="154">
        <f t="shared" si="10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55" t="s">
        <v>675</v>
      </c>
      <c r="AT334" s="155" t="s">
        <v>184</v>
      </c>
      <c r="AU334" s="155" t="s">
        <v>138</v>
      </c>
      <c r="AY334" s="14" t="s">
        <v>131</v>
      </c>
      <c r="BE334" s="156">
        <f t="shared" si="104"/>
        <v>0</v>
      </c>
      <c r="BF334" s="156">
        <f t="shared" si="105"/>
        <v>0</v>
      </c>
      <c r="BG334" s="156">
        <f t="shared" si="106"/>
        <v>0</v>
      </c>
      <c r="BH334" s="156">
        <f t="shared" si="107"/>
        <v>0</v>
      </c>
      <c r="BI334" s="156">
        <f t="shared" si="108"/>
        <v>0</v>
      </c>
      <c r="BJ334" s="14" t="s">
        <v>138</v>
      </c>
      <c r="BK334" s="156">
        <f t="shared" si="109"/>
        <v>0</v>
      </c>
      <c r="BL334" s="14" t="s">
        <v>675</v>
      </c>
      <c r="BM334" s="155" t="s">
        <v>859</v>
      </c>
    </row>
    <row r="335" spans="1:65" s="2" customFormat="1" ht="16.5" customHeight="1">
      <c r="A335" s="29"/>
      <c r="B335" s="142"/>
      <c r="C335" s="157" t="s">
        <v>860</v>
      </c>
      <c r="D335" s="157" t="s">
        <v>184</v>
      </c>
      <c r="E335" s="158" t="s">
        <v>861</v>
      </c>
      <c r="F335" s="159" t="s">
        <v>862</v>
      </c>
      <c r="G335" s="160" t="s">
        <v>305</v>
      </c>
      <c r="H335" s="161">
        <v>8</v>
      </c>
      <c r="I335" s="162"/>
      <c r="J335" s="163">
        <f t="shared" si="100"/>
        <v>0</v>
      </c>
      <c r="K335" s="164"/>
      <c r="L335" s="165"/>
      <c r="M335" s="166" t="s">
        <v>1</v>
      </c>
      <c r="N335" s="167" t="s">
        <v>42</v>
      </c>
      <c r="O335" s="56"/>
      <c r="P335" s="153">
        <f t="shared" si="101"/>
        <v>0</v>
      </c>
      <c r="Q335" s="153">
        <v>0</v>
      </c>
      <c r="R335" s="153">
        <f t="shared" si="102"/>
        <v>0</v>
      </c>
      <c r="S335" s="153">
        <v>0</v>
      </c>
      <c r="T335" s="154">
        <f t="shared" si="10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55" t="s">
        <v>675</v>
      </c>
      <c r="AT335" s="155" t="s">
        <v>184</v>
      </c>
      <c r="AU335" s="155" t="s">
        <v>138</v>
      </c>
      <c r="AY335" s="14" t="s">
        <v>131</v>
      </c>
      <c r="BE335" s="156">
        <f t="shared" si="104"/>
        <v>0</v>
      </c>
      <c r="BF335" s="156">
        <f t="shared" si="105"/>
        <v>0</v>
      </c>
      <c r="BG335" s="156">
        <f t="shared" si="106"/>
        <v>0</v>
      </c>
      <c r="BH335" s="156">
        <f t="shared" si="107"/>
        <v>0</v>
      </c>
      <c r="BI335" s="156">
        <f t="shared" si="108"/>
        <v>0</v>
      </c>
      <c r="BJ335" s="14" t="s">
        <v>138</v>
      </c>
      <c r="BK335" s="156">
        <f t="shared" si="109"/>
        <v>0</v>
      </c>
      <c r="BL335" s="14" t="s">
        <v>675</v>
      </c>
      <c r="BM335" s="155" t="s">
        <v>863</v>
      </c>
    </row>
    <row r="336" spans="1:65" s="2" customFormat="1" ht="16.5" customHeight="1">
      <c r="A336" s="29"/>
      <c r="B336" s="142"/>
      <c r="C336" s="157" t="s">
        <v>864</v>
      </c>
      <c r="D336" s="157" t="s">
        <v>184</v>
      </c>
      <c r="E336" s="158" t="s">
        <v>865</v>
      </c>
      <c r="F336" s="159" t="s">
        <v>866</v>
      </c>
      <c r="G336" s="160" t="s">
        <v>358</v>
      </c>
      <c r="H336" s="161">
        <v>70</v>
      </c>
      <c r="I336" s="162"/>
      <c r="J336" s="163">
        <f t="shared" si="100"/>
        <v>0</v>
      </c>
      <c r="K336" s="164"/>
      <c r="L336" s="165"/>
      <c r="M336" s="166" t="s">
        <v>1</v>
      </c>
      <c r="N336" s="167" t="s">
        <v>42</v>
      </c>
      <c r="O336" s="56"/>
      <c r="P336" s="153">
        <f t="shared" si="101"/>
        <v>0</v>
      </c>
      <c r="Q336" s="153">
        <v>0</v>
      </c>
      <c r="R336" s="153">
        <f t="shared" si="102"/>
        <v>0</v>
      </c>
      <c r="S336" s="153">
        <v>0</v>
      </c>
      <c r="T336" s="154">
        <f t="shared" si="10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55" t="s">
        <v>675</v>
      </c>
      <c r="AT336" s="155" t="s">
        <v>184</v>
      </c>
      <c r="AU336" s="155" t="s">
        <v>138</v>
      </c>
      <c r="AY336" s="14" t="s">
        <v>131</v>
      </c>
      <c r="BE336" s="156">
        <f t="shared" si="104"/>
        <v>0</v>
      </c>
      <c r="BF336" s="156">
        <f t="shared" si="105"/>
        <v>0</v>
      </c>
      <c r="BG336" s="156">
        <f t="shared" si="106"/>
        <v>0</v>
      </c>
      <c r="BH336" s="156">
        <f t="shared" si="107"/>
        <v>0</v>
      </c>
      <c r="BI336" s="156">
        <f t="shared" si="108"/>
        <v>0</v>
      </c>
      <c r="BJ336" s="14" t="s">
        <v>138</v>
      </c>
      <c r="BK336" s="156">
        <f t="shared" si="109"/>
        <v>0</v>
      </c>
      <c r="BL336" s="14" t="s">
        <v>675</v>
      </c>
      <c r="BM336" s="155" t="s">
        <v>867</v>
      </c>
    </row>
    <row r="337" spans="1:65" s="2" customFormat="1" ht="16.5" customHeight="1">
      <c r="A337" s="29"/>
      <c r="B337" s="142"/>
      <c r="C337" s="157" t="s">
        <v>868</v>
      </c>
      <c r="D337" s="157" t="s">
        <v>184</v>
      </c>
      <c r="E337" s="158" t="s">
        <v>869</v>
      </c>
      <c r="F337" s="159" t="s">
        <v>870</v>
      </c>
      <c r="G337" s="160" t="s">
        <v>358</v>
      </c>
      <c r="H337" s="161">
        <v>70</v>
      </c>
      <c r="I337" s="162"/>
      <c r="J337" s="163">
        <f t="shared" si="100"/>
        <v>0</v>
      </c>
      <c r="K337" s="164"/>
      <c r="L337" s="165"/>
      <c r="M337" s="166" t="s">
        <v>1</v>
      </c>
      <c r="N337" s="167" t="s">
        <v>42</v>
      </c>
      <c r="O337" s="56"/>
      <c r="P337" s="153">
        <f t="shared" si="101"/>
        <v>0</v>
      </c>
      <c r="Q337" s="153">
        <v>0</v>
      </c>
      <c r="R337" s="153">
        <f t="shared" si="102"/>
        <v>0</v>
      </c>
      <c r="S337" s="153">
        <v>0</v>
      </c>
      <c r="T337" s="154">
        <f t="shared" si="10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55" t="s">
        <v>675</v>
      </c>
      <c r="AT337" s="155" t="s">
        <v>184</v>
      </c>
      <c r="AU337" s="155" t="s">
        <v>138</v>
      </c>
      <c r="AY337" s="14" t="s">
        <v>131</v>
      </c>
      <c r="BE337" s="156">
        <f t="shared" si="104"/>
        <v>0</v>
      </c>
      <c r="BF337" s="156">
        <f t="shared" si="105"/>
        <v>0</v>
      </c>
      <c r="BG337" s="156">
        <f t="shared" si="106"/>
        <v>0</v>
      </c>
      <c r="BH337" s="156">
        <f t="shared" si="107"/>
        <v>0</v>
      </c>
      <c r="BI337" s="156">
        <f t="shared" si="108"/>
        <v>0</v>
      </c>
      <c r="BJ337" s="14" t="s">
        <v>138</v>
      </c>
      <c r="BK337" s="156">
        <f t="shared" si="109"/>
        <v>0</v>
      </c>
      <c r="BL337" s="14" t="s">
        <v>675</v>
      </c>
      <c r="BM337" s="155" t="s">
        <v>871</v>
      </c>
    </row>
    <row r="338" spans="1:65" s="2" customFormat="1" ht="16.5" customHeight="1">
      <c r="A338" s="29"/>
      <c r="B338" s="142"/>
      <c r="C338" s="157" t="s">
        <v>872</v>
      </c>
      <c r="D338" s="157" t="s">
        <v>184</v>
      </c>
      <c r="E338" s="158" t="s">
        <v>873</v>
      </c>
      <c r="F338" s="159" t="s">
        <v>874</v>
      </c>
      <c r="G338" s="160" t="s">
        <v>305</v>
      </c>
      <c r="H338" s="161">
        <v>70</v>
      </c>
      <c r="I338" s="162"/>
      <c r="J338" s="163">
        <f t="shared" si="100"/>
        <v>0</v>
      </c>
      <c r="K338" s="164"/>
      <c r="L338" s="165"/>
      <c r="M338" s="166" t="s">
        <v>1</v>
      </c>
      <c r="N338" s="167" t="s">
        <v>42</v>
      </c>
      <c r="O338" s="56"/>
      <c r="P338" s="153">
        <f t="shared" si="101"/>
        <v>0</v>
      </c>
      <c r="Q338" s="153">
        <v>0</v>
      </c>
      <c r="R338" s="153">
        <f t="shared" si="102"/>
        <v>0</v>
      </c>
      <c r="S338" s="153">
        <v>0</v>
      </c>
      <c r="T338" s="154">
        <f t="shared" si="10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55" t="s">
        <v>675</v>
      </c>
      <c r="AT338" s="155" t="s">
        <v>184</v>
      </c>
      <c r="AU338" s="155" t="s">
        <v>138</v>
      </c>
      <c r="AY338" s="14" t="s">
        <v>131</v>
      </c>
      <c r="BE338" s="156">
        <f t="shared" si="104"/>
        <v>0</v>
      </c>
      <c r="BF338" s="156">
        <f t="shared" si="105"/>
        <v>0</v>
      </c>
      <c r="BG338" s="156">
        <f t="shared" si="106"/>
        <v>0</v>
      </c>
      <c r="BH338" s="156">
        <f t="shared" si="107"/>
        <v>0</v>
      </c>
      <c r="BI338" s="156">
        <f t="shared" si="108"/>
        <v>0</v>
      </c>
      <c r="BJ338" s="14" t="s">
        <v>138</v>
      </c>
      <c r="BK338" s="156">
        <f t="shared" si="109"/>
        <v>0</v>
      </c>
      <c r="BL338" s="14" t="s">
        <v>675</v>
      </c>
      <c r="BM338" s="155" t="s">
        <v>875</v>
      </c>
    </row>
    <row r="339" spans="1:65" s="2" customFormat="1" ht="16.5" customHeight="1">
      <c r="A339" s="29"/>
      <c r="B339" s="142"/>
      <c r="C339" s="157" t="s">
        <v>876</v>
      </c>
      <c r="D339" s="157" t="s">
        <v>184</v>
      </c>
      <c r="E339" s="158" t="s">
        <v>877</v>
      </c>
      <c r="F339" s="159" t="s">
        <v>878</v>
      </c>
      <c r="G339" s="160" t="s">
        <v>305</v>
      </c>
      <c r="H339" s="161">
        <v>1</v>
      </c>
      <c r="I339" s="162"/>
      <c r="J339" s="163">
        <f t="shared" si="100"/>
        <v>0</v>
      </c>
      <c r="K339" s="164"/>
      <c r="L339" s="165"/>
      <c r="M339" s="166" t="s">
        <v>1</v>
      </c>
      <c r="N339" s="167" t="s">
        <v>42</v>
      </c>
      <c r="O339" s="56"/>
      <c r="P339" s="153">
        <f t="shared" si="101"/>
        <v>0</v>
      </c>
      <c r="Q339" s="153">
        <v>0</v>
      </c>
      <c r="R339" s="153">
        <f t="shared" si="102"/>
        <v>0</v>
      </c>
      <c r="S339" s="153">
        <v>0</v>
      </c>
      <c r="T339" s="154">
        <f t="shared" si="10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55" t="s">
        <v>675</v>
      </c>
      <c r="AT339" s="155" t="s">
        <v>184</v>
      </c>
      <c r="AU339" s="155" t="s">
        <v>138</v>
      </c>
      <c r="AY339" s="14" t="s">
        <v>131</v>
      </c>
      <c r="BE339" s="156">
        <f t="shared" si="104"/>
        <v>0</v>
      </c>
      <c r="BF339" s="156">
        <f t="shared" si="105"/>
        <v>0</v>
      </c>
      <c r="BG339" s="156">
        <f t="shared" si="106"/>
        <v>0</v>
      </c>
      <c r="BH339" s="156">
        <f t="shared" si="107"/>
        <v>0</v>
      </c>
      <c r="BI339" s="156">
        <f t="shared" si="108"/>
        <v>0</v>
      </c>
      <c r="BJ339" s="14" t="s">
        <v>138</v>
      </c>
      <c r="BK339" s="156">
        <f t="shared" si="109"/>
        <v>0</v>
      </c>
      <c r="BL339" s="14" t="s">
        <v>675</v>
      </c>
      <c r="BM339" s="155" t="s">
        <v>879</v>
      </c>
    </row>
    <row r="340" spans="1:65" s="2" customFormat="1" ht="16.5" customHeight="1">
      <c r="A340" s="29"/>
      <c r="B340" s="142"/>
      <c r="C340" s="157" t="s">
        <v>880</v>
      </c>
      <c r="D340" s="157" t="s">
        <v>184</v>
      </c>
      <c r="E340" s="158" t="s">
        <v>881</v>
      </c>
      <c r="F340" s="159" t="s">
        <v>882</v>
      </c>
      <c r="G340" s="160" t="s">
        <v>305</v>
      </c>
      <c r="H340" s="161">
        <v>1</v>
      </c>
      <c r="I340" s="162"/>
      <c r="J340" s="163">
        <f t="shared" si="100"/>
        <v>0</v>
      </c>
      <c r="K340" s="164"/>
      <c r="L340" s="165"/>
      <c r="M340" s="166" t="s">
        <v>1</v>
      </c>
      <c r="N340" s="167" t="s">
        <v>42</v>
      </c>
      <c r="O340" s="56"/>
      <c r="P340" s="153">
        <f t="shared" si="101"/>
        <v>0</v>
      </c>
      <c r="Q340" s="153">
        <v>0</v>
      </c>
      <c r="R340" s="153">
        <f t="shared" si="102"/>
        <v>0</v>
      </c>
      <c r="S340" s="153">
        <v>0</v>
      </c>
      <c r="T340" s="154">
        <f t="shared" si="10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55" t="s">
        <v>675</v>
      </c>
      <c r="AT340" s="155" t="s">
        <v>184</v>
      </c>
      <c r="AU340" s="155" t="s">
        <v>138</v>
      </c>
      <c r="AY340" s="14" t="s">
        <v>131</v>
      </c>
      <c r="BE340" s="156">
        <f t="shared" si="104"/>
        <v>0</v>
      </c>
      <c r="BF340" s="156">
        <f t="shared" si="105"/>
        <v>0</v>
      </c>
      <c r="BG340" s="156">
        <f t="shared" si="106"/>
        <v>0</v>
      </c>
      <c r="BH340" s="156">
        <f t="shared" si="107"/>
        <v>0</v>
      </c>
      <c r="BI340" s="156">
        <f t="shared" si="108"/>
        <v>0</v>
      </c>
      <c r="BJ340" s="14" t="s">
        <v>138</v>
      </c>
      <c r="BK340" s="156">
        <f t="shared" si="109"/>
        <v>0</v>
      </c>
      <c r="BL340" s="14" t="s">
        <v>675</v>
      </c>
      <c r="BM340" s="155" t="s">
        <v>883</v>
      </c>
    </row>
    <row r="341" spans="1:65" s="2" customFormat="1" ht="16.5" customHeight="1">
      <c r="A341" s="29"/>
      <c r="B341" s="142"/>
      <c r="C341" s="157" t="s">
        <v>884</v>
      </c>
      <c r="D341" s="157" t="s">
        <v>184</v>
      </c>
      <c r="E341" s="158" t="s">
        <v>885</v>
      </c>
      <c r="F341" s="159" t="s">
        <v>854</v>
      </c>
      <c r="G341" s="160" t="s">
        <v>305</v>
      </c>
      <c r="H341" s="161">
        <v>2</v>
      </c>
      <c r="I341" s="162"/>
      <c r="J341" s="163">
        <f t="shared" si="100"/>
        <v>0</v>
      </c>
      <c r="K341" s="164"/>
      <c r="L341" s="165"/>
      <c r="M341" s="166" t="s">
        <v>1</v>
      </c>
      <c r="N341" s="167" t="s">
        <v>42</v>
      </c>
      <c r="O341" s="56"/>
      <c r="P341" s="153">
        <f t="shared" si="101"/>
        <v>0</v>
      </c>
      <c r="Q341" s="153">
        <v>0</v>
      </c>
      <c r="R341" s="153">
        <f t="shared" si="102"/>
        <v>0</v>
      </c>
      <c r="S341" s="153">
        <v>0</v>
      </c>
      <c r="T341" s="154">
        <f t="shared" si="10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55" t="s">
        <v>675</v>
      </c>
      <c r="AT341" s="155" t="s">
        <v>184</v>
      </c>
      <c r="AU341" s="155" t="s">
        <v>138</v>
      </c>
      <c r="AY341" s="14" t="s">
        <v>131</v>
      </c>
      <c r="BE341" s="156">
        <f t="shared" si="104"/>
        <v>0</v>
      </c>
      <c r="BF341" s="156">
        <f t="shared" si="105"/>
        <v>0</v>
      </c>
      <c r="BG341" s="156">
        <f t="shared" si="106"/>
        <v>0</v>
      </c>
      <c r="BH341" s="156">
        <f t="shared" si="107"/>
        <v>0</v>
      </c>
      <c r="BI341" s="156">
        <f t="shared" si="108"/>
        <v>0</v>
      </c>
      <c r="BJ341" s="14" t="s">
        <v>138</v>
      </c>
      <c r="BK341" s="156">
        <f t="shared" si="109"/>
        <v>0</v>
      </c>
      <c r="BL341" s="14" t="s">
        <v>675</v>
      </c>
      <c r="BM341" s="155" t="s">
        <v>886</v>
      </c>
    </row>
    <row r="342" spans="1:65" s="2" customFormat="1" ht="16.5" customHeight="1">
      <c r="A342" s="29"/>
      <c r="B342" s="142"/>
      <c r="C342" s="157" t="s">
        <v>887</v>
      </c>
      <c r="D342" s="157" t="s">
        <v>184</v>
      </c>
      <c r="E342" s="158" t="s">
        <v>888</v>
      </c>
      <c r="F342" s="159" t="s">
        <v>889</v>
      </c>
      <c r="G342" s="160" t="s">
        <v>358</v>
      </c>
      <c r="H342" s="161">
        <v>30</v>
      </c>
      <c r="I342" s="162"/>
      <c r="J342" s="163">
        <f t="shared" si="100"/>
        <v>0</v>
      </c>
      <c r="K342" s="164"/>
      <c r="L342" s="165"/>
      <c r="M342" s="166" t="s">
        <v>1</v>
      </c>
      <c r="N342" s="167" t="s">
        <v>42</v>
      </c>
      <c r="O342" s="56"/>
      <c r="P342" s="153">
        <f t="shared" si="101"/>
        <v>0</v>
      </c>
      <c r="Q342" s="153">
        <v>0</v>
      </c>
      <c r="R342" s="153">
        <f t="shared" si="102"/>
        <v>0</v>
      </c>
      <c r="S342" s="153">
        <v>0</v>
      </c>
      <c r="T342" s="154">
        <f t="shared" si="10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55" t="s">
        <v>675</v>
      </c>
      <c r="AT342" s="155" t="s">
        <v>184</v>
      </c>
      <c r="AU342" s="155" t="s">
        <v>138</v>
      </c>
      <c r="AY342" s="14" t="s">
        <v>131</v>
      </c>
      <c r="BE342" s="156">
        <f t="shared" si="104"/>
        <v>0</v>
      </c>
      <c r="BF342" s="156">
        <f t="shared" si="105"/>
        <v>0</v>
      </c>
      <c r="BG342" s="156">
        <f t="shared" si="106"/>
        <v>0</v>
      </c>
      <c r="BH342" s="156">
        <f t="shared" si="107"/>
        <v>0</v>
      </c>
      <c r="BI342" s="156">
        <f t="shared" si="108"/>
        <v>0</v>
      </c>
      <c r="BJ342" s="14" t="s">
        <v>138</v>
      </c>
      <c r="BK342" s="156">
        <f t="shared" si="109"/>
        <v>0</v>
      </c>
      <c r="BL342" s="14" t="s">
        <v>675</v>
      </c>
      <c r="BM342" s="155" t="s">
        <v>890</v>
      </c>
    </row>
    <row r="343" spans="1:65" s="2" customFormat="1" ht="16.5" customHeight="1">
      <c r="A343" s="29"/>
      <c r="B343" s="142"/>
      <c r="C343" s="157" t="s">
        <v>891</v>
      </c>
      <c r="D343" s="157" t="s">
        <v>184</v>
      </c>
      <c r="E343" s="158" t="s">
        <v>892</v>
      </c>
      <c r="F343" s="159" t="s">
        <v>893</v>
      </c>
      <c r="G343" s="160" t="s">
        <v>305</v>
      </c>
      <c r="H343" s="161">
        <v>30</v>
      </c>
      <c r="I343" s="162"/>
      <c r="J343" s="163">
        <f t="shared" si="100"/>
        <v>0</v>
      </c>
      <c r="K343" s="164"/>
      <c r="L343" s="165"/>
      <c r="M343" s="166" t="s">
        <v>1</v>
      </c>
      <c r="N343" s="167" t="s">
        <v>42</v>
      </c>
      <c r="O343" s="56"/>
      <c r="P343" s="153">
        <f t="shared" si="101"/>
        <v>0</v>
      </c>
      <c r="Q343" s="153">
        <v>0</v>
      </c>
      <c r="R343" s="153">
        <f t="shared" si="102"/>
        <v>0</v>
      </c>
      <c r="S343" s="153">
        <v>0</v>
      </c>
      <c r="T343" s="154">
        <f t="shared" si="10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55" t="s">
        <v>675</v>
      </c>
      <c r="AT343" s="155" t="s">
        <v>184</v>
      </c>
      <c r="AU343" s="155" t="s">
        <v>138</v>
      </c>
      <c r="AY343" s="14" t="s">
        <v>131</v>
      </c>
      <c r="BE343" s="156">
        <f t="shared" si="104"/>
        <v>0</v>
      </c>
      <c r="BF343" s="156">
        <f t="shared" si="105"/>
        <v>0</v>
      </c>
      <c r="BG343" s="156">
        <f t="shared" si="106"/>
        <v>0</v>
      </c>
      <c r="BH343" s="156">
        <f t="shared" si="107"/>
        <v>0</v>
      </c>
      <c r="BI343" s="156">
        <f t="shared" si="108"/>
        <v>0</v>
      </c>
      <c r="BJ343" s="14" t="s">
        <v>138</v>
      </c>
      <c r="BK343" s="156">
        <f t="shared" si="109"/>
        <v>0</v>
      </c>
      <c r="BL343" s="14" t="s">
        <v>675</v>
      </c>
      <c r="BM343" s="155" t="s">
        <v>894</v>
      </c>
    </row>
    <row r="344" spans="1:65" s="2" customFormat="1" ht="16.5" customHeight="1">
      <c r="A344" s="29"/>
      <c r="B344" s="142"/>
      <c r="C344" s="157" t="s">
        <v>895</v>
      </c>
      <c r="D344" s="157" t="s">
        <v>184</v>
      </c>
      <c r="E344" s="158" t="s">
        <v>896</v>
      </c>
      <c r="F344" s="159" t="s">
        <v>897</v>
      </c>
      <c r="G344" s="160" t="s">
        <v>358</v>
      </c>
      <c r="H344" s="161">
        <v>30</v>
      </c>
      <c r="I344" s="162"/>
      <c r="J344" s="163">
        <f t="shared" si="100"/>
        <v>0</v>
      </c>
      <c r="K344" s="164"/>
      <c r="L344" s="165"/>
      <c r="M344" s="166" t="s">
        <v>1</v>
      </c>
      <c r="N344" s="167" t="s">
        <v>42</v>
      </c>
      <c r="O344" s="56"/>
      <c r="P344" s="153">
        <f t="shared" si="101"/>
        <v>0</v>
      </c>
      <c r="Q344" s="153">
        <v>0</v>
      </c>
      <c r="R344" s="153">
        <f t="shared" si="102"/>
        <v>0</v>
      </c>
      <c r="S344" s="153">
        <v>0</v>
      </c>
      <c r="T344" s="154">
        <f t="shared" si="10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55" t="s">
        <v>675</v>
      </c>
      <c r="AT344" s="155" t="s">
        <v>184</v>
      </c>
      <c r="AU344" s="155" t="s">
        <v>138</v>
      </c>
      <c r="AY344" s="14" t="s">
        <v>131</v>
      </c>
      <c r="BE344" s="156">
        <f t="shared" si="104"/>
        <v>0</v>
      </c>
      <c r="BF344" s="156">
        <f t="shared" si="105"/>
        <v>0</v>
      </c>
      <c r="BG344" s="156">
        <f t="shared" si="106"/>
        <v>0</v>
      </c>
      <c r="BH344" s="156">
        <f t="shared" si="107"/>
        <v>0</v>
      </c>
      <c r="BI344" s="156">
        <f t="shared" si="108"/>
        <v>0</v>
      </c>
      <c r="BJ344" s="14" t="s">
        <v>138</v>
      </c>
      <c r="BK344" s="156">
        <f t="shared" si="109"/>
        <v>0</v>
      </c>
      <c r="BL344" s="14" t="s">
        <v>675</v>
      </c>
      <c r="BM344" s="155" t="s">
        <v>898</v>
      </c>
    </row>
    <row r="345" spans="1:65" s="2" customFormat="1" ht="16.5" customHeight="1">
      <c r="A345" s="29"/>
      <c r="B345" s="142"/>
      <c r="C345" s="157" t="s">
        <v>899</v>
      </c>
      <c r="D345" s="157" t="s">
        <v>184</v>
      </c>
      <c r="E345" s="158" t="s">
        <v>900</v>
      </c>
      <c r="F345" s="159" t="s">
        <v>901</v>
      </c>
      <c r="G345" s="160" t="s">
        <v>358</v>
      </c>
      <c r="H345" s="161">
        <v>280</v>
      </c>
      <c r="I345" s="162"/>
      <c r="J345" s="163">
        <f t="shared" si="100"/>
        <v>0</v>
      </c>
      <c r="K345" s="164"/>
      <c r="L345" s="165"/>
      <c r="M345" s="166" t="s">
        <v>1</v>
      </c>
      <c r="N345" s="167" t="s">
        <v>42</v>
      </c>
      <c r="O345" s="56"/>
      <c r="P345" s="153">
        <f t="shared" si="101"/>
        <v>0</v>
      </c>
      <c r="Q345" s="153">
        <v>0</v>
      </c>
      <c r="R345" s="153">
        <f t="shared" si="102"/>
        <v>0</v>
      </c>
      <c r="S345" s="153">
        <v>0</v>
      </c>
      <c r="T345" s="154">
        <f t="shared" si="10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55" t="s">
        <v>675</v>
      </c>
      <c r="AT345" s="155" t="s">
        <v>184</v>
      </c>
      <c r="AU345" s="155" t="s">
        <v>138</v>
      </c>
      <c r="AY345" s="14" t="s">
        <v>131</v>
      </c>
      <c r="BE345" s="156">
        <f t="shared" si="104"/>
        <v>0</v>
      </c>
      <c r="BF345" s="156">
        <f t="shared" si="105"/>
        <v>0</v>
      </c>
      <c r="BG345" s="156">
        <f t="shared" si="106"/>
        <v>0</v>
      </c>
      <c r="BH345" s="156">
        <f t="shared" si="107"/>
        <v>0</v>
      </c>
      <c r="BI345" s="156">
        <f t="shared" si="108"/>
        <v>0</v>
      </c>
      <c r="BJ345" s="14" t="s">
        <v>138</v>
      </c>
      <c r="BK345" s="156">
        <f t="shared" si="109"/>
        <v>0</v>
      </c>
      <c r="BL345" s="14" t="s">
        <v>675</v>
      </c>
      <c r="BM345" s="155" t="s">
        <v>902</v>
      </c>
    </row>
    <row r="346" spans="1:65" s="2" customFormat="1" ht="16.5" customHeight="1">
      <c r="A346" s="29"/>
      <c r="B346" s="142"/>
      <c r="C346" s="157" t="s">
        <v>903</v>
      </c>
      <c r="D346" s="157" t="s">
        <v>184</v>
      </c>
      <c r="E346" s="158" t="s">
        <v>904</v>
      </c>
      <c r="F346" s="159" t="s">
        <v>905</v>
      </c>
      <c r="G346" s="160" t="s">
        <v>358</v>
      </c>
      <c r="H346" s="161">
        <v>280</v>
      </c>
      <c r="I346" s="162"/>
      <c r="J346" s="163">
        <f t="shared" si="100"/>
        <v>0</v>
      </c>
      <c r="K346" s="164"/>
      <c r="L346" s="165"/>
      <c r="M346" s="166" t="s">
        <v>1</v>
      </c>
      <c r="N346" s="167" t="s">
        <v>42</v>
      </c>
      <c r="O346" s="56"/>
      <c r="P346" s="153">
        <f t="shared" si="101"/>
        <v>0</v>
      </c>
      <c r="Q346" s="153">
        <v>0</v>
      </c>
      <c r="R346" s="153">
        <f t="shared" si="102"/>
        <v>0</v>
      </c>
      <c r="S346" s="153">
        <v>0</v>
      </c>
      <c r="T346" s="154">
        <f t="shared" si="10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55" t="s">
        <v>675</v>
      </c>
      <c r="AT346" s="155" t="s">
        <v>184</v>
      </c>
      <c r="AU346" s="155" t="s">
        <v>138</v>
      </c>
      <c r="AY346" s="14" t="s">
        <v>131</v>
      </c>
      <c r="BE346" s="156">
        <f t="shared" si="104"/>
        <v>0</v>
      </c>
      <c r="BF346" s="156">
        <f t="shared" si="105"/>
        <v>0</v>
      </c>
      <c r="BG346" s="156">
        <f t="shared" si="106"/>
        <v>0</v>
      </c>
      <c r="BH346" s="156">
        <f t="shared" si="107"/>
        <v>0</v>
      </c>
      <c r="BI346" s="156">
        <f t="shared" si="108"/>
        <v>0</v>
      </c>
      <c r="BJ346" s="14" t="s">
        <v>138</v>
      </c>
      <c r="BK346" s="156">
        <f t="shared" si="109"/>
        <v>0</v>
      </c>
      <c r="BL346" s="14" t="s">
        <v>675</v>
      </c>
      <c r="BM346" s="155" t="s">
        <v>906</v>
      </c>
    </row>
    <row r="347" spans="1:65" s="2" customFormat="1" ht="16.5" customHeight="1">
      <c r="A347" s="29"/>
      <c r="B347" s="142"/>
      <c r="C347" s="157" t="s">
        <v>907</v>
      </c>
      <c r="D347" s="157" t="s">
        <v>184</v>
      </c>
      <c r="E347" s="158" t="s">
        <v>908</v>
      </c>
      <c r="F347" s="159" t="s">
        <v>909</v>
      </c>
      <c r="G347" s="160" t="s">
        <v>305</v>
      </c>
      <c r="H347" s="161">
        <v>280</v>
      </c>
      <c r="I347" s="162"/>
      <c r="J347" s="163">
        <f t="shared" si="100"/>
        <v>0</v>
      </c>
      <c r="K347" s="164"/>
      <c r="L347" s="165"/>
      <c r="M347" s="166" t="s">
        <v>1</v>
      </c>
      <c r="N347" s="167" t="s">
        <v>42</v>
      </c>
      <c r="O347" s="56"/>
      <c r="P347" s="153">
        <f t="shared" si="101"/>
        <v>0</v>
      </c>
      <c r="Q347" s="153">
        <v>0</v>
      </c>
      <c r="R347" s="153">
        <f t="shared" si="102"/>
        <v>0</v>
      </c>
      <c r="S347" s="153">
        <v>0</v>
      </c>
      <c r="T347" s="154">
        <f t="shared" si="10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55" t="s">
        <v>675</v>
      </c>
      <c r="AT347" s="155" t="s">
        <v>184</v>
      </c>
      <c r="AU347" s="155" t="s">
        <v>138</v>
      </c>
      <c r="AY347" s="14" t="s">
        <v>131</v>
      </c>
      <c r="BE347" s="156">
        <f t="shared" si="104"/>
        <v>0</v>
      </c>
      <c r="BF347" s="156">
        <f t="shared" si="105"/>
        <v>0</v>
      </c>
      <c r="BG347" s="156">
        <f t="shared" si="106"/>
        <v>0</v>
      </c>
      <c r="BH347" s="156">
        <f t="shared" si="107"/>
        <v>0</v>
      </c>
      <c r="BI347" s="156">
        <f t="shared" si="108"/>
        <v>0</v>
      </c>
      <c r="BJ347" s="14" t="s">
        <v>138</v>
      </c>
      <c r="BK347" s="156">
        <f t="shared" si="109"/>
        <v>0</v>
      </c>
      <c r="BL347" s="14" t="s">
        <v>675</v>
      </c>
      <c r="BM347" s="155" t="s">
        <v>910</v>
      </c>
    </row>
    <row r="348" spans="1:65" s="2" customFormat="1" ht="16.5" customHeight="1">
      <c r="A348" s="29"/>
      <c r="B348" s="142"/>
      <c r="C348" s="157" t="s">
        <v>911</v>
      </c>
      <c r="D348" s="157" t="s">
        <v>184</v>
      </c>
      <c r="E348" s="158" t="s">
        <v>912</v>
      </c>
      <c r="F348" s="159" t="s">
        <v>913</v>
      </c>
      <c r="G348" s="160" t="s">
        <v>914</v>
      </c>
      <c r="H348" s="161">
        <v>15</v>
      </c>
      <c r="I348" s="162"/>
      <c r="J348" s="163">
        <f t="shared" si="100"/>
        <v>0</v>
      </c>
      <c r="K348" s="164"/>
      <c r="L348" s="165"/>
      <c r="M348" s="166" t="s">
        <v>1</v>
      </c>
      <c r="N348" s="167" t="s">
        <v>42</v>
      </c>
      <c r="O348" s="56"/>
      <c r="P348" s="153">
        <f t="shared" si="101"/>
        <v>0</v>
      </c>
      <c r="Q348" s="153">
        <v>0</v>
      </c>
      <c r="R348" s="153">
        <f t="shared" si="102"/>
        <v>0</v>
      </c>
      <c r="S348" s="153">
        <v>0</v>
      </c>
      <c r="T348" s="154">
        <f t="shared" si="10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55" t="s">
        <v>675</v>
      </c>
      <c r="AT348" s="155" t="s">
        <v>184</v>
      </c>
      <c r="AU348" s="155" t="s">
        <v>138</v>
      </c>
      <c r="AY348" s="14" t="s">
        <v>131</v>
      </c>
      <c r="BE348" s="156">
        <f t="shared" si="104"/>
        <v>0</v>
      </c>
      <c r="BF348" s="156">
        <f t="shared" si="105"/>
        <v>0</v>
      </c>
      <c r="BG348" s="156">
        <f t="shared" si="106"/>
        <v>0</v>
      </c>
      <c r="BH348" s="156">
        <f t="shared" si="107"/>
        <v>0</v>
      </c>
      <c r="BI348" s="156">
        <f t="shared" si="108"/>
        <v>0</v>
      </c>
      <c r="BJ348" s="14" t="s">
        <v>138</v>
      </c>
      <c r="BK348" s="156">
        <f t="shared" si="109"/>
        <v>0</v>
      </c>
      <c r="BL348" s="14" t="s">
        <v>675</v>
      </c>
      <c r="BM348" s="155" t="s">
        <v>915</v>
      </c>
    </row>
    <row r="349" spans="1:65" s="2" customFormat="1" ht="24.15" customHeight="1">
      <c r="A349" s="29"/>
      <c r="B349" s="142"/>
      <c r="C349" s="143" t="s">
        <v>916</v>
      </c>
      <c r="D349" s="143" t="s">
        <v>133</v>
      </c>
      <c r="E349" s="144" t="s">
        <v>917</v>
      </c>
      <c r="F349" s="145" t="s">
        <v>918</v>
      </c>
      <c r="G349" s="146" t="s">
        <v>358</v>
      </c>
      <c r="H349" s="147">
        <v>270</v>
      </c>
      <c r="I349" s="148"/>
      <c r="J349" s="149">
        <f t="shared" si="100"/>
        <v>0</v>
      </c>
      <c r="K349" s="150"/>
      <c r="L349" s="30"/>
      <c r="M349" s="151" t="s">
        <v>1</v>
      </c>
      <c r="N349" s="152" t="s">
        <v>42</v>
      </c>
      <c r="O349" s="56"/>
      <c r="P349" s="153">
        <f t="shared" si="101"/>
        <v>0</v>
      </c>
      <c r="Q349" s="153">
        <v>0</v>
      </c>
      <c r="R349" s="153">
        <f t="shared" si="102"/>
        <v>0</v>
      </c>
      <c r="S349" s="153">
        <v>0</v>
      </c>
      <c r="T349" s="154">
        <f t="shared" si="10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55" t="s">
        <v>349</v>
      </c>
      <c r="AT349" s="155" t="s">
        <v>133</v>
      </c>
      <c r="AU349" s="155" t="s">
        <v>138</v>
      </c>
      <c r="AY349" s="14" t="s">
        <v>131</v>
      </c>
      <c r="BE349" s="156">
        <f t="shared" si="104"/>
        <v>0</v>
      </c>
      <c r="BF349" s="156">
        <f t="shared" si="105"/>
        <v>0</v>
      </c>
      <c r="BG349" s="156">
        <f t="shared" si="106"/>
        <v>0</v>
      </c>
      <c r="BH349" s="156">
        <f t="shared" si="107"/>
        <v>0</v>
      </c>
      <c r="BI349" s="156">
        <f t="shared" si="108"/>
        <v>0</v>
      </c>
      <c r="BJ349" s="14" t="s">
        <v>138</v>
      </c>
      <c r="BK349" s="156">
        <f t="shared" si="109"/>
        <v>0</v>
      </c>
      <c r="BL349" s="14" t="s">
        <v>349</v>
      </c>
      <c r="BM349" s="155" t="s">
        <v>919</v>
      </c>
    </row>
    <row r="350" spans="1:65" s="2" customFormat="1" ht="16.5" customHeight="1">
      <c r="A350" s="29"/>
      <c r="B350" s="142"/>
      <c r="C350" s="157" t="s">
        <v>920</v>
      </c>
      <c r="D350" s="157" t="s">
        <v>184</v>
      </c>
      <c r="E350" s="158" t="s">
        <v>921</v>
      </c>
      <c r="F350" s="159" t="s">
        <v>922</v>
      </c>
      <c r="G350" s="160" t="s">
        <v>358</v>
      </c>
      <c r="H350" s="161">
        <v>75</v>
      </c>
      <c r="I350" s="162"/>
      <c r="J350" s="163">
        <f t="shared" si="100"/>
        <v>0</v>
      </c>
      <c r="K350" s="164"/>
      <c r="L350" s="165"/>
      <c r="M350" s="166" t="s">
        <v>1</v>
      </c>
      <c r="N350" s="167" t="s">
        <v>42</v>
      </c>
      <c r="O350" s="56"/>
      <c r="P350" s="153">
        <f t="shared" si="101"/>
        <v>0</v>
      </c>
      <c r="Q350" s="153">
        <v>0</v>
      </c>
      <c r="R350" s="153">
        <f t="shared" si="102"/>
        <v>0</v>
      </c>
      <c r="S350" s="153">
        <v>0</v>
      </c>
      <c r="T350" s="154">
        <f t="shared" si="10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55" t="s">
        <v>675</v>
      </c>
      <c r="AT350" s="155" t="s">
        <v>184</v>
      </c>
      <c r="AU350" s="155" t="s">
        <v>138</v>
      </c>
      <c r="AY350" s="14" t="s">
        <v>131</v>
      </c>
      <c r="BE350" s="156">
        <f t="shared" si="104"/>
        <v>0</v>
      </c>
      <c r="BF350" s="156">
        <f t="shared" si="105"/>
        <v>0</v>
      </c>
      <c r="BG350" s="156">
        <f t="shared" si="106"/>
        <v>0</v>
      </c>
      <c r="BH350" s="156">
        <f t="shared" si="107"/>
        <v>0</v>
      </c>
      <c r="BI350" s="156">
        <f t="shared" si="108"/>
        <v>0</v>
      </c>
      <c r="BJ350" s="14" t="s">
        <v>138</v>
      </c>
      <c r="BK350" s="156">
        <f t="shared" si="109"/>
        <v>0</v>
      </c>
      <c r="BL350" s="14" t="s">
        <v>675</v>
      </c>
      <c r="BM350" s="155" t="s">
        <v>923</v>
      </c>
    </row>
    <row r="351" spans="1:65" s="2" customFormat="1" ht="16.5" customHeight="1">
      <c r="A351" s="29"/>
      <c r="B351" s="142"/>
      <c r="C351" s="157" t="s">
        <v>924</v>
      </c>
      <c r="D351" s="157" t="s">
        <v>184</v>
      </c>
      <c r="E351" s="158" t="s">
        <v>925</v>
      </c>
      <c r="F351" s="159" t="s">
        <v>926</v>
      </c>
      <c r="G351" s="160" t="s">
        <v>358</v>
      </c>
      <c r="H351" s="161">
        <v>195</v>
      </c>
      <c r="I351" s="162"/>
      <c r="J351" s="163">
        <f t="shared" si="100"/>
        <v>0</v>
      </c>
      <c r="K351" s="164"/>
      <c r="L351" s="165"/>
      <c r="M351" s="166" t="s">
        <v>1</v>
      </c>
      <c r="N351" s="167" t="s">
        <v>42</v>
      </c>
      <c r="O351" s="56"/>
      <c r="P351" s="153">
        <f t="shared" si="101"/>
        <v>0</v>
      </c>
      <c r="Q351" s="153">
        <v>0</v>
      </c>
      <c r="R351" s="153">
        <f t="shared" si="102"/>
        <v>0</v>
      </c>
      <c r="S351" s="153">
        <v>0</v>
      </c>
      <c r="T351" s="154">
        <f t="shared" si="10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55" t="s">
        <v>675</v>
      </c>
      <c r="AT351" s="155" t="s">
        <v>184</v>
      </c>
      <c r="AU351" s="155" t="s">
        <v>138</v>
      </c>
      <c r="AY351" s="14" t="s">
        <v>131</v>
      </c>
      <c r="BE351" s="156">
        <f t="shared" si="104"/>
        <v>0</v>
      </c>
      <c r="BF351" s="156">
        <f t="shared" si="105"/>
        <v>0</v>
      </c>
      <c r="BG351" s="156">
        <f t="shared" si="106"/>
        <v>0</v>
      </c>
      <c r="BH351" s="156">
        <f t="shared" si="107"/>
        <v>0</v>
      </c>
      <c r="BI351" s="156">
        <f t="shared" si="108"/>
        <v>0</v>
      </c>
      <c r="BJ351" s="14" t="s">
        <v>138</v>
      </c>
      <c r="BK351" s="156">
        <f t="shared" si="109"/>
        <v>0</v>
      </c>
      <c r="BL351" s="14" t="s">
        <v>675</v>
      </c>
      <c r="BM351" s="155" t="s">
        <v>927</v>
      </c>
    </row>
    <row r="352" spans="1:65" s="2" customFormat="1" ht="16.5" customHeight="1">
      <c r="A352" s="29"/>
      <c r="B352" s="142"/>
      <c r="C352" s="157" t="s">
        <v>928</v>
      </c>
      <c r="D352" s="157" t="s">
        <v>184</v>
      </c>
      <c r="E352" s="158" t="s">
        <v>929</v>
      </c>
      <c r="F352" s="159" t="s">
        <v>930</v>
      </c>
      <c r="G352" s="160" t="s">
        <v>305</v>
      </c>
      <c r="H352" s="161">
        <v>24</v>
      </c>
      <c r="I352" s="162"/>
      <c r="J352" s="163">
        <f t="shared" si="100"/>
        <v>0</v>
      </c>
      <c r="K352" s="164"/>
      <c r="L352" s="165"/>
      <c r="M352" s="166" t="s">
        <v>1</v>
      </c>
      <c r="N352" s="167" t="s">
        <v>42</v>
      </c>
      <c r="O352" s="56"/>
      <c r="P352" s="153">
        <f t="shared" si="101"/>
        <v>0</v>
      </c>
      <c r="Q352" s="153">
        <v>0</v>
      </c>
      <c r="R352" s="153">
        <f t="shared" si="102"/>
        <v>0</v>
      </c>
      <c r="S352" s="153">
        <v>0</v>
      </c>
      <c r="T352" s="154">
        <f t="shared" si="10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55" t="s">
        <v>675</v>
      </c>
      <c r="AT352" s="155" t="s">
        <v>184</v>
      </c>
      <c r="AU352" s="155" t="s">
        <v>138</v>
      </c>
      <c r="AY352" s="14" t="s">
        <v>131</v>
      </c>
      <c r="BE352" s="156">
        <f t="shared" si="104"/>
        <v>0</v>
      </c>
      <c r="BF352" s="156">
        <f t="shared" si="105"/>
        <v>0</v>
      </c>
      <c r="BG352" s="156">
        <f t="shared" si="106"/>
        <v>0</v>
      </c>
      <c r="BH352" s="156">
        <f t="shared" si="107"/>
        <v>0</v>
      </c>
      <c r="BI352" s="156">
        <f t="shared" si="108"/>
        <v>0</v>
      </c>
      <c r="BJ352" s="14" t="s">
        <v>138</v>
      </c>
      <c r="BK352" s="156">
        <f t="shared" si="109"/>
        <v>0</v>
      </c>
      <c r="BL352" s="14" t="s">
        <v>675</v>
      </c>
      <c r="BM352" s="155" t="s">
        <v>931</v>
      </c>
    </row>
    <row r="353" spans="1:65" s="2" customFormat="1" ht="16.5" customHeight="1">
      <c r="A353" s="29"/>
      <c r="B353" s="142"/>
      <c r="C353" s="157" t="s">
        <v>932</v>
      </c>
      <c r="D353" s="157" t="s">
        <v>184</v>
      </c>
      <c r="E353" s="158" t="s">
        <v>933</v>
      </c>
      <c r="F353" s="159" t="s">
        <v>934</v>
      </c>
      <c r="G353" s="160" t="s">
        <v>305</v>
      </c>
      <c r="H353" s="161">
        <v>91</v>
      </c>
      <c r="I353" s="162"/>
      <c r="J353" s="163">
        <f t="shared" si="100"/>
        <v>0</v>
      </c>
      <c r="K353" s="164"/>
      <c r="L353" s="165"/>
      <c r="M353" s="166" t="s">
        <v>1</v>
      </c>
      <c r="N353" s="167" t="s">
        <v>42</v>
      </c>
      <c r="O353" s="56"/>
      <c r="P353" s="153">
        <f t="shared" si="101"/>
        <v>0</v>
      </c>
      <c r="Q353" s="153">
        <v>0</v>
      </c>
      <c r="R353" s="153">
        <f t="shared" si="102"/>
        <v>0</v>
      </c>
      <c r="S353" s="153">
        <v>0</v>
      </c>
      <c r="T353" s="154">
        <f t="shared" si="10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55" t="s">
        <v>675</v>
      </c>
      <c r="AT353" s="155" t="s">
        <v>184</v>
      </c>
      <c r="AU353" s="155" t="s">
        <v>138</v>
      </c>
      <c r="AY353" s="14" t="s">
        <v>131</v>
      </c>
      <c r="BE353" s="156">
        <f t="shared" si="104"/>
        <v>0</v>
      </c>
      <c r="BF353" s="156">
        <f t="shared" si="105"/>
        <v>0</v>
      </c>
      <c r="BG353" s="156">
        <f t="shared" si="106"/>
        <v>0</v>
      </c>
      <c r="BH353" s="156">
        <f t="shared" si="107"/>
        <v>0</v>
      </c>
      <c r="BI353" s="156">
        <f t="shared" si="108"/>
        <v>0</v>
      </c>
      <c r="BJ353" s="14" t="s">
        <v>138</v>
      </c>
      <c r="BK353" s="156">
        <f t="shared" si="109"/>
        <v>0</v>
      </c>
      <c r="BL353" s="14" t="s">
        <v>675</v>
      </c>
      <c r="BM353" s="155" t="s">
        <v>935</v>
      </c>
    </row>
    <row r="354" spans="1:65" s="2" customFormat="1" ht="16.5" customHeight="1">
      <c r="A354" s="29"/>
      <c r="B354" s="142"/>
      <c r="C354" s="157" t="s">
        <v>936</v>
      </c>
      <c r="D354" s="157" t="s">
        <v>184</v>
      </c>
      <c r="E354" s="158" t="s">
        <v>937</v>
      </c>
      <c r="F354" s="159" t="s">
        <v>938</v>
      </c>
      <c r="G354" s="160" t="s">
        <v>305</v>
      </c>
      <c r="H354" s="161">
        <v>75</v>
      </c>
      <c r="I354" s="162"/>
      <c r="J354" s="163">
        <f t="shared" si="100"/>
        <v>0</v>
      </c>
      <c r="K354" s="164"/>
      <c r="L354" s="165"/>
      <c r="M354" s="166" t="s">
        <v>1</v>
      </c>
      <c r="N354" s="167" t="s">
        <v>42</v>
      </c>
      <c r="O354" s="56"/>
      <c r="P354" s="153">
        <f t="shared" si="101"/>
        <v>0</v>
      </c>
      <c r="Q354" s="153">
        <v>0</v>
      </c>
      <c r="R354" s="153">
        <f t="shared" si="102"/>
        <v>0</v>
      </c>
      <c r="S354" s="153">
        <v>0</v>
      </c>
      <c r="T354" s="154">
        <f t="shared" si="10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55" t="s">
        <v>675</v>
      </c>
      <c r="AT354" s="155" t="s">
        <v>184</v>
      </c>
      <c r="AU354" s="155" t="s">
        <v>138</v>
      </c>
      <c r="AY354" s="14" t="s">
        <v>131</v>
      </c>
      <c r="BE354" s="156">
        <f t="shared" si="104"/>
        <v>0</v>
      </c>
      <c r="BF354" s="156">
        <f t="shared" si="105"/>
        <v>0</v>
      </c>
      <c r="BG354" s="156">
        <f t="shared" si="106"/>
        <v>0</v>
      </c>
      <c r="BH354" s="156">
        <f t="shared" si="107"/>
        <v>0</v>
      </c>
      <c r="BI354" s="156">
        <f t="shared" si="108"/>
        <v>0</v>
      </c>
      <c r="BJ354" s="14" t="s">
        <v>138</v>
      </c>
      <c r="BK354" s="156">
        <f t="shared" si="109"/>
        <v>0</v>
      </c>
      <c r="BL354" s="14" t="s">
        <v>675</v>
      </c>
      <c r="BM354" s="155" t="s">
        <v>939</v>
      </c>
    </row>
    <row r="355" spans="1:65" s="2" customFormat="1" ht="16.5" customHeight="1">
      <c r="A355" s="29"/>
      <c r="B355" s="142"/>
      <c r="C355" s="157" t="s">
        <v>940</v>
      </c>
      <c r="D355" s="157" t="s">
        <v>184</v>
      </c>
      <c r="E355" s="158" t="s">
        <v>941</v>
      </c>
      <c r="F355" s="159" t="s">
        <v>942</v>
      </c>
      <c r="G355" s="160" t="s">
        <v>305</v>
      </c>
      <c r="H355" s="161">
        <v>195</v>
      </c>
      <c r="I355" s="162"/>
      <c r="J355" s="163">
        <f t="shared" si="100"/>
        <v>0</v>
      </c>
      <c r="K355" s="164"/>
      <c r="L355" s="165"/>
      <c r="M355" s="166" t="s">
        <v>1</v>
      </c>
      <c r="N355" s="167" t="s">
        <v>42</v>
      </c>
      <c r="O355" s="56"/>
      <c r="P355" s="153">
        <f t="shared" si="101"/>
        <v>0</v>
      </c>
      <c r="Q355" s="153">
        <v>0</v>
      </c>
      <c r="R355" s="153">
        <f t="shared" si="102"/>
        <v>0</v>
      </c>
      <c r="S355" s="153">
        <v>0</v>
      </c>
      <c r="T355" s="154">
        <f t="shared" si="10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55" t="s">
        <v>675</v>
      </c>
      <c r="AT355" s="155" t="s">
        <v>184</v>
      </c>
      <c r="AU355" s="155" t="s">
        <v>138</v>
      </c>
      <c r="AY355" s="14" t="s">
        <v>131</v>
      </c>
      <c r="BE355" s="156">
        <f t="shared" si="104"/>
        <v>0</v>
      </c>
      <c r="BF355" s="156">
        <f t="shared" si="105"/>
        <v>0</v>
      </c>
      <c r="BG355" s="156">
        <f t="shared" si="106"/>
        <v>0</v>
      </c>
      <c r="BH355" s="156">
        <f t="shared" si="107"/>
        <v>0</v>
      </c>
      <c r="BI355" s="156">
        <f t="shared" si="108"/>
        <v>0</v>
      </c>
      <c r="BJ355" s="14" t="s">
        <v>138</v>
      </c>
      <c r="BK355" s="156">
        <f t="shared" si="109"/>
        <v>0</v>
      </c>
      <c r="BL355" s="14" t="s">
        <v>675</v>
      </c>
      <c r="BM355" s="155" t="s">
        <v>943</v>
      </c>
    </row>
    <row r="356" spans="1:65" s="2" customFormat="1" ht="16.5" customHeight="1">
      <c r="A356" s="29"/>
      <c r="B356" s="142"/>
      <c r="C356" s="143" t="s">
        <v>944</v>
      </c>
      <c r="D356" s="143" t="s">
        <v>133</v>
      </c>
      <c r="E356" s="144" t="s">
        <v>945</v>
      </c>
      <c r="F356" s="145" t="s">
        <v>946</v>
      </c>
      <c r="G356" s="146" t="s">
        <v>305</v>
      </c>
      <c r="H356" s="147">
        <v>150</v>
      </c>
      <c r="I356" s="148"/>
      <c r="J356" s="149">
        <f t="shared" si="100"/>
        <v>0</v>
      </c>
      <c r="K356" s="150"/>
      <c r="L356" s="30"/>
      <c r="M356" s="151" t="s">
        <v>1</v>
      </c>
      <c r="N356" s="152" t="s">
        <v>42</v>
      </c>
      <c r="O356" s="56"/>
      <c r="P356" s="153">
        <f t="shared" si="101"/>
        <v>0</v>
      </c>
      <c r="Q356" s="153">
        <v>0</v>
      </c>
      <c r="R356" s="153">
        <f t="shared" si="102"/>
        <v>0</v>
      </c>
      <c r="S356" s="153">
        <v>0</v>
      </c>
      <c r="T356" s="154">
        <f t="shared" si="10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55" t="s">
        <v>349</v>
      </c>
      <c r="AT356" s="155" t="s">
        <v>133</v>
      </c>
      <c r="AU356" s="155" t="s">
        <v>138</v>
      </c>
      <c r="AY356" s="14" t="s">
        <v>131</v>
      </c>
      <c r="BE356" s="156">
        <f t="shared" si="104"/>
        <v>0</v>
      </c>
      <c r="BF356" s="156">
        <f t="shared" si="105"/>
        <v>0</v>
      </c>
      <c r="BG356" s="156">
        <f t="shared" si="106"/>
        <v>0</v>
      </c>
      <c r="BH356" s="156">
        <f t="shared" si="107"/>
        <v>0</v>
      </c>
      <c r="BI356" s="156">
        <f t="shared" si="108"/>
        <v>0</v>
      </c>
      <c r="BJ356" s="14" t="s">
        <v>138</v>
      </c>
      <c r="BK356" s="156">
        <f t="shared" si="109"/>
        <v>0</v>
      </c>
      <c r="BL356" s="14" t="s">
        <v>349</v>
      </c>
      <c r="BM356" s="155" t="s">
        <v>947</v>
      </c>
    </row>
    <row r="357" spans="1:65" s="2" customFormat="1" ht="16.5" customHeight="1">
      <c r="A357" s="29"/>
      <c r="B357" s="142"/>
      <c r="C357" s="157" t="s">
        <v>948</v>
      </c>
      <c r="D357" s="157" t="s">
        <v>184</v>
      </c>
      <c r="E357" s="158" t="s">
        <v>949</v>
      </c>
      <c r="F357" s="159" t="s">
        <v>950</v>
      </c>
      <c r="G357" s="160" t="s">
        <v>305</v>
      </c>
      <c r="H357" s="161">
        <v>150</v>
      </c>
      <c r="I357" s="162"/>
      <c r="J357" s="163">
        <f t="shared" si="100"/>
        <v>0</v>
      </c>
      <c r="K357" s="164"/>
      <c r="L357" s="165"/>
      <c r="M357" s="166" t="s">
        <v>1</v>
      </c>
      <c r="N357" s="167" t="s">
        <v>42</v>
      </c>
      <c r="O357" s="56"/>
      <c r="P357" s="153">
        <f t="shared" si="101"/>
        <v>0</v>
      </c>
      <c r="Q357" s="153">
        <v>0</v>
      </c>
      <c r="R357" s="153">
        <f t="shared" si="102"/>
        <v>0</v>
      </c>
      <c r="S357" s="153">
        <v>0</v>
      </c>
      <c r="T357" s="154">
        <f t="shared" si="10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55" t="s">
        <v>675</v>
      </c>
      <c r="AT357" s="155" t="s">
        <v>184</v>
      </c>
      <c r="AU357" s="155" t="s">
        <v>138</v>
      </c>
      <c r="AY357" s="14" t="s">
        <v>131</v>
      </c>
      <c r="BE357" s="156">
        <f t="shared" si="104"/>
        <v>0</v>
      </c>
      <c r="BF357" s="156">
        <f t="shared" si="105"/>
        <v>0</v>
      </c>
      <c r="BG357" s="156">
        <f t="shared" si="106"/>
        <v>0</v>
      </c>
      <c r="BH357" s="156">
        <f t="shared" si="107"/>
        <v>0</v>
      </c>
      <c r="BI357" s="156">
        <f t="shared" si="108"/>
        <v>0</v>
      </c>
      <c r="BJ357" s="14" t="s">
        <v>138</v>
      </c>
      <c r="BK357" s="156">
        <f t="shared" si="109"/>
        <v>0</v>
      </c>
      <c r="BL357" s="14" t="s">
        <v>675</v>
      </c>
      <c r="BM357" s="155" t="s">
        <v>951</v>
      </c>
    </row>
    <row r="358" spans="1:65" s="2" customFormat="1" ht="16.5" customHeight="1">
      <c r="A358" s="29"/>
      <c r="B358" s="142"/>
      <c r="C358" s="143" t="s">
        <v>952</v>
      </c>
      <c r="D358" s="143" t="s">
        <v>133</v>
      </c>
      <c r="E358" s="144" t="s">
        <v>953</v>
      </c>
      <c r="F358" s="145" t="s">
        <v>954</v>
      </c>
      <c r="G358" s="146" t="s">
        <v>358</v>
      </c>
      <c r="H358" s="147">
        <v>35</v>
      </c>
      <c r="I358" s="148"/>
      <c r="J358" s="149">
        <f t="shared" ref="J358:J389" si="110">ROUND(I358*H358,3)</f>
        <v>0</v>
      </c>
      <c r="K358" s="150"/>
      <c r="L358" s="30"/>
      <c r="M358" s="151" t="s">
        <v>1</v>
      </c>
      <c r="N358" s="152" t="s">
        <v>42</v>
      </c>
      <c r="O358" s="56"/>
      <c r="P358" s="153">
        <f t="shared" ref="P358:P389" si="111">O358*H358</f>
        <v>0</v>
      </c>
      <c r="Q358" s="153">
        <v>0</v>
      </c>
      <c r="R358" s="153">
        <f t="shared" ref="R358:R389" si="112">Q358*H358</f>
        <v>0</v>
      </c>
      <c r="S358" s="153">
        <v>0</v>
      </c>
      <c r="T358" s="154">
        <f t="shared" ref="T358:T389" si="113"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55" t="s">
        <v>349</v>
      </c>
      <c r="AT358" s="155" t="s">
        <v>133</v>
      </c>
      <c r="AU358" s="155" t="s">
        <v>138</v>
      </c>
      <c r="AY358" s="14" t="s">
        <v>131</v>
      </c>
      <c r="BE358" s="156">
        <f t="shared" ref="BE358:BE389" si="114">IF(N358="základná",J358,0)</f>
        <v>0</v>
      </c>
      <c r="BF358" s="156">
        <f t="shared" ref="BF358:BF389" si="115">IF(N358="znížená",J358,0)</f>
        <v>0</v>
      </c>
      <c r="BG358" s="156">
        <f t="shared" ref="BG358:BG389" si="116">IF(N358="zákl. prenesená",J358,0)</f>
        <v>0</v>
      </c>
      <c r="BH358" s="156">
        <f t="shared" ref="BH358:BH389" si="117">IF(N358="zníž. prenesená",J358,0)</f>
        <v>0</v>
      </c>
      <c r="BI358" s="156">
        <f t="shared" ref="BI358:BI389" si="118">IF(N358="nulová",J358,0)</f>
        <v>0</v>
      </c>
      <c r="BJ358" s="14" t="s">
        <v>138</v>
      </c>
      <c r="BK358" s="156">
        <f t="shared" ref="BK358:BK389" si="119">ROUND(I358*H358,3)</f>
        <v>0</v>
      </c>
      <c r="BL358" s="14" t="s">
        <v>349</v>
      </c>
      <c r="BM358" s="155" t="s">
        <v>955</v>
      </c>
    </row>
    <row r="359" spans="1:65" s="2" customFormat="1" ht="16.5" customHeight="1">
      <c r="A359" s="29"/>
      <c r="B359" s="142"/>
      <c r="C359" s="157" t="s">
        <v>956</v>
      </c>
      <c r="D359" s="157" t="s">
        <v>184</v>
      </c>
      <c r="E359" s="158" t="s">
        <v>957</v>
      </c>
      <c r="F359" s="159" t="s">
        <v>958</v>
      </c>
      <c r="G359" s="160" t="s">
        <v>358</v>
      </c>
      <c r="H359" s="161">
        <v>35</v>
      </c>
      <c r="I359" s="162"/>
      <c r="J359" s="163">
        <f t="shared" si="110"/>
        <v>0</v>
      </c>
      <c r="K359" s="164"/>
      <c r="L359" s="165"/>
      <c r="M359" s="166" t="s">
        <v>1</v>
      </c>
      <c r="N359" s="167" t="s">
        <v>42</v>
      </c>
      <c r="O359" s="56"/>
      <c r="P359" s="153">
        <f t="shared" si="111"/>
        <v>0</v>
      </c>
      <c r="Q359" s="153">
        <v>0</v>
      </c>
      <c r="R359" s="153">
        <f t="shared" si="112"/>
        <v>0</v>
      </c>
      <c r="S359" s="153">
        <v>0</v>
      </c>
      <c r="T359" s="154">
        <f t="shared" si="113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55" t="s">
        <v>675</v>
      </c>
      <c r="AT359" s="155" t="s">
        <v>184</v>
      </c>
      <c r="AU359" s="155" t="s">
        <v>138</v>
      </c>
      <c r="AY359" s="14" t="s">
        <v>131</v>
      </c>
      <c r="BE359" s="156">
        <f t="shared" si="114"/>
        <v>0</v>
      </c>
      <c r="BF359" s="156">
        <f t="shared" si="115"/>
        <v>0</v>
      </c>
      <c r="BG359" s="156">
        <f t="shared" si="116"/>
        <v>0</v>
      </c>
      <c r="BH359" s="156">
        <f t="shared" si="117"/>
        <v>0</v>
      </c>
      <c r="BI359" s="156">
        <f t="shared" si="118"/>
        <v>0</v>
      </c>
      <c r="BJ359" s="14" t="s">
        <v>138</v>
      </c>
      <c r="BK359" s="156">
        <f t="shared" si="119"/>
        <v>0</v>
      </c>
      <c r="BL359" s="14" t="s">
        <v>675</v>
      </c>
      <c r="BM359" s="155" t="s">
        <v>959</v>
      </c>
    </row>
    <row r="360" spans="1:65" s="2" customFormat="1" ht="16.5" customHeight="1">
      <c r="A360" s="29"/>
      <c r="B360" s="142"/>
      <c r="C360" s="143" t="s">
        <v>960</v>
      </c>
      <c r="D360" s="143" t="s">
        <v>133</v>
      </c>
      <c r="E360" s="144" t="s">
        <v>961</v>
      </c>
      <c r="F360" s="145" t="s">
        <v>962</v>
      </c>
      <c r="G360" s="146" t="s">
        <v>305</v>
      </c>
      <c r="H360" s="147">
        <v>1</v>
      </c>
      <c r="I360" s="148"/>
      <c r="J360" s="149">
        <f t="shared" si="110"/>
        <v>0</v>
      </c>
      <c r="K360" s="150"/>
      <c r="L360" s="30"/>
      <c r="M360" s="151" t="s">
        <v>1</v>
      </c>
      <c r="N360" s="152" t="s">
        <v>42</v>
      </c>
      <c r="O360" s="56"/>
      <c r="P360" s="153">
        <f t="shared" si="111"/>
        <v>0</v>
      </c>
      <c r="Q360" s="153">
        <v>0</v>
      </c>
      <c r="R360" s="153">
        <f t="shared" si="112"/>
        <v>0</v>
      </c>
      <c r="S360" s="153">
        <v>0</v>
      </c>
      <c r="T360" s="154">
        <f t="shared" si="113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55" t="s">
        <v>349</v>
      </c>
      <c r="AT360" s="155" t="s">
        <v>133</v>
      </c>
      <c r="AU360" s="155" t="s">
        <v>138</v>
      </c>
      <c r="AY360" s="14" t="s">
        <v>131</v>
      </c>
      <c r="BE360" s="156">
        <f t="shared" si="114"/>
        <v>0</v>
      </c>
      <c r="BF360" s="156">
        <f t="shared" si="115"/>
        <v>0</v>
      </c>
      <c r="BG360" s="156">
        <f t="shared" si="116"/>
        <v>0</v>
      </c>
      <c r="BH360" s="156">
        <f t="shared" si="117"/>
        <v>0</v>
      </c>
      <c r="BI360" s="156">
        <f t="shared" si="118"/>
        <v>0</v>
      </c>
      <c r="BJ360" s="14" t="s">
        <v>138</v>
      </c>
      <c r="BK360" s="156">
        <f t="shared" si="119"/>
        <v>0</v>
      </c>
      <c r="BL360" s="14" t="s">
        <v>349</v>
      </c>
      <c r="BM360" s="155" t="s">
        <v>963</v>
      </c>
    </row>
    <row r="361" spans="1:65" s="2" customFormat="1" ht="16.5" customHeight="1">
      <c r="A361" s="29"/>
      <c r="B361" s="142"/>
      <c r="C361" s="157" t="s">
        <v>964</v>
      </c>
      <c r="D361" s="157" t="s">
        <v>184</v>
      </c>
      <c r="E361" s="158" t="s">
        <v>965</v>
      </c>
      <c r="F361" s="159" t="s">
        <v>966</v>
      </c>
      <c r="G361" s="160" t="s">
        <v>305</v>
      </c>
      <c r="H361" s="161">
        <v>1</v>
      </c>
      <c r="I361" s="162"/>
      <c r="J361" s="163">
        <f t="shared" si="110"/>
        <v>0</v>
      </c>
      <c r="K361" s="164"/>
      <c r="L361" s="165"/>
      <c r="M361" s="166" t="s">
        <v>1</v>
      </c>
      <c r="N361" s="167" t="s">
        <v>42</v>
      </c>
      <c r="O361" s="56"/>
      <c r="P361" s="153">
        <f t="shared" si="111"/>
        <v>0</v>
      </c>
      <c r="Q361" s="153">
        <v>0</v>
      </c>
      <c r="R361" s="153">
        <f t="shared" si="112"/>
        <v>0</v>
      </c>
      <c r="S361" s="153">
        <v>0</v>
      </c>
      <c r="T361" s="154">
        <f t="shared" si="11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55" t="s">
        <v>675</v>
      </c>
      <c r="AT361" s="155" t="s">
        <v>184</v>
      </c>
      <c r="AU361" s="155" t="s">
        <v>138</v>
      </c>
      <c r="AY361" s="14" t="s">
        <v>131</v>
      </c>
      <c r="BE361" s="156">
        <f t="shared" si="114"/>
        <v>0</v>
      </c>
      <c r="BF361" s="156">
        <f t="shared" si="115"/>
        <v>0</v>
      </c>
      <c r="BG361" s="156">
        <f t="shared" si="116"/>
        <v>0</v>
      </c>
      <c r="BH361" s="156">
        <f t="shared" si="117"/>
        <v>0</v>
      </c>
      <c r="BI361" s="156">
        <f t="shared" si="118"/>
        <v>0</v>
      </c>
      <c r="BJ361" s="14" t="s">
        <v>138</v>
      </c>
      <c r="BK361" s="156">
        <f t="shared" si="119"/>
        <v>0</v>
      </c>
      <c r="BL361" s="14" t="s">
        <v>675</v>
      </c>
      <c r="BM361" s="155" t="s">
        <v>967</v>
      </c>
    </row>
    <row r="362" spans="1:65" s="2" customFormat="1" ht="16.5" customHeight="1">
      <c r="A362" s="29"/>
      <c r="B362" s="142"/>
      <c r="C362" s="143" t="s">
        <v>968</v>
      </c>
      <c r="D362" s="143" t="s">
        <v>133</v>
      </c>
      <c r="E362" s="144" t="s">
        <v>969</v>
      </c>
      <c r="F362" s="145" t="s">
        <v>970</v>
      </c>
      <c r="G362" s="146" t="s">
        <v>305</v>
      </c>
      <c r="H362" s="147">
        <v>4</v>
      </c>
      <c r="I362" s="148"/>
      <c r="J362" s="149">
        <f t="shared" si="110"/>
        <v>0</v>
      </c>
      <c r="K362" s="150"/>
      <c r="L362" s="30"/>
      <c r="M362" s="151" t="s">
        <v>1</v>
      </c>
      <c r="N362" s="152" t="s">
        <v>42</v>
      </c>
      <c r="O362" s="56"/>
      <c r="P362" s="153">
        <f t="shared" si="111"/>
        <v>0</v>
      </c>
      <c r="Q362" s="153">
        <v>0</v>
      </c>
      <c r="R362" s="153">
        <f t="shared" si="112"/>
        <v>0</v>
      </c>
      <c r="S362" s="153">
        <v>0</v>
      </c>
      <c r="T362" s="154">
        <f t="shared" si="11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55" t="s">
        <v>349</v>
      </c>
      <c r="AT362" s="155" t="s">
        <v>133</v>
      </c>
      <c r="AU362" s="155" t="s">
        <v>138</v>
      </c>
      <c r="AY362" s="14" t="s">
        <v>131</v>
      </c>
      <c r="BE362" s="156">
        <f t="shared" si="114"/>
        <v>0</v>
      </c>
      <c r="BF362" s="156">
        <f t="shared" si="115"/>
        <v>0</v>
      </c>
      <c r="BG362" s="156">
        <f t="shared" si="116"/>
        <v>0</v>
      </c>
      <c r="BH362" s="156">
        <f t="shared" si="117"/>
        <v>0</v>
      </c>
      <c r="BI362" s="156">
        <f t="shared" si="118"/>
        <v>0</v>
      </c>
      <c r="BJ362" s="14" t="s">
        <v>138</v>
      </c>
      <c r="BK362" s="156">
        <f t="shared" si="119"/>
        <v>0</v>
      </c>
      <c r="BL362" s="14" t="s">
        <v>349</v>
      </c>
      <c r="BM362" s="155" t="s">
        <v>971</v>
      </c>
    </row>
    <row r="363" spans="1:65" s="2" customFormat="1" ht="24.15" customHeight="1">
      <c r="A363" s="29"/>
      <c r="B363" s="142"/>
      <c r="C363" s="157" t="s">
        <v>972</v>
      </c>
      <c r="D363" s="157" t="s">
        <v>184</v>
      </c>
      <c r="E363" s="158" t="s">
        <v>973</v>
      </c>
      <c r="F363" s="159" t="s">
        <v>974</v>
      </c>
      <c r="G363" s="160" t="s">
        <v>305</v>
      </c>
      <c r="H363" s="161">
        <v>4</v>
      </c>
      <c r="I363" s="162"/>
      <c r="J363" s="163">
        <f t="shared" si="110"/>
        <v>0</v>
      </c>
      <c r="K363" s="164"/>
      <c r="L363" s="165"/>
      <c r="M363" s="166" t="s">
        <v>1</v>
      </c>
      <c r="N363" s="167" t="s">
        <v>42</v>
      </c>
      <c r="O363" s="56"/>
      <c r="P363" s="153">
        <f t="shared" si="111"/>
        <v>0</v>
      </c>
      <c r="Q363" s="153">
        <v>0</v>
      </c>
      <c r="R363" s="153">
        <f t="shared" si="112"/>
        <v>0</v>
      </c>
      <c r="S363" s="153">
        <v>0</v>
      </c>
      <c r="T363" s="154">
        <f t="shared" si="11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55" t="s">
        <v>675</v>
      </c>
      <c r="AT363" s="155" t="s">
        <v>184</v>
      </c>
      <c r="AU363" s="155" t="s">
        <v>138</v>
      </c>
      <c r="AY363" s="14" t="s">
        <v>131</v>
      </c>
      <c r="BE363" s="156">
        <f t="shared" si="114"/>
        <v>0</v>
      </c>
      <c r="BF363" s="156">
        <f t="shared" si="115"/>
        <v>0</v>
      </c>
      <c r="BG363" s="156">
        <f t="shared" si="116"/>
        <v>0</v>
      </c>
      <c r="BH363" s="156">
        <f t="shared" si="117"/>
        <v>0</v>
      </c>
      <c r="BI363" s="156">
        <f t="shared" si="118"/>
        <v>0</v>
      </c>
      <c r="BJ363" s="14" t="s">
        <v>138</v>
      </c>
      <c r="BK363" s="156">
        <f t="shared" si="119"/>
        <v>0</v>
      </c>
      <c r="BL363" s="14" t="s">
        <v>675</v>
      </c>
      <c r="BM363" s="155" t="s">
        <v>975</v>
      </c>
    </row>
    <row r="364" spans="1:65" s="2" customFormat="1" ht="16.5" customHeight="1">
      <c r="A364" s="29"/>
      <c r="B364" s="142"/>
      <c r="C364" s="143" t="s">
        <v>976</v>
      </c>
      <c r="D364" s="143" t="s">
        <v>133</v>
      </c>
      <c r="E364" s="144" t="s">
        <v>977</v>
      </c>
      <c r="F364" s="145" t="s">
        <v>978</v>
      </c>
      <c r="G364" s="146" t="s">
        <v>305</v>
      </c>
      <c r="H364" s="147">
        <v>2</v>
      </c>
      <c r="I364" s="148"/>
      <c r="J364" s="149">
        <f t="shared" si="110"/>
        <v>0</v>
      </c>
      <c r="K364" s="150"/>
      <c r="L364" s="30"/>
      <c r="M364" s="151" t="s">
        <v>1</v>
      </c>
      <c r="N364" s="152" t="s">
        <v>42</v>
      </c>
      <c r="O364" s="56"/>
      <c r="P364" s="153">
        <f t="shared" si="111"/>
        <v>0</v>
      </c>
      <c r="Q364" s="153">
        <v>0</v>
      </c>
      <c r="R364" s="153">
        <f t="shared" si="112"/>
        <v>0</v>
      </c>
      <c r="S364" s="153">
        <v>0</v>
      </c>
      <c r="T364" s="154">
        <f t="shared" si="11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55" t="s">
        <v>349</v>
      </c>
      <c r="AT364" s="155" t="s">
        <v>133</v>
      </c>
      <c r="AU364" s="155" t="s">
        <v>138</v>
      </c>
      <c r="AY364" s="14" t="s">
        <v>131</v>
      </c>
      <c r="BE364" s="156">
        <f t="shared" si="114"/>
        <v>0</v>
      </c>
      <c r="BF364" s="156">
        <f t="shared" si="115"/>
        <v>0</v>
      </c>
      <c r="BG364" s="156">
        <f t="shared" si="116"/>
        <v>0</v>
      </c>
      <c r="BH364" s="156">
        <f t="shared" si="117"/>
        <v>0</v>
      </c>
      <c r="BI364" s="156">
        <f t="shared" si="118"/>
        <v>0</v>
      </c>
      <c r="BJ364" s="14" t="s">
        <v>138</v>
      </c>
      <c r="BK364" s="156">
        <f t="shared" si="119"/>
        <v>0</v>
      </c>
      <c r="BL364" s="14" t="s">
        <v>349</v>
      </c>
      <c r="BM364" s="155" t="s">
        <v>979</v>
      </c>
    </row>
    <row r="365" spans="1:65" s="2" customFormat="1" ht="24.15" customHeight="1">
      <c r="A365" s="29"/>
      <c r="B365" s="142"/>
      <c r="C365" s="157" t="s">
        <v>980</v>
      </c>
      <c r="D365" s="157" t="s">
        <v>184</v>
      </c>
      <c r="E365" s="158" t="s">
        <v>981</v>
      </c>
      <c r="F365" s="159" t="s">
        <v>982</v>
      </c>
      <c r="G365" s="160" t="s">
        <v>305</v>
      </c>
      <c r="H365" s="161">
        <v>2</v>
      </c>
      <c r="I365" s="162"/>
      <c r="J365" s="163">
        <f t="shared" si="110"/>
        <v>0</v>
      </c>
      <c r="K365" s="164"/>
      <c r="L365" s="165"/>
      <c r="M365" s="166" t="s">
        <v>1</v>
      </c>
      <c r="N365" s="167" t="s">
        <v>42</v>
      </c>
      <c r="O365" s="56"/>
      <c r="P365" s="153">
        <f t="shared" si="111"/>
        <v>0</v>
      </c>
      <c r="Q365" s="153">
        <v>0</v>
      </c>
      <c r="R365" s="153">
        <f t="shared" si="112"/>
        <v>0</v>
      </c>
      <c r="S365" s="153">
        <v>0</v>
      </c>
      <c r="T365" s="154">
        <f t="shared" si="11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55" t="s">
        <v>675</v>
      </c>
      <c r="AT365" s="155" t="s">
        <v>184</v>
      </c>
      <c r="AU365" s="155" t="s">
        <v>138</v>
      </c>
      <c r="AY365" s="14" t="s">
        <v>131</v>
      </c>
      <c r="BE365" s="156">
        <f t="shared" si="114"/>
        <v>0</v>
      </c>
      <c r="BF365" s="156">
        <f t="shared" si="115"/>
        <v>0</v>
      </c>
      <c r="BG365" s="156">
        <f t="shared" si="116"/>
        <v>0</v>
      </c>
      <c r="BH365" s="156">
        <f t="shared" si="117"/>
        <v>0</v>
      </c>
      <c r="BI365" s="156">
        <f t="shared" si="118"/>
        <v>0</v>
      </c>
      <c r="BJ365" s="14" t="s">
        <v>138</v>
      </c>
      <c r="BK365" s="156">
        <f t="shared" si="119"/>
        <v>0</v>
      </c>
      <c r="BL365" s="14" t="s">
        <v>675</v>
      </c>
      <c r="BM365" s="155" t="s">
        <v>983</v>
      </c>
    </row>
    <row r="366" spans="1:65" s="2" customFormat="1" ht="16.5" customHeight="1">
      <c r="A366" s="29"/>
      <c r="B366" s="142"/>
      <c r="C366" s="143" t="s">
        <v>984</v>
      </c>
      <c r="D366" s="143" t="s">
        <v>133</v>
      </c>
      <c r="E366" s="144" t="s">
        <v>985</v>
      </c>
      <c r="F366" s="145" t="s">
        <v>986</v>
      </c>
      <c r="G366" s="146" t="s">
        <v>305</v>
      </c>
      <c r="H366" s="147">
        <v>4</v>
      </c>
      <c r="I366" s="148"/>
      <c r="J366" s="149">
        <f t="shared" si="110"/>
        <v>0</v>
      </c>
      <c r="K366" s="150"/>
      <c r="L366" s="30"/>
      <c r="M366" s="151" t="s">
        <v>1</v>
      </c>
      <c r="N366" s="152" t="s">
        <v>42</v>
      </c>
      <c r="O366" s="56"/>
      <c r="P366" s="153">
        <f t="shared" si="111"/>
        <v>0</v>
      </c>
      <c r="Q366" s="153">
        <v>0</v>
      </c>
      <c r="R366" s="153">
        <f t="shared" si="112"/>
        <v>0</v>
      </c>
      <c r="S366" s="153">
        <v>0</v>
      </c>
      <c r="T366" s="154">
        <f t="shared" si="113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55" t="s">
        <v>349</v>
      </c>
      <c r="AT366" s="155" t="s">
        <v>133</v>
      </c>
      <c r="AU366" s="155" t="s">
        <v>138</v>
      </c>
      <c r="AY366" s="14" t="s">
        <v>131</v>
      </c>
      <c r="BE366" s="156">
        <f t="shared" si="114"/>
        <v>0</v>
      </c>
      <c r="BF366" s="156">
        <f t="shared" si="115"/>
        <v>0</v>
      </c>
      <c r="BG366" s="156">
        <f t="shared" si="116"/>
        <v>0</v>
      </c>
      <c r="BH366" s="156">
        <f t="shared" si="117"/>
        <v>0</v>
      </c>
      <c r="BI366" s="156">
        <f t="shared" si="118"/>
        <v>0</v>
      </c>
      <c r="BJ366" s="14" t="s">
        <v>138</v>
      </c>
      <c r="BK366" s="156">
        <f t="shared" si="119"/>
        <v>0</v>
      </c>
      <c r="BL366" s="14" t="s">
        <v>349</v>
      </c>
      <c r="BM366" s="155" t="s">
        <v>987</v>
      </c>
    </row>
    <row r="367" spans="1:65" s="2" customFormat="1" ht="16.5" customHeight="1">
      <c r="A367" s="29"/>
      <c r="B367" s="142"/>
      <c r="C367" s="157" t="s">
        <v>988</v>
      </c>
      <c r="D367" s="157" t="s">
        <v>184</v>
      </c>
      <c r="E367" s="158" t="s">
        <v>989</v>
      </c>
      <c r="F367" s="159" t="s">
        <v>990</v>
      </c>
      <c r="G367" s="160" t="s">
        <v>305</v>
      </c>
      <c r="H367" s="161">
        <v>4</v>
      </c>
      <c r="I367" s="162"/>
      <c r="J367" s="163">
        <f t="shared" si="110"/>
        <v>0</v>
      </c>
      <c r="K367" s="164"/>
      <c r="L367" s="165"/>
      <c r="M367" s="166" t="s">
        <v>1</v>
      </c>
      <c r="N367" s="167" t="s">
        <v>42</v>
      </c>
      <c r="O367" s="56"/>
      <c r="P367" s="153">
        <f t="shared" si="111"/>
        <v>0</v>
      </c>
      <c r="Q367" s="153">
        <v>0</v>
      </c>
      <c r="R367" s="153">
        <f t="shared" si="112"/>
        <v>0</v>
      </c>
      <c r="S367" s="153">
        <v>0</v>
      </c>
      <c r="T367" s="154">
        <f t="shared" si="113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55" t="s">
        <v>675</v>
      </c>
      <c r="AT367" s="155" t="s">
        <v>184</v>
      </c>
      <c r="AU367" s="155" t="s">
        <v>138</v>
      </c>
      <c r="AY367" s="14" t="s">
        <v>131</v>
      </c>
      <c r="BE367" s="156">
        <f t="shared" si="114"/>
        <v>0</v>
      </c>
      <c r="BF367" s="156">
        <f t="shared" si="115"/>
        <v>0</v>
      </c>
      <c r="BG367" s="156">
        <f t="shared" si="116"/>
        <v>0</v>
      </c>
      <c r="BH367" s="156">
        <f t="shared" si="117"/>
        <v>0</v>
      </c>
      <c r="BI367" s="156">
        <f t="shared" si="118"/>
        <v>0</v>
      </c>
      <c r="BJ367" s="14" t="s">
        <v>138</v>
      </c>
      <c r="BK367" s="156">
        <f t="shared" si="119"/>
        <v>0</v>
      </c>
      <c r="BL367" s="14" t="s">
        <v>675</v>
      </c>
      <c r="BM367" s="155" t="s">
        <v>991</v>
      </c>
    </row>
    <row r="368" spans="1:65" s="2" customFormat="1" ht="16.5" customHeight="1">
      <c r="A368" s="29"/>
      <c r="B368" s="142"/>
      <c r="C368" s="143" t="s">
        <v>992</v>
      </c>
      <c r="D368" s="143" t="s">
        <v>133</v>
      </c>
      <c r="E368" s="144" t="s">
        <v>993</v>
      </c>
      <c r="F368" s="145" t="s">
        <v>994</v>
      </c>
      <c r="G368" s="146" t="s">
        <v>305</v>
      </c>
      <c r="H368" s="147">
        <v>16</v>
      </c>
      <c r="I368" s="148"/>
      <c r="J368" s="149">
        <f t="shared" si="110"/>
        <v>0</v>
      </c>
      <c r="K368" s="150"/>
      <c r="L368" s="30"/>
      <c r="M368" s="151" t="s">
        <v>1</v>
      </c>
      <c r="N368" s="152" t="s">
        <v>42</v>
      </c>
      <c r="O368" s="56"/>
      <c r="P368" s="153">
        <f t="shared" si="111"/>
        <v>0</v>
      </c>
      <c r="Q368" s="153">
        <v>0</v>
      </c>
      <c r="R368" s="153">
        <f t="shared" si="112"/>
        <v>0</v>
      </c>
      <c r="S368" s="153">
        <v>0</v>
      </c>
      <c r="T368" s="154">
        <f t="shared" si="113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55" t="s">
        <v>349</v>
      </c>
      <c r="AT368" s="155" t="s">
        <v>133</v>
      </c>
      <c r="AU368" s="155" t="s">
        <v>138</v>
      </c>
      <c r="AY368" s="14" t="s">
        <v>131</v>
      </c>
      <c r="BE368" s="156">
        <f t="shared" si="114"/>
        <v>0</v>
      </c>
      <c r="BF368" s="156">
        <f t="shared" si="115"/>
        <v>0</v>
      </c>
      <c r="BG368" s="156">
        <f t="shared" si="116"/>
        <v>0</v>
      </c>
      <c r="BH368" s="156">
        <f t="shared" si="117"/>
        <v>0</v>
      </c>
      <c r="BI368" s="156">
        <f t="shared" si="118"/>
        <v>0</v>
      </c>
      <c r="BJ368" s="14" t="s">
        <v>138</v>
      </c>
      <c r="BK368" s="156">
        <f t="shared" si="119"/>
        <v>0</v>
      </c>
      <c r="BL368" s="14" t="s">
        <v>349</v>
      </c>
      <c r="BM368" s="155" t="s">
        <v>995</v>
      </c>
    </row>
    <row r="369" spans="1:65" s="2" customFormat="1" ht="24.15" customHeight="1">
      <c r="A369" s="29"/>
      <c r="B369" s="142"/>
      <c r="C369" s="157" t="s">
        <v>996</v>
      </c>
      <c r="D369" s="157" t="s">
        <v>184</v>
      </c>
      <c r="E369" s="158" t="s">
        <v>997</v>
      </c>
      <c r="F369" s="159" t="s">
        <v>998</v>
      </c>
      <c r="G369" s="160" t="s">
        <v>305</v>
      </c>
      <c r="H369" s="161">
        <v>16</v>
      </c>
      <c r="I369" s="162"/>
      <c r="J369" s="163">
        <f t="shared" si="110"/>
        <v>0</v>
      </c>
      <c r="K369" s="164"/>
      <c r="L369" s="165"/>
      <c r="M369" s="166" t="s">
        <v>1</v>
      </c>
      <c r="N369" s="167" t="s">
        <v>42</v>
      </c>
      <c r="O369" s="56"/>
      <c r="P369" s="153">
        <f t="shared" si="111"/>
        <v>0</v>
      </c>
      <c r="Q369" s="153">
        <v>0</v>
      </c>
      <c r="R369" s="153">
        <f t="shared" si="112"/>
        <v>0</v>
      </c>
      <c r="S369" s="153">
        <v>0</v>
      </c>
      <c r="T369" s="154">
        <f t="shared" si="11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55" t="s">
        <v>675</v>
      </c>
      <c r="AT369" s="155" t="s">
        <v>184</v>
      </c>
      <c r="AU369" s="155" t="s">
        <v>138</v>
      </c>
      <c r="AY369" s="14" t="s">
        <v>131</v>
      </c>
      <c r="BE369" s="156">
        <f t="shared" si="114"/>
        <v>0</v>
      </c>
      <c r="BF369" s="156">
        <f t="shared" si="115"/>
        <v>0</v>
      </c>
      <c r="BG369" s="156">
        <f t="shared" si="116"/>
        <v>0</v>
      </c>
      <c r="BH369" s="156">
        <f t="shared" si="117"/>
        <v>0</v>
      </c>
      <c r="BI369" s="156">
        <f t="shared" si="118"/>
        <v>0</v>
      </c>
      <c r="BJ369" s="14" t="s">
        <v>138</v>
      </c>
      <c r="BK369" s="156">
        <f t="shared" si="119"/>
        <v>0</v>
      </c>
      <c r="BL369" s="14" t="s">
        <v>675</v>
      </c>
      <c r="BM369" s="155" t="s">
        <v>999</v>
      </c>
    </row>
    <row r="370" spans="1:65" s="2" customFormat="1" ht="16.5" customHeight="1">
      <c r="A370" s="29"/>
      <c r="B370" s="142"/>
      <c r="C370" s="143" t="s">
        <v>1000</v>
      </c>
      <c r="D370" s="143" t="s">
        <v>133</v>
      </c>
      <c r="E370" s="144" t="s">
        <v>1001</v>
      </c>
      <c r="F370" s="145" t="s">
        <v>994</v>
      </c>
      <c r="G370" s="146" t="s">
        <v>305</v>
      </c>
      <c r="H370" s="147">
        <v>6</v>
      </c>
      <c r="I370" s="148"/>
      <c r="J370" s="149">
        <f t="shared" si="110"/>
        <v>0</v>
      </c>
      <c r="K370" s="150"/>
      <c r="L370" s="30"/>
      <c r="M370" s="151" t="s">
        <v>1</v>
      </c>
      <c r="N370" s="152" t="s">
        <v>42</v>
      </c>
      <c r="O370" s="56"/>
      <c r="P370" s="153">
        <f t="shared" si="111"/>
        <v>0</v>
      </c>
      <c r="Q370" s="153">
        <v>0</v>
      </c>
      <c r="R370" s="153">
        <f t="shared" si="112"/>
        <v>0</v>
      </c>
      <c r="S370" s="153">
        <v>0</v>
      </c>
      <c r="T370" s="154">
        <f t="shared" si="11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55" t="s">
        <v>349</v>
      </c>
      <c r="AT370" s="155" t="s">
        <v>133</v>
      </c>
      <c r="AU370" s="155" t="s">
        <v>138</v>
      </c>
      <c r="AY370" s="14" t="s">
        <v>131</v>
      </c>
      <c r="BE370" s="156">
        <f t="shared" si="114"/>
        <v>0</v>
      </c>
      <c r="BF370" s="156">
        <f t="shared" si="115"/>
        <v>0</v>
      </c>
      <c r="BG370" s="156">
        <f t="shared" si="116"/>
        <v>0</v>
      </c>
      <c r="BH370" s="156">
        <f t="shared" si="117"/>
        <v>0</v>
      </c>
      <c r="BI370" s="156">
        <f t="shared" si="118"/>
        <v>0</v>
      </c>
      <c r="BJ370" s="14" t="s">
        <v>138</v>
      </c>
      <c r="BK370" s="156">
        <f t="shared" si="119"/>
        <v>0</v>
      </c>
      <c r="BL370" s="14" t="s">
        <v>349</v>
      </c>
      <c r="BM370" s="155" t="s">
        <v>1002</v>
      </c>
    </row>
    <row r="371" spans="1:65" s="2" customFormat="1" ht="24.15" customHeight="1">
      <c r="A371" s="29"/>
      <c r="B371" s="142"/>
      <c r="C371" s="157" t="s">
        <v>1003</v>
      </c>
      <c r="D371" s="157" t="s">
        <v>184</v>
      </c>
      <c r="E371" s="158" t="s">
        <v>1004</v>
      </c>
      <c r="F371" s="159" t="s">
        <v>1005</v>
      </c>
      <c r="G371" s="160" t="s">
        <v>305</v>
      </c>
      <c r="H371" s="161">
        <v>6</v>
      </c>
      <c r="I371" s="162"/>
      <c r="J371" s="163">
        <f t="shared" si="110"/>
        <v>0</v>
      </c>
      <c r="K371" s="164"/>
      <c r="L371" s="165"/>
      <c r="M371" s="166" t="s">
        <v>1</v>
      </c>
      <c r="N371" s="167" t="s">
        <v>42</v>
      </c>
      <c r="O371" s="56"/>
      <c r="P371" s="153">
        <f t="shared" si="111"/>
        <v>0</v>
      </c>
      <c r="Q371" s="153">
        <v>0</v>
      </c>
      <c r="R371" s="153">
        <f t="shared" si="112"/>
        <v>0</v>
      </c>
      <c r="S371" s="153">
        <v>0</v>
      </c>
      <c r="T371" s="154">
        <f t="shared" si="113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55" t="s">
        <v>675</v>
      </c>
      <c r="AT371" s="155" t="s">
        <v>184</v>
      </c>
      <c r="AU371" s="155" t="s">
        <v>138</v>
      </c>
      <c r="AY371" s="14" t="s">
        <v>131</v>
      </c>
      <c r="BE371" s="156">
        <f t="shared" si="114"/>
        <v>0</v>
      </c>
      <c r="BF371" s="156">
        <f t="shared" si="115"/>
        <v>0</v>
      </c>
      <c r="BG371" s="156">
        <f t="shared" si="116"/>
        <v>0</v>
      </c>
      <c r="BH371" s="156">
        <f t="shared" si="117"/>
        <v>0</v>
      </c>
      <c r="BI371" s="156">
        <f t="shared" si="118"/>
        <v>0</v>
      </c>
      <c r="BJ371" s="14" t="s">
        <v>138</v>
      </c>
      <c r="BK371" s="156">
        <f t="shared" si="119"/>
        <v>0</v>
      </c>
      <c r="BL371" s="14" t="s">
        <v>675</v>
      </c>
      <c r="BM371" s="155" t="s">
        <v>1006</v>
      </c>
    </row>
    <row r="372" spans="1:65" s="2" customFormat="1" ht="16.5" customHeight="1">
      <c r="A372" s="29"/>
      <c r="B372" s="142"/>
      <c r="C372" s="143" t="s">
        <v>1007</v>
      </c>
      <c r="D372" s="143" t="s">
        <v>133</v>
      </c>
      <c r="E372" s="144" t="s">
        <v>1008</v>
      </c>
      <c r="F372" s="145" t="s">
        <v>1009</v>
      </c>
      <c r="G372" s="146" t="s">
        <v>305</v>
      </c>
      <c r="H372" s="147">
        <v>1</v>
      </c>
      <c r="I372" s="148"/>
      <c r="J372" s="149">
        <f t="shared" si="110"/>
        <v>0</v>
      </c>
      <c r="K372" s="150"/>
      <c r="L372" s="30"/>
      <c r="M372" s="151" t="s">
        <v>1</v>
      </c>
      <c r="N372" s="152" t="s">
        <v>42</v>
      </c>
      <c r="O372" s="56"/>
      <c r="P372" s="153">
        <f t="shared" si="111"/>
        <v>0</v>
      </c>
      <c r="Q372" s="153">
        <v>0</v>
      </c>
      <c r="R372" s="153">
        <f t="shared" si="112"/>
        <v>0</v>
      </c>
      <c r="S372" s="153">
        <v>0</v>
      </c>
      <c r="T372" s="154">
        <f t="shared" si="11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55" t="s">
        <v>349</v>
      </c>
      <c r="AT372" s="155" t="s">
        <v>133</v>
      </c>
      <c r="AU372" s="155" t="s">
        <v>138</v>
      </c>
      <c r="AY372" s="14" t="s">
        <v>131</v>
      </c>
      <c r="BE372" s="156">
        <f t="shared" si="114"/>
        <v>0</v>
      </c>
      <c r="BF372" s="156">
        <f t="shared" si="115"/>
        <v>0</v>
      </c>
      <c r="BG372" s="156">
        <f t="shared" si="116"/>
        <v>0</v>
      </c>
      <c r="BH372" s="156">
        <f t="shared" si="117"/>
        <v>0</v>
      </c>
      <c r="BI372" s="156">
        <f t="shared" si="118"/>
        <v>0</v>
      </c>
      <c r="BJ372" s="14" t="s">
        <v>138</v>
      </c>
      <c r="BK372" s="156">
        <f t="shared" si="119"/>
        <v>0</v>
      </c>
      <c r="BL372" s="14" t="s">
        <v>349</v>
      </c>
      <c r="BM372" s="155" t="s">
        <v>1010</v>
      </c>
    </row>
    <row r="373" spans="1:65" s="2" customFormat="1" ht="16.5" customHeight="1">
      <c r="A373" s="29"/>
      <c r="B373" s="142"/>
      <c r="C373" s="157" t="s">
        <v>1011</v>
      </c>
      <c r="D373" s="157" t="s">
        <v>184</v>
      </c>
      <c r="E373" s="158" t="s">
        <v>1012</v>
      </c>
      <c r="F373" s="159" t="s">
        <v>1013</v>
      </c>
      <c r="G373" s="160" t="s">
        <v>305</v>
      </c>
      <c r="H373" s="161">
        <v>1</v>
      </c>
      <c r="I373" s="162"/>
      <c r="J373" s="163">
        <f t="shared" si="110"/>
        <v>0</v>
      </c>
      <c r="K373" s="164"/>
      <c r="L373" s="165"/>
      <c r="M373" s="166" t="s">
        <v>1</v>
      </c>
      <c r="N373" s="167" t="s">
        <v>42</v>
      </c>
      <c r="O373" s="56"/>
      <c r="P373" s="153">
        <f t="shared" si="111"/>
        <v>0</v>
      </c>
      <c r="Q373" s="153">
        <v>0</v>
      </c>
      <c r="R373" s="153">
        <f t="shared" si="112"/>
        <v>0</v>
      </c>
      <c r="S373" s="153">
        <v>0</v>
      </c>
      <c r="T373" s="154">
        <f t="shared" si="11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55" t="s">
        <v>675</v>
      </c>
      <c r="AT373" s="155" t="s">
        <v>184</v>
      </c>
      <c r="AU373" s="155" t="s">
        <v>138</v>
      </c>
      <c r="AY373" s="14" t="s">
        <v>131</v>
      </c>
      <c r="BE373" s="156">
        <f t="shared" si="114"/>
        <v>0</v>
      </c>
      <c r="BF373" s="156">
        <f t="shared" si="115"/>
        <v>0</v>
      </c>
      <c r="BG373" s="156">
        <f t="shared" si="116"/>
        <v>0</v>
      </c>
      <c r="BH373" s="156">
        <f t="shared" si="117"/>
        <v>0</v>
      </c>
      <c r="BI373" s="156">
        <f t="shared" si="118"/>
        <v>0</v>
      </c>
      <c r="BJ373" s="14" t="s">
        <v>138</v>
      </c>
      <c r="BK373" s="156">
        <f t="shared" si="119"/>
        <v>0</v>
      </c>
      <c r="BL373" s="14" t="s">
        <v>675</v>
      </c>
      <c r="BM373" s="155" t="s">
        <v>1014</v>
      </c>
    </row>
    <row r="374" spans="1:65" s="2" customFormat="1" ht="16.5" customHeight="1">
      <c r="A374" s="29"/>
      <c r="B374" s="142"/>
      <c r="C374" s="143" t="s">
        <v>1015</v>
      </c>
      <c r="D374" s="143" t="s">
        <v>133</v>
      </c>
      <c r="E374" s="144" t="s">
        <v>1016</v>
      </c>
      <c r="F374" s="145" t="s">
        <v>1017</v>
      </c>
      <c r="G374" s="146" t="s">
        <v>305</v>
      </c>
      <c r="H374" s="147">
        <v>107</v>
      </c>
      <c r="I374" s="148"/>
      <c r="J374" s="149">
        <f t="shared" si="110"/>
        <v>0</v>
      </c>
      <c r="K374" s="150"/>
      <c r="L374" s="30"/>
      <c r="M374" s="151" t="s">
        <v>1</v>
      </c>
      <c r="N374" s="152" t="s">
        <v>42</v>
      </c>
      <c r="O374" s="56"/>
      <c r="P374" s="153">
        <f t="shared" si="111"/>
        <v>0</v>
      </c>
      <c r="Q374" s="153">
        <v>0</v>
      </c>
      <c r="R374" s="153">
        <f t="shared" si="112"/>
        <v>0</v>
      </c>
      <c r="S374" s="153">
        <v>0</v>
      </c>
      <c r="T374" s="154">
        <f t="shared" si="11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55" t="s">
        <v>349</v>
      </c>
      <c r="AT374" s="155" t="s">
        <v>133</v>
      </c>
      <c r="AU374" s="155" t="s">
        <v>138</v>
      </c>
      <c r="AY374" s="14" t="s">
        <v>131</v>
      </c>
      <c r="BE374" s="156">
        <f t="shared" si="114"/>
        <v>0</v>
      </c>
      <c r="BF374" s="156">
        <f t="shared" si="115"/>
        <v>0</v>
      </c>
      <c r="BG374" s="156">
        <f t="shared" si="116"/>
        <v>0</v>
      </c>
      <c r="BH374" s="156">
        <f t="shared" si="117"/>
        <v>0</v>
      </c>
      <c r="BI374" s="156">
        <f t="shared" si="118"/>
        <v>0</v>
      </c>
      <c r="BJ374" s="14" t="s">
        <v>138</v>
      </c>
      <c r="BK374" s="156">
        <f t="shared" si="119"/>
        <v>0</v>
      </c>
      <c r="BL374" s="14" t="s">
        <v>349</v>
      </c>
      <c r="BM374" s="155" t="s">
        <v>1018</v>
      </c>
    </row>
    <row r="375" spans="1:65" s="2" customFormat="1" ht="16.5" customHeight="1">
      <c r="A375" s="29"/>
      <c r="B375" s="142"/>
      <c r="C375" s="143" t="s">
        <v>1019</v>
      </c>
      <c r="D375" s="143" t="s">
        <v>133</v>
      </c>
      <c r="E375" s="144" t="s">
        <v>1020</v>
      </c>
      <c r="F375" s="145" t="s">
        <v>1021</v>
      </c>
      <c r="G375" s="146" t="s">
        <v>305</v>
      </c>
      <c r="H375" s="147">
        <v>96</v>
      </c>
      <c r="I375" s="148"/>
      <c r="J375" s="149">
        <f t="shared" si="110"/>
        <v>0</v>
      </c>
      <c r="K375" s="150"/>
      <c r="L375" s="30"/>
      <c r="M375" s="151" t="s">
        <v>1</v>
      </c>
      <c r="N375" s="152" t="s">
        <v>42</v>
      </c>
      <c r="O375" s="56"/>
      <c r="P375" s="153">
        <f t="shared" si="111"/>
        <v>0</v>
      </c>
      <c r="Q375" s="153">
        <v>0</v>
      </c>
      <c r="R375" s="153">
        <f t="shared" si="112"/>
        <v>0</v>
      </c>
      <c r="S375" s="153">
        <v>0</v>
      </c>
      <c r="T375" s="154">
        <f t="shared" si="113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55" t="s">
        <v>349</v>
      </c>
      <c r="AT375" s="155" t="s">
        <v>133</v>
      </c>
      <c r="AU375" s="155" t="s">
        <v>138</v>
      </c>
      <c r="AY375" s="14" t="s">
        <v>131</v>
      </c>
      <c r="BE375" s="156">
        <f t="shared" si="114"/>
        <v>0</v>
      </c>
      <c r="BF375" s="156">
        <f t="shared" si="115"/>
        <v>0</v>
      </c>
      <c r="BG375" s="156">
        <f t="shared" si="116"/>
        <v>0</v>
      </c>
      <c r="BH375" s="156">
        <f t="shared" si="117"/>
        <v>0</v>
      </c>
      <c r="BI375" s="156">
        <f t="shared" si="118"/>
        <v>0</v>
      </c>
      <c r="BJ375" s="14" t="s">
        <v>138</v>
      </c>
      <c r="BK375" s="156">
        <f t="shared" si="119"/>
        <v>0</v>
      </c>
      <c r="BL375" s="14" t="s">
        <v>349</v>
      </c>
      <c r="BM375" s="155" t="s">
        <v>1022</v>
      </c>
    </row>
    <row r="376" spans="1:65" s="2" customFormat="1" ht="24.15" customHeight="1">
      <c r="A376" s="29"/>
      <c r="B376" s="142"/>
      <c r="C376" s="157" t="s">
        <v>1023</v>
      </c>
      <c r="D376" s="157" t="s">
        <v>184</v>
      </c>
      <c r="E376" s="158" t="s">
        <v>1024</v>
      </c>
      <c r="F376" s="159" t="s">
        <v>1025</v>
      </c>
      <c r="G376" s="160" t="s">
        <v>305</v>
      </c>
      <c r="H376" s="161">
        <v>96</v>
      </c>
      <c r="I376" s="162"/>
      <c r="J376" s="163">
        <f t="shared" si="110"/>
        <v>0</v>
      </c>
      <c r="K376" s="164"/>
      <c r="L376" s="165"/>
      <c r="M376" s="166" t="s">
        <v>1</v>
      </c>
      <c r="N376" s="167" t="s">
        <v>42</v>
      </c>
      <c r="O376" s="56"/>
      <c r="P376" s="153">
        <f t="shared" si="111"/>
        <v>0</v>
      </c>
      <c r="Q376" s="153">
        <v>0</v>
      </c>
      <c r="R376" s="153">
        <f t="shared" si="112"/>
        <v>0</v>
      </c>
      <c r="S376" s="153">
        <v>0</v>
      </c>
      <c r="T376" s="154">
        <f t="shared" si="113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55" t="s">
        <v>675</v>
      </c>
      <c r="AT376" s="155" t="s">
        <v>184</v>
      </c>
      <c r="AU376" s="155" t="s">
        <v>138</v>
      </c>
      <c r="AY376" s="14" t="s">
        <v>131</v>
      </c>
      <c r="BE376" s="156">
        <f t="shared" si="114"/>
        <v>0</v>
      </c>
      <c r="BF376" s="156">
        <f t="shared" si="115"/>
        <v>0</v>
      </c>
      <c r="BG376" s="156">
        <f t="shared" si="116"/>
        <v>0</v>
      </c>
      <c r="BH376" s="156">
        <f t="shared" si="117"/>
        <v>0</v>
      </c>
      <c r="BI376" s="156">
        <f t="shared" si="118"/>
        <v>0</v>
      </c>
      <c r="BJ376" s="14" t="s">
        <v>138</v>
      </c>
      <c r="BK376" s="156">
        <f t="shared" si="119"/>
        <v>0</v>
      </c>
      <c r="BL376" s="14" t="s">
        <v>675</v>
      </c>
      <c r="BM376" s="155" t="s">
        <v>1026</v>
      </c>
    </row>
    <row r="377" spans="1:65" s="2" customFormat="1" ht="16.5" customHeight="1">
      <c r="A377" s="29"/>
      <c r="B377" s="142"/>
      <c r="C377" s="143" t="s">
        <v>1027</v>
      </c>
      <c r="D377" s="143" t="s">
        <v>133</v>
      </c>
      <c r="E377" s="144" t="s">
        <v>1028</v>
      </c>
      <c r="F377" s="145" t="s">
        <v>1021</v>
      </c>
      <c r="G377" s="146" t="s">
        <v>305</v>
      </c>
      <c r="H377" s="147">
        <v>5</v>
      </c>
      <c r="I377" s="148"/>
      <c r="J377" s="149">
        <f t="shared" si="110"/>
        <v>0</v>
      </c>
      <c r="K377" s="150"/>
      <c r="L377" s="30"/>
      <c r="M377" s="151" t="s">
        <v>1</v>
      </c>
      <c r="N377" s="152" t="s">
        <v>42</v>
      </c>
      <c r="O377" s="56"/>
      <c r="P377" s="153">
        <f t="shared" si="111"/>
        <v>0</v>
      </c>
      <c r="Q377" s="153">
        <v>0</v>
      </c>
      <c r="R377" s="153">
        <f t="shared" si="112"/>
        <v>0</v>
      </c>
      <c r="S377" s="153">
        <v>0</v>
      </c>
      <c r="T377" s="154">
        <f t="shared" si="11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55" t="s">
        <v>349</v>
      </c>
      <c r="AT377" s="155" t="s">
        <v>133</v>
      </c>
      <c r="AU377" s="155" t="s">
        <v>138</v>
      </c>
      <c r="AY377" s="14" t="s">
        <v>131</v>
      </c>
      <c r="BE377" s="156">
        <f t="shared" si="114"/>
        <v>0</v>
      </c>
      <c r="BF377" s="156">
        <f t="shared" si="115"/>
        <v>0</v>
      </c>
      <c r="BG377" s="156">
        <f t="shared" si="116"/>
        <v>0</v>
      </c>
      <c r="BH377" s="156">
        <f t="shared" si="117"/>
        <v>0</v>
      </c>
      <c r="BI377" s="156">
        <f t="shared" si="118"/>
        <v>0</v>
      </c>
      <c r="BJ377" s="14" t="s">
        <v>138</v>
      </c>
      <c r="BK377" s="156">
        <f t="shared" si="119"/>
        <v>0</v>
      </c>
      <c r="BL377" s="14" t="s">
        <v>349</v>
      </c>
      <c r="BM377" s="155" t="s">
        <v>1029</v>
      </c>
    </row>
    <row r="378" spans="1:65" s="2" customFormat="1" ht="21.75" customHeight="1">
      <c r="A378" s="29"/>
      <c r="B378" s="142"/>
      <c r="C378" s="157" t="s">
        <v>1030</v>
      </c>
      <c r="D378" s="157" t="s">
        <v>184</v>
      </c>
      <c r="E378" s="158" t="s">
        <v>1031</v>
      </c>
      <c r="F378" s="159" t="s">
        <v>1032</v>
      </c>
      <c r="G378" s="160" t="s">
        <v>305</v>
      </c>
      <c r="H378" s="161">
        <v>5</v>
      </c>
      <c r="I378" s="162"/>
      <c r="J378" s="163">
        <f t="shared" si="110"/>
        <v>0</v>
      </c>
      <c r="K378" s="164"/>
      <c r="L378" s="165"/>
      <c r="M378" s="166" t="s">
        <v>1</v>
      </c>
      <c r="N378" s="167" t="s">
        <v>42</v>
      </c>
      <c r="O378" s="56"/>
      <c r="P378" s="153">
        <f t="shared" si="111"/>
        <v>0</v>
      </c>
      <c r="Q378" s="153">
        <v>0</v>
      </c>
      <c r="R378" s="153">
        <f t="shared" si="112"/>
        <v>0</v>
      </c>
      <c r="S378" s="153">
        <v>0</v>
      </c>
      <c r="T378" s="154">
        <f t="shared" si="113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55" t="s">
        <v>675</v>
      </c>
      <c r="AT378" s="155" t="s">
        <v>184</v>
      </c>
      <c r="AU378" s="155" t="s">
        <v>138</v>
      </c>
      <c r="AY378" s="14" t="s">
        <v>131</v>
      </c>
      <c r="BE378" s="156">
        <f t="shared" si="114"/>
        <v>0</v>
      </c>
      <c r="BF378" s="156">
        <f t="shared" si="115"/>
        <v>0</v>
      </c>
      <c r="BG378" s="156">
        <f t="shared" si="116"/>
        <v>0</v>
      </c>
      <c r="BH378" s="156">
        <f t="shared" si="117"/>
        <v>0</v>
      </c>
      <c r="BI378" s="156">
        <f t="shared" si="118"/>
        <v>0</v>
      </c>
      <c r="BJ378" s="14" t="s">
        <v>138</v>
      </c>
      <c r="BK378" s="156">
        <f t="shared" si="119"/>
        <v>0</v>
      </c>
      <c r="BL378" s="14" t="s">
        <v>675</v>
      </c>
      <c r="BM378" s="155" t="s">
        <v>1033</v>
      </c>
    </row>
    <row r="379" spans="1:65" s="2" customFormat="1" ht="16.5" customHeight="1">
      <c r="A379" s="29"/>
      <c r="B379" s="142"/>
      <c r="C379" s="143" t="s">
        <v>1034</v>
      </c>
      <c r="D379" s="143" t="s">
        <v>133</v>
      </c>
      <c r="E379" s="144" t="s">
        <v>1035</v>
      </c>
      <c r="F379" s="145" t="s">
        <v>1021</v>
      </c>
      <c r="G379" s="146" t="s">
        <v>305</v>
      </c>
      <c r="H379" s="147">
        <v>6</v>
      </c>
      <c r="I379" s="148"/>
      <c r="J379" s="149">
        <f t="shared" si="110"/>
        <v>0</v>
      </c>
      <c r="K379" s="150"/>
      <c r="L379" s="30"/>
      <c r="M379" s="151" t="s">
        <v>1</v>
      </c>
      <c r="N379" s="152" t="s">
        <v>42</v>
      </c>
      <c r="O379" s="56"/>
      <c r="P379" s="153">
        <f t="shared" si="111"/>
        <v>0</v>
      </c>
      <c r="Q379" s="153">
        <v>0</v>
      </c>
      <c r="R379" s="153">
        <f t="shared" si="112"/>
        <v>0</v>
      </c>
      <c r="S379" s="153">
        <v>0</v>
      </c>
      <c r="T379" s="154">
        <f t="shared" si="113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55" t="s">
        <v>349</v>
      </c>
      <c r="AT379" s="155" t="s">
        <v>133</v>
      </c>
      <c r="AU379" s="155" t="s">
        <v>138</v>
      </c>
      <c r="AY379" s="14" t="s">
        <v>131</v>
      </c>
      <c r="BE379" s="156">
        <f t="shared" si="114"/>
        <v>0</v>
      </c>
      <c r="BF379" s="156">
        <f t="shared" si="115"/>
        <v>0</v>
      </c>
      <c r="BG379" s="156">
        <f t="shared" si="116"/>
        <v>0</v>
      </c>
      <c r="BH379" s="156">
        <f t="shared" si="117"/>
        <v>0</v>
      </c>
      <c r="BI379" s="156">
        <f t="shared" si="118"/>
        <v>0</v>
      </c>
      <c r="BJ379" s="14" t="s">
        <v>138</v>
      </c>
      <c r="BK379" s="156">
        <f t="shared" si="119"/>
        <v>0</v>
      </c>
      <c r="BL379" s="14" t="s">
        <v>349</v>
      </c>
      <c r="BM379" s="155" t="s">
        <v>1036</v>
      </c>
    </row>
    <row r="380" spans="1:65" s="2" customFormat="1" ht="24.15" customHeight="1">
      <c r="A380" s="29"/>
      <c r="B380" s="142"/>
      <c r="C380" s="157" t="s">
        <v>1037</v>
      </c>
      <c r="D380" s="157" t="s">
        <v>184</v>
      </c>
      <c r="E380" s="158" t="s">
        <v>1038</v>
      </c>
      <c r="F380" s="159" t="s">
        <v>1039</v>
      </c>
      <c r="G380" s="160" t="s">
        <v>305</v>
      </c>
      <c r="H380" s="161">
        <v>6</v>
      </c>
      <c r="I380" s="162"/>
      <c r="J380" s="163">
        <f t="shared" si="110"/>
        <v>0</v>
      </c>
      <c r="K380" s="164"/>
      <c r="L380" s="165"/>
      <c r="M380" s="166" t="s">
        <v>1</v>
      </c>
      <c r="N380" s="167" t="s">
        <v>42</v>
      </c>
      <c r="O380" s="56"/>
      <c r="P380" s="153">
        <f t="shared" si="111"/>
        <v>0</v>
      </c>
      <c r="Q380" s="153">
        <v>0</v>
      </c>
      <c r="R380" s="153">
        <f t="shared" si="112"/>
        <v>0</v>
      </c>
      <c r="S380" s="153">
        <v>0</v>
      </c>
      <c r="T380" s="154">
        <f t="shared" si="11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55" t="s">
        <v>675</v>
      </c>
      <c r="AT380" s="155" t="s">
        <v>184</v>
      </c>
      <c r="AU380" s="155" t="s">
        <v>138</v>
      </c>
      <c r="AY380" s="14" t="s">
        <v>131</v>
      </c>
      <c r="BE380" s="156">
        <f t="shared" si="114"/>
        <v>0</v>
      </c>
      <c r="BF380" s="156">
        <f t="shared" si="115"/>
        <v>0</v>
      </c>
      <c r="BG380" s="156">
        <f t="shared" si="116"/>
        <v>0</v>
      </c>
      <c r="BH380" s="156">
        <f t="shared" si="117"/>
        <v>0</v>
      </c>
      <c r="BI380" s="156">
        <f t="shared" si="118"/>
        <v>0</v>
      </c>
      <c r="BJ380" s="14" t="s">
        <v>138</v>
      </c>
      <c r="BK380" s="156">
        <f t="shared" si="119"/>
        <v>0</v>
      </c>
      <c r="BL380" s="14" t="s">
        <v>675</v>
      </c>
      <c r="BM380" s="155" t="s">
        <v>1040</v>
      </c>
    </row>
    <row r="381" spans="1:65" s="2" customFormat="1" ht="16.5" customHeight="1">
      <c r="A381" s="29"/>
      <c r="B381" s="142"/>
      <c r="C381" s="143" t="s">
        <v>1041</v>
      </c>
      <c r="D381" s="143" t="s">
        <v>133</v>
      </c>
      <c r="E381" s="144" t="s">
        <v>1042</v>
      </c>
      <c r="F381" s="145" t="s">
        <v>1043</v>
      </c>
      <c r="G381" s="146" t="s">
        <v>305</v>
      </c>
      <c r="H381" s="147">
        <v>40</v>
      </c>
      <c r="I381" s="148"/>
      <c r="J381" s="149">
        <f t="shared" si="110"/>
        <v>0</v>
      </c>
      <c r="K381" s="150"/>
      <c r="L381" s="30"/>
      <c r="M381" s="151" t="s">
        <v>1</v>
      </c>
      <c r="N381" s="152" t="s">
        <v>42</v>
      </c>
      <c r="O381" s="56"/>
      <c r="P381" s="153">
        <f t="shared" si="111"/>
        <v>0</v>
      </c>
      <c r="Q381" s="153">
        <v>0</v>
      </c>
      <c r="R381" s="153">
        <f t="shared" si="112"/>
        <v>0</v>
      </c>
      <c r="S381" s="153">
        <v>0</v>
      </c>
      <c r="T381" s="154">
        <f t="shared" si="11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55" t="s">
        <v>349</v>
      </c>
      <c r="AT381" s="155" t="s">
        <v>133</v>
      </c>
      <c r="AU381" s="155" t="s">
        <v>138</v>
      </c>
      <c r="AY381" s="14" t="s">
        <v>131</v>
      </c>
      <c r="BE381" s="156">
        <f t="shared" si="114"/>
        <v>0</v>
      </c>
      <c r="BF381" s="156">
        <f t="shared" si="115"/>
        <v>0</v>
      </c>
      <c r="BG381" s="156">
        <f t="shared" si="116"/>
        <v>0</v>
      </c>
      <c r="BH381" s="156">
        <f t="shared" si="117"/>
        <v>0</v>
      </c>
      <c r="BI381" s="156">
        <f t="shared" si="118"/>
        <v>0</v>
      </c>
      <c r="BJ381" s="14" t="s">
        <v>138</v>
      </c>
      <c r="BK381" s="156">
        <f t="shared" si="119"/>
        <v>0</v>
      </c>
      <c r="BL381" s="14" t="s">
        <v>349</v>
      </c>
      <c r="BM381" s="155" t="s">
        <v>1044</v>
      </c>
    </row>
    <row r="382" spans="1:65" s="2" customFormat="1" ht="16.5" customHeight="1">
      <c r="A382" s="29"/>
      <c r="B382" s="142"/>
      <c r="C382" s="143" t="s">
        <v>1045</v>
      </c>
      <c r="D382" s="143" t="s">
        <v>133</v>
      </c>
      <c r="E382" s="144" t="s">
        <v>1046</v>
      </c>
      <c r="F382" s="145" t="s">
        <v>1047</v>
      </c>
      <c r="G382" s="146" t="s">
        <v>305</v>
      </c>
      <c r="H382" s="147">
        <v>40</v>
      </c>
      <c r="I382" s="148"/>
      <c r="J382" s="149">
        <f t="shared" si="110"/>
        <v>0</v>
      </c>
      <c r="K382" s="150"/>
      <c r="L382" s="30"/>
      <c r="M382" s="151" t="s">
        <v>1</v>
      </c>
      <c r="N382" s="152" t="s">
        <v>42</v>
      </c>
      <c r="O382" s="56"/>
      <c r="P382" s="153">
        <f t="shared" si="111"/>
        <v>0</v>
      </c>
      <c r="Q382" s="153">
        <v>0</v>
      </c>
      <c r="R382" s="153">
        <f t="shared" si="112"/>
        <v>0</v>
      </c>
      <c r="S382" s="153">
        <v>0</v>
      </c>
      <c r="T382" s="154">
        <f t="shared" si="113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55" t="s">
        <v>349</v>
      </c>
      <c r="AT382" s="155" t="s">
        <v>133</v>
      </c>
      <c r="AU382" s="155" t="s">
        <v>138</v>
      </c>
      <c r="AY382" s="14" t="s">
        <v>131</v>
      </c>
      <c r="BE382" s="156">
        <f t="shared" si="114"/>
        <v>0</v>
      </c>
      <c r="BF382" s="156">
        <f t="shared" si="115"/>
        <v>0</v>
      </c>
      <c r="BG382" s="156">
        <f t="shared" si="116"/>
        <v>0</v>
      </c>
      <c r="BH382" s="156">
        <f t="shared" si="117"/>
        <v>0</v>
      </c>
      <c r="BI382" s="156">
        <f t="shared" si="118"/>
        <v>0</v>
      </c>
      <c r="BJ382" s="14" t="s">
        <v>138</v>
      </c>
      <c r="BK382" s="156">
        <f t="shared" si="119"/>
        <v>0</v>
      </c>
      <c r="BL382" s="14" t="s">
        <v>349</v>
      </c>
      <c r="BM382" s="155" t="s">
        <v>1048</v>
      </c>
    </row>
    <row r="383" spans="1:65" s="2" customFormat="1" ht="24.15" customHeight="1">
      <c r="A383" s="29"/>
      <c r="B383" s="142"/>
      <c r="C383" s="157" t="s">
        <v>1049</v>
      </c>
      <c r="D383" s="157" t="s">
        <v>184</v>
      </c>
      <c r="E383" s="158" t="s">
        <v>1050</v>
      </c>
      <c r="F383" s="159" t="s">
        <v>1051</v>
      </c>
      <c r="G383" s="160" t="s">
        <v>305</v>
      </c>
      <c r="H383" s="161">
        <v>40</v>
      </c>
      <c r="I383" s="162"/>
      <c r="J383" s="163">
        <f t="shared" si="110"/>
        <v>0</v>
      </c>
      <c r="K383" s="164"/>
      <c r="L383" s="165"/>
      <c r="M383" s="166" t="s">
        <v>1</v>
      </c>
      <c r="N383" s="167" t="s">
        <v>42</v>
      </c>
      <c r="O383" s="56"/>
      <c r="P383" s="153">
        <f t="shared" si="111"/>
        <v>0</v>
      </c>
      <c r="Q383" s="153">
        <v>0</v>
      </c>
      <c r="R383" s="153">
        <f t="shared" si="112"/>
        <v>0</v>
      </c>
      <c r="S383" s="153">
        <v>0</v>
      </c>
      <c r="T383" s="154">
        <f t="shared" si="113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55" t="s">
        <v>675</v>
      </c>
      <c r="AT383" s="155" t="s">
        <v>184</v>
      </c>
      <c r="AU383" s="155" t="s">
        <v>138</v>
      </c>
      <c r="AY383" s="14" t="s">
        <v>131</v>
      </c>
      <c r="BE383" s="156">
        <f t="shared" si="114"/>
        <v>0</v>
      </c>
      <c r="BF383" s="156">
        <f t="shared" si="115"/>
        <v>0</v>
      </c>
      <c r="BG383" s="156">
        <f t="shared" si="116"/>
        <v>0</v>
      </c>
      <c r="BH383" s="156">
        <f t="shared" si="117"/>
        <v>0</v>
      </c>
      <c r="BI383" s="156">
        <f t="shared" si="118"/>
        <v>0</v>
      </c>
      <c r="BJ383" s="14" t="s">
        <v>138</v>
      </c>
      <c r="BK383" s="156">
        <f t="shared" si="119"/>
        <v>0</v>
      </c>
      <c r="BL383" s="14" t="s">
        <v>675</v>
      </c>
      <c r="BM383" s="155" t="s">
        <v>1052</v>
      </c>
    </row>
    <row r="384" spans="1:65" s="2" customFormat="1" ht="24.15" customHeight="1">
      <c r="A384" s="29"/>
      <c r="B384" s="142"/>
      <c r="C384" s="143" t="s">
        <v>1053</v>
      </c>
      <c r="D384" s="143" t="s">
        <v>133</v>
      </c>
      <c r="E384" s="144" t="s">
        <v>1054</v>
      </c>
      <c r="F384" s="145" t="s">
        <v>1055</v>
      </c>
      <c r="G384" s="146" t="s">
        <v>305</v>
      </c>
      <c r="H384" s="147">
        <v>845</v>
      </c>
      <c r="I384" s="148"/>
      <c r="J384" s="149">
        <f t="shared" si="110"/>
        <v>0</v>
      </c>
      <c r="K384" s="150"/>
      <c r="L384" s="30"/>
      <c r="M384" s="151" t="s">
        <v>1</v>
      </c>
      <c r="N384" s="152" t="s">
        <v>42</v>
      </c>
      <c r="O384" s="56"/>
      <c r="P384" s="153">
        <f t="shared" si="111"/>
        <v>0</v>
      </c>
      <c r="Q384" s="153">
        <v>0</v>
      </c>
      <c r="R384" s="153">
        <f t="shared" si="112"/>
        <v>0</v>
      </c>
      <c r="S384" s="153">
        <v>0</v>
      </c>
      <c r="T384" s="154">
        <f t="shared" si="113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55" t="s">
        <v>349</v>
      </c>
      <c r="AT384" s="155" t="s">
        <v>133</v>
      </c>
      <c r="AU384" s="155" t="s">
        <v>138</v>
      </c>
      <c r="AY384" s="14" t="s">
        <v>131</v>
      </c>
      <c r="BE384" s="156">
        <f t="shared" si="114"/>
        <v>0</v>
      </c>
      <c r="BF384" s="156">
        <f t="shared" si="115"/>
        <v>0</v>
      </c>
      <c r="BG384" s="156">
        <f t="shared" si="116"/>
        <v>0</v>
      </c>
      <c r="BH384" s="156">
        <f t="shared" si="117"/>
        <v>0</v>
      </c>
      <c r="BI384" s="156">
        <f t="shared" si="118"/>
        <v>0</v>
      </c>
      <c r="BJ384" s="14" t="s">
        <v>138</v>
      </c>
      <c r="BK384" s="156">
        <f t="shared" si="119"/>
        <v>0</v>
      </c>
      <c r="BL384" s="14" t="s">
        <v>349</v>
      </c>
      <c r="BM384" s="155" t="s">
        <v>1056</v>
      </c>
    </row>
    <row r="385" spans="1:65" s="2" customFormat="1" ht="16.5" customHeight="1">
      <c r="A385" s="29"/>
      <c r="B385" s="142"/>
      <c r="C385" s="157" t="s">
        <v>1057</v>
      </c>
      <c r="D385" s="157" t="s">
        <v>184</v>
      </c>
      <c r="E385" s="158" t="s">
        <v>1058</v>
      </c>
      <c r="F385" s="159" t="s">
        <v>1059</v>
      </c>
      <c r="G385" s="160" t="s">
        <v>305</v>
      </c>
      <c r="H385" s="161">
        <v>845</v>
      </c>
      <c r="I385" s="162"/>
      <c r="J385" s="163">
        <f t="shared" si="110"/>
        <v>0</v>
      </c>
      <c r="K385" s="164"/>
      <c r="L385" s="165"/>
      <c r="M385" s="166" t="s">
        <v>1</v>
      </c>
      <c r="N385" s="167" t="s">
        <v>42</v>
      </c>
      <c r="O385" s="56"/>
      <c r="P385" s="153">
        <f t="shared" si="111"/>
        <v>0</v>
      </c>
      <c r="Q385" s="153">
        <v>0</v>
      </c>
      <c r="R385" s="153">
        <f t="shared" si="112"/>
        <v>0</v>
      </c>
      <c r="S385" s="153">
        <v>0</v>
      </c>
      <c r="T385" s="154">
        <f t="shared" si="113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55" t="s">
        <v>675</v>
      </c>
      <c r="AT385" s="155" t="s">
        <v>184</v>
      </c>
      <c r="AU385" s="155" t="s">
        <v>138</v>
      </c>
      <c r="AY385" s="14" t="s">
        <v>131</v>
      </c>
      <c r="BE385" s="156">
        <f t="shared" si="114"/>
        <v>0</v>
      </c>
      <c r="BF385" s="156">
        <f t="shared" si="115"/>
        <v>0</v>
      </c>
      <c r="BG385" s="156">
        <f t="shared" si="116"/>
        <v>0</v>
      </c>
      <c r="BH385" s="156">
        <f t="shared" si="117"/>
        <v>0</v>
      </c>
      <c r="BI385" s="156">
        <f t="shared" si="118"/>
        <v>0</v>
      </c>
      <c r="BJ385" s="14" t="s">
        <v>138</v>
      </c>
      <c r="BK385" s="156">
        <f t="shared" si="119"/>
        <v>0</v>
      </c>
      <c r="BL385" s="14" t="s">
        <v>675</v>
      </c>
      <c r="BM385" s="155" t="s">
        <v>1060</v>
      </c>
    </row>
    <row r="386" spans="1:65" s="2" customFormat="1" ht="24.15" customHeight="1">
      <c r="A386" s="29"/>
      <c r="B386" s="142"/>
      <c r="C386" s="143" t="s">
        <v>1061</v>
      </c>
      <c r="D386" s="143" t="s">
        <v>133</v>
      </c>
      <c r="E386" s="144" t="s">
        <v>1062</v>
      </c>
      <c r="F386" s="145" t="s">
        <v>1063</v>
      </c>
      <c r="G386" s="146" t="s">
        <v>305</v>
      </c>
      <c r="H386" s="147">
        <v>85</v>
      </c>
      <c r="I386" s="148"/>
      <c r="J386" s="149">
        <f t="shared" si="110"/>
        <v>0</v>
      </c>
      <c r="K386" s="150"/>
      <c r="L386" s="30"/>
      <c r="M386" s="151" t="s">
        <v>1</v>
      </c>
      <c r="N386" s="152" t="s">
        <v>42</v>
      </c>
      <c r="O386" s="56"/>
      <c r="P386" s="153">
        <f t="shared" si="111"/>
        <v>0</v>
      </c>
      <c r="Q386" s="153">
        <v>0</v>
      </c>
      <c r="R386" s="153">
        <f t="shared" si="112"/>
        <v>0</v>
      </c>
      <c r="S386" s="153">
        <v>0</v>
      </c>
      <c r="T386" s="154">
        <f t="shared" si="113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55" t="s">
        <v>349</v>
      </c>
      <c r="AT386" s="155" t="s">
        <v>133</v>
      </c>
      <c r="AU386" s="155" t="s">
        <v>138</v>
      </c>
      <c r="AY386" s="14" t="s">
        <v>131</v>
      </c>
      <c r="BE386" s="156">
        <f t="shared" si="114"/>
        <v>0</v>
      </c>
      <c r="BF386" s="156">
        <f t="shared" si="115"/>
        <v>0</v>
      </c>
      <c r="BG386" s="156">
        <f t="shared" si="116"/>
        <v>0</v>
      </c>
      <c r="BH386" s="156">
        <f t="shared" si="117"/>
        <v>0</v>
      </c>
      <c r="BI386" s="156">
        <f t="shared" si="118"/>
        <v>0</v>
      </c>
      <c r="BJ386" s="14" t="s">
        <v>138</v>
      </c>
      <c r="BK386" s="156">
        <f t="shared" si="119"/>
        <v>0</v>
      </c>
      <c r="BL386" s="14" t="s">
        <v>349</v>
      </c>
      <c r="BM386" s="155" t="s">
        <v>1064</v>
      </c>
    </row>
    <row r="387" spans="1:65" s="2" customFormat="1" ht="16.5" customHeight="1">
      <c r="A387" s="29"/>
      <c r="B387" s="142"/>
      <c r="C387" s="157" t="s">
        <v>1065</v>
      </c>
      <c r="D387" s="157" t="s">
        <v>184</v>
      </c>
      <c r="E387" s="158" t="s">
        <v>1066</v>
      </c>
      <c r="F387" s="159" t="s">
        <v>1067</v>
      </c>
      <c r="G387" s="160" t="s">
        <v>305</v>
      </c>
      <c r="H387" s="161">
        <v>85</v>
      </c>
      <c r="I387" s="162"/>
      <c r="J387" s="163">
        <f t="shared" si="110"/>
        <v>0</v>
      </c>
      <c r="K387" s="164"/>
      <c r="L387" s="165"/>
      <c r="M387" s="166" t="s">
        <v>1</v>
      </c>
      <c r="N387" s="167" t="s">
        <v>42</v>
      </c>
      <c r="O387" s="56"/>
      <c r="P387" s="153">
        <f t="shared" si="111"/>
        <v>0</v>
      </c>
      <c r="Q387" s="153">
        <v>0</v>
      </c>
      <c r="R387" s="153">
        <f t="shared" si="112"/>
        <v>0</v>
      </c>
      <c r="S387" s="153">
        <v>0</v>
      </c>
      <c r="T387" s="154">
        <f t="shared" si="113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55" t="s">
        <v>675</v>
      </c>
      <c r="AT387" s="155" t="s">
        <v>184</v>
      </c>
      <c r="AU387" s="155" t="s">
        <v>138</v>
      </c>
      <c r="AY387" s="14" t="s">
        <v>131</v>
      </c>
      <c r="BE387" s="156">
        <f t="shared" si="114"/>
        <v>0</v>
      </c>
      <c r="BF387" s="156">
        <f t="shared" si="115"/>
        <v>0</v>
      </c>
      <c r="BG387" s="156">
        <f t="shared" si="116"/>
        <v>0</v>
      </c>
      <c r="BH387" s="156">
        <f t="shared" si="117"/>
        <v>0</v>
      </c>
      <c r="BI387" s="156">
        <f t="shared" si="118"/>
        <v>0</v>
      </c>
      <c r="BJ387" s="14" t="s">
        <v>138</v>
      </c>
      <c r="BK387" s="156">
        <f t="shared" si="119"/>
        <v>0</v>
      </c>
      <c r="BL387" s="14" t="s">
        <v>675</v>
      </c>
      <c r="BM387" s="155" t="s">
        <v>1068</v>
      </c>
    </row>
    <row r="388" spans="1:65" s="2" customFormat="1" ht="24.15" customHeight="1">
      <c r="A388" s="29"/>
      <c r="B388" s="142"/>
      <c r="C388" s="143" t="s">
        <v>1069</v>
      </c>
      <c r="D388" s="143" t="s">
        <v>133</v>
      </c>
      <c r="E388" s="144" t="s">
        <v>1070</v>
      </c>
      <c r="F388" s="145" t="s">
        <v>1071</v>
      </c>
      <c r="G388" s="146" t="s">
        <v>305</v>
      </c>
      <c r="H388" s="147">
        <v>50</v>
      </c>
      <c r="I388" s="148"/>
      <c r="J388" s="149">
        <f t="shared" si="110"/>
        <v>0</v>
      </c>
      <c r="K388" s="150"/>
      <c r="L388" s="30"/>
      <c r="M388" s="151" t="s">
        <v>1</v>
      </c>
      <c r="N388" s="152" t="s">
        <v>42</v>
      </c>
      <c r="O388" s="56"/>
      <c r="P388" s="153">
        <f t="shared" si="111"/>
        <v>0</v>
      </c>
      <c r="Q388" s="153">
        <v>0</v>
      </c>
      <c r="R388" s="153">
        <f t="shared" si="112"/>
        <v>0</v>
      </c>
      <c r="S388" s="153">
        <v>0</v>
      </c>
      <c r="T388" s="154">
        <f t="shared" si="113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55" t="s">
        <v>349</v>
      </c>
      <c r="AT388" s="155" t="s">
        <v>133</v>
      </c>
      <c r="AU388" s="155" t="s">
        <v>138</v>
      </c>
      <c r="AY388" s="14" t="s">
        <v>131</v>
      </c>
      <c r="BE388" s="156">
        <f t="shared" si="114"/>
        <v>0</v>
      </c>
      <c r="BF388" s="156">
        <f t="shared" si="115"/>
        <v>0</v>
      </c>
      <c r="BG388" s="156">
        <f t="shared" si="116"/>
        <v>0</v>
      </c>
      <c r="BH388" s="156">
        <f t="shared" si="117"/>
        <v>0</v>
      </c>
      <c r="BI388" s="156">
        <f t="shared" si="118"/>
        <v>0</v>
      </c>
      <c r="BJ388" s="14" t="s">
        <v>138</v>
      </c>
      <c r="BK388" s="156">
        <f t="shared" si="119"/>
        <v>0</v>
      </c>
      <c r="BL388" s="14" t="s">
        <v>349</v>
      </c>
      <c r="BM388" s="155" t="s">
        <v>1072</v>
      </c>
    </row>
    <row r="389" spans="1:65" s="2" customFormat="1" ht="16.5" customHeight="1">
      <c r="A389" s="29"/>
      <c r="B389" s="142"/>
      <c r="C389" s="157" t="s">
        <v>1073</v>
      </c>
      <c r="D389" s="157" t="s">
        <v>184</v>
      </c>
      <c r="E389" s="158" t="s">
        <v>1074</v>
      </c>
      <c r="F389" s="159" t="s">
        <v>1075</v>
      </c>
      <c r="G389" s="160" t="s">
        <v>305</v>
      </c>
      <c r="H389" s="161">
        <v>50</v>
      </c>
      <c r="I389" s="162"/>
      <c r="J389" s="163">
        <f t="shared" si="110"/>
        <v>0</v>
      </c>
      <c r="K389" s="164"/>
      <c r="L389" s="165"/>
      <c r="M389" s="166" t="s">
        <v>1</v>
      </c>
      <c r="N389" s="167" t="s">
        <v>42</v>
      </c>
      <c r="O389" s="56"/>
      <c r="P389" s="153">
        <f t="shared" si="111"/>
        <v>0</v>
      </c>
      <c r="Q389" s="153">
        <v>0</v>
      </c>
      <c r="R389" s="153">
        <f t="shared" si="112"/>
        <v>0</v>
      </c>
      <c r="S389" s="153">
        <v>0</v>
      </c>
      <c r="T389" s="154">
        <f t="shared" si="113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55" t="s">
        <v>675</v>
      </c>
      <c r="AT389" s="155" t="s">
        <v>184</v>
      </c>
      <c r="AU389" s="155" t="s">
        <v>138</v>
      </c>
      <c r="AY389" s="14" t="s">
        <v>131</v>
      </c>
      <c r="BE389" s="156">
        <f t="shared" si="114"/>
        <v>0</v>
      </c>
      <c r="BF389" s="156">
        <f t="shared" si="115"/>
        <v>0</v>
      </c>
      <c r="BG389" s="156">
        <f t="shared" si="116"/>
        <v>0</v>
      </c>
      <c r="BH389" s="156">
        <f t="shared" si="117"/>
        <v>0</v>
      </c>
      <c r="BI389" s="156">
        <f t="shared" si="118"/>
        <v>0</v>
      </c>
      <c r="BJ389" s="14" t="s">
        <v>138</v>
      </c>
      <c r="BK389" s="156">
        <f t="shared" si="119"/>
        <v>0</v>
      </c>
      <c r="BL389" s="14" t="s">
        <v>675</v>
      </c>
      <c r="BM389" s="155" t="s">
        <v>1076</v>
      </c>
    </row>
    <row r="390" spans="1:65" s="2" customFormat="1" ht="24.15" customHeight="1">
      <c r="A390" s="29"/>
      <c r="B390" s="142"/>
      <c r="C390" s="143" t="s">
        <v>1077</v>
      </c>
      <c r="D390" s="143" t="s">
        <v>133</v>
      </c>
      <c r="E390" s="144" t="s">
        <v>1078</v>
      </c>
      <c r="F390" s="145" t="s">
        <v>1079</v>
      </c>
      <c r="G390" s="146" t="s">
        <v>305</v>
      </c>
      <c r="H390" s="147">
        <v>8</v>
      </c>
      <c r="I390" s="148"/>
      <c r="J390" s="149">
        <f t="shared" ref="J390:J421" si="120">ROUND(I390*H390,3)</f>
        <v>0</v>
      </c>
      <c r="K390" s="150"/>
      <c r="L390" s="30"/>
      <c r="M390" s="151" t="s">
        <v>1</v>
      </c>
      <c r="N390" s="152" t="s">
        <v>42</v>
      </c>
      <c r="O390" s="56"/>
      <c r="P390" s="153">
        <f t="shared" ref="P390:P421" si="121">O390*H390</f>
        <v>0</v>
      </c>
      <c r="Q390" s="153">
        <v>0</v>
      </c>
      <c r="R390" s="153">
        <f t="shared" ref="R390:R421" si="122">Q390*H390</f>
        <v>0</v>
      </c>
      <c r="S390" s="153">
        <v>0</v>
      </c>
      <c r="T390" s="154">
        <f t="shared" ref="T390:T421" si="123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55" t="s">
        <v>349</v>
      </c>
      <c r="AT390" s="155" t="s">
        <v>133</v>
      </c>
      <c r="AU390" s="155" t="s">
        <v>138</v>
      </c>
      <c r="AY390" s="14" t="s">
        <v>131</v>
      </c>
      <c r="BE390" s="156">
        <f t="shared" ref="BE390:BE421" si="124">IF(N390="základná",J390,0)</f>
        <v>0</v>
      </c>
      <c r="BF390" s="156">
        <f t="shared" ref="BF390:BF421" si="125">IF(N390="znížená",J390,0)</f>
        <v>0</v>
      </c>
      <c r="BG390" s="156">
        <f t="shared" ref="BG390:BG421" si="126">IF(N390="zákl. prenesená",J390,0)</f>
        <v>0</v>
      </c>
      <c r="BH390" s="156">
        <f t="shared" ref="BH390:BH421" si="127">IF(N390="zníž. prenesená",J390,0)</f>
        <v>0</v>
      </c>
      <c r="BI390" s="156">
        <f t="shared" ref="BI390:BI421" si="128">IF(N390="nulová",J390,0)</f>
        <v>0</v>
      </c>
      <c r="BJ390" s="14" t="s">
        <v>138</v>
      </c>
      <c r="BK390" s="156">
        <f t="shared" ref="BK390:BK421" si="129">ROUND(I390*H390,3)</f>
        <v>0</v>
      </c>
      <c r="BL390" s="14" t="s">
        <v>349</v>
      </c>
      <c r="BM390" s="155" t="s">
        <v>1080</v>
      </c>
    </row>
    <row r="391" spans="1:65" s="2" customFormat="1" ht="16.5" customHeight="1">
      <c r="A391" s="29"/>
      <c r="B391" s="142"/>
      <c r="C391" s="157" t="s">
        <v>1081</v>
      </c>
      <c r="D391" s="157" t="s">
        <v>184</v>
      </c>
      <c r="E391" s="158" t="s">
        <v>1082</v>
      </c>
      <c r="F391" s="159" t="s">
        <v>1083</v>
      </c>
      <c r="G391" s="160" t="s">
        <v>305</v>
      </c>
      <c r="H391" s="161">
        <v>8</v>
      </c>
      <c r="I391" s="162"/>
      <c r="J391" s="163">
        <f t="shared" si="120"/>
        <v>0</v>
      </c>
      <c r="K391" s="164"/>
      <c r="L391" s="165"/>
      <c r="M391" s="166" t="s">
        <v>1</v>
      </c>
      <c r="N391" s="167" t="s">
        <v>42</v>
      </c>
      <c r="O391" s="56"/>
      <c r="P391" s="153">
        <f t="shared" si="121"/>
        <v>0</v>
      </c>
      <c r="Q391" s="153">
        <v>0</v>
      </c>
      <c r="R391" s="153">
        <f t="shared" si="122"/>
        <v>0</v>
      </c>
      <c r="S391" s="153">
        <v>0</v>
      </c>
      <c r="T391" s="154">
        <f t="shared" si="123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55" t="s">
        <v>675</v>
      </c>
      <c r="AT391" s="155" t="s">
        <v>184</v>
      </c>
      <c r="AU391" s="155" t="s">
        <v>138</v>
      </c>
      <c r="AY391" s="14" t="s">
        <v>131</v>
      </c>
      <c r="BE391" s="156">
        <f t="shared" si="124"/>
        <v>0</v>
      </c>
      <c r="BF391" s="156">
        <f t="shared" si="125"/>
        <v>0</v>
      </c>
      <c r="BG391" s="156">
        <f t="shared" si="126"/>
        <v>0</v>
      </c>
      <c r="BH391" s="156">
        <f t="shared" si="127"/>
        <v>0</v>
      </c>
      <c r="BI391" s="156">
        <f t="shared" si="128"/>
        <v>0</v>
      </c>
      <c r="BJ391" s="14" t="s">
        <v>138</v>
      </c>
      <c r="BK391" s="156">
        <f t="shared" si="129"/>
        <v>0</v>
      </c>
      <c r="BL391" s="14" t="s">
        <v>675</v>
      </c>
      <c r="BM391" s="155" t="s">
        <v>1084</v>
      </c>
    </row>
    <row r="392" spans="1:65" s="2" customFormat="1" ht="16.5" customHeight="1">
      <c r="A392" s="29"/>
      <c r="B392" s="142"/>
      <c r="C392" s="143" t="s">
        <v>1085</v>
      </c>
      <c r="D392" s="143" t="s">
        <v>133</v>
      </c>
      <c r="E392" s="144" t="s">
        <v>1086</v>
      </c>
      <c r="F392" s="145" t="s">
        <v>1087</v>
      </c>
      <c r="G392" s="146" t="s">
        <v>358</v>
      </c>
      <c r="H392" s="147">
        <v>135</v>
      </c>
      <c r="I392" s="148"/>
      <c r="J392" s="149">
        <f t="shared" si="120"/>
        <v>0</v>
      </c>
      <c r="K392" s="150"/>
      <c r="L392" s="30"/>
      <c r="M392" s="151" t="s">
        <v>1</v>
      </c>
      <c r="N392" s="152" t="s">
        <v>42</v>
      </c>
      <c r="O392" s="56"/>
      <c r="P392" s="153">
        <f t="shared" si="121"/>
        <v>0</v>
      </c>
      <c r="Q392" s="153">
        <v>0</v>
      </c>
      <c r="R392" s="153">
        <f t="shared" si="122"/>
        <v>0</v>
      </c>
      <c r="S392" s="153">
        <v>0</v>
      </c>
      <c r="T392" s="154">
        <f t="shared" si="123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55" t="s">
        <v>349</v>
      </c>
      <c r="AT392" s="155" t="s">
        <v>133</v>
      </c>
      <c r="AU392" s="155" t="s">
        <v>138</v>
      </c>
      <c r="AY392" s="14" t="s">
        <v>131</v>
      </c>
      <c r="BE392" s="156">
        <f t="shared" si="124"/>
        <v>0</v>
      </c>
      <c r="BF392" s="156">
        <f t="shared" si="125"/>
        <v>0</v>
      </c>
      <c r="BG392" s="156">
        <f t="shared" si="126"/>
        <v>0</v>
      </c>
      <c r="BH392" s="156">
        <f t="shared" si="127"/>
        <v>0</v>
      </c>
      <c r="BI392" s="156">
        <f t="shared" si="128"/>
        <v>0</v>
      </c>
      <c r="BJ392" s="14" t="s">
        <v>138</v>
      </c>
      <c r="BK392" s="156">
        <f t="shared" si="129"/>
        <v>0</v>
      </c>
      <c r="BL392" s="14" t="s">
        <v>349</v>
      </c>
      <c r="BM392" s="155" t="s">
        <v>1088</v>
      </c>
    </row>
    <row r="393" spans="1:65" s="2" customFormat="1" ht="16.5" customHeight="1">
      <c r="A393" s="29"/>
      <c r="B393" s="142"/>
      <c r="C393" s="157" t="s">
        <v>1089</v>
      </c>
      <c r="D393" s="157" t="s">
        <v>184</v>
      </c>
      <c r="E393" s="158" t="s">
        <v>1090</v>
      </c>
      <c r="F393" s="159" t="s">
        <v>1091</v>
      </c>
      <c r="G393" s="160" t="s">
        <v>358</v>
      </c>
      <c r="H393" s="161">
        <v>135</v>
      </c>
      <c r="I393" s="162"/>
      <c r="J393" s="163">
        <f t="shared" si="120"/>
        <v>0</v>
      </c>
      <c r="K393" s="164"/>
      <c r="L393" s="165"/>
      <c r="M393" s="166" t="s">
        <v>1</v>
      </c>
      <c r="N393" s="167" t="s">
        <v>42</v>
      </c>
      <c r="O393" s="56"/>
      <c r="P393" s="153">
        <f t="shared" si="121"/>
        <v>0</v>
      </c>
      <c r="Q393" s="153">
        <v>0</v>
      </c>
      <c r="R393" s="153">
        <f t="shared" si="122"/>
        <v>0</v>
      </c>
      <c r="S393" s="153">
        <v>0</v>
      </c>
      <c r="T393" s="154">
        <f t="shared" si="12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55" t="s">
        <v>675</v>
      </c>
      <c r="AT393" s="155" t="s">
        <v>184</v>
      </c>
      <c r="AU393" s="155" t="s">
        <v>138</v>
      </c>
      <c r="AY393" s="14" t="s">
        <v>131</v>
      </c>
      <c r="BE393" s="156">
        <f t="shared" si="124"/>
        <v>0</v>
      </c>
      <c r="BF393" s="156">
        <f t="shared" si="125"/>
        <v>0</v>
      </c>
      <c r="BG393" s="156">
        <f t="shared" si="126"/>
        <v>0</v>
      </c>
      <c r="BH393" s="156">
        <f t="shared" si="127"/>
        <v>0</v>
      </c>
      <c r="BI393" s="156">
        <f t="shared" si="128"/>
        <v>0</v>
      </c>
      <c r="BJ393" s="14" t="s">
        <v>138</v>
      </c>
      <c r="BK393" s="156">
        <f t="shared" si="129"/>
        <v>0</v>
      </c>
      <c r="BL393" s="14" t="s">
        <v>675</v>
      </c>
      <c r="BM393" s="155" t="s">
        <v>1092</v>
      </c>
    </row>
    <row r="394" spans="1:65" s="2" customFormat="1" ht="16.5" customHeight="1">
      <c r="A394" s="29"/>
      <c r="B394" s="142"/>
      <c r="C394" s="143" t="s">
        <v>1093</v>
      </c>
      <c r="D394" s="143" t="s">
        <v>133</v>
      </c>
      <c r="E394" s="144" t="s">
        <v>1094</v>
      </c>
      <c r="F394" s="145" t="s">
        <v>1095</v>
      </c>
      <c r="G394" s="146" t="s">
        <v>358</v>
      </c>
      <c r="H394" s="147">
        <v>15</v>
      </c>
      <c r="I394" s="148"/>
      <c r="J394" s="149">
        <f t="shared" si="120"/>
        <v>0</v>
      </c>
      <c r="K394" s="150"/>
      <c r="L394" s="30"/>
      <c r="M394" s="151" t="s">
        <v>1</v>
      </c>
      <c r="N394" s="152" t="s">
        <v>42</v>
      </c>
      <c r="O394" s="56"/>
      <c r="P394" s="153">
        <f t="shared" si="121"/>
        <v>0</v>
      </c>
      <c r="Q394" s="153">
        <v>0</v>
      </c>
      <c r="R394" s="153">
        <f t="shared" si="122"/>
        <v>0</v>
      </c>
      <c r="S394" s="153">
        <v>0</v>
      </c>
      <c r="T394" s="154">
        <f t="shared" si="123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55" t="s">
        <v>349</v>
      </c>
      <c r="AT394" s="155" t="s">
        <v>133</v>
      </c>
      <c r="AU394" s="155" t="s">
        <v>138</v>
      </c>
      <c r="AY394" s="14" t="s">
        <v>131</v>
      </c>
      <c r="BE394" s="156">
        <f t="shared" si="124"/>
        <v>0</v>
      </c>
      <c r="BF394" s="156">
        <f t="shared" si="125"/>
        <v>0</v>
      </c>
      <c r="BG394" s="156">
        <f t="shared" si="126"/>
        <v>0</v>
      </c>
      <c r="BH394" s="156">
        <f t="shared" si="127"/>
        <v>0</v>
      </c>
      <c r="BI394" s="156">
        <f t="shared" si="128"/>
        <v>0</v>
      </c>
      <c r="BJ394" s="14" t="s">
        <v>138</v>
      </c>
      <c r="BK394" s="156">
        <f t="shared" si="129"/>
        <v>0</v>
      </c>
      <c r="BL394" s="14" t="s">
        <v>349</v>
      </c>
      <c r="BM394" s="155" t="s">
        <v>1096</v>
      </c>
    </row>
    <row r="395" spans="1:65" s="2" customFormat="1" ht="16.5" customHeight="1">
      <c r="A395" s="29"/>
      <c r="B395" s="142"/>
      <c r="C395" s="157" t="s">
        <v>1097</v>
      </c>
      <c r="D395" s="157" t="s">
        <v>184</v>
      </c>
      <c r="E395" s="158" t="s">
        <v>1098</v>
      </c>
      <c r="F395" s="159" t="s">
        <v>1099</v>
      </c>
      <c r="G395" s="160" t="s">
        <v>358</v>
      </c>
      <c r="H395" s="161">
        <v>15</v>
      </c>
      <c r="I395" s="162"/>
      <c r="J395" s="163">
        <f t="shared" si="120"/>
        <v>0</v>
      </c>
      <c r="K395" s="164"/>
      <c r="L395" s="165"/>
      <c r="M395" s="166" t="s">
        <v>1</v>
      </c>
      <c r="N395" s="167" t="s">
        <v>42</v>
      </c>
      <c r="O395" s="56"/>
      <c r="P395" s="153">
        <f t="shared" si="121"/>
        <v>0</v>
      </c>
      <c r="Q395" s="153">
        <v>0</v>
      </c>
      <c r="R395" s="153">
        <f t="shared" si="122"/>
        <v>0</v>
      </c>
      <c r="S395" s="153">
        <v>0</v>
      </c>
      <c r="T395" s="154">
        <f t="shared" si="123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55" t="s">
        <v>675</v>
      </c>
      <c r="AT395" s="155" t="s">
        <v>184</v>
      </c>
      <c r="AU395" s="155" t="s">
        <v>138</v>
      </c>
      <c r="AY395" s="14" t="s">
        <v>131</v>
      </c>
      <c r="BE395" s="156">
        <f t="shared" si="124"/>
        <v>0</v>
      </c>
      <c r="BF395" s="156">
        <f t="shared" si="125"/>
        <v>0</v>
      </c>
      <c r="BG395" s="156">
        <f t="shared" si="126"/>
        <v>0</v>
      </c>
      <c r="BH395" s="156">
        <f t="shared" si="127"/>
        <v>0</v>
      </c>
      <c r="BI395" s="156">
        <f t="shared" si="128"/>
        <v>0</v>
      </c>
      <c r="BJ395" s="14" t="s">
        <v>138</v>
      </c>
      <c r="BK395" s="156">
        <f t="shared" si="129"/>
        <v>0</v>
      </c>
      <c r="BL395" s="14" t="s">
        <v>675</v>
      </c>
      <c r="BM395" s="155" t="s">
        <v>1100</v>
      </c>
    </row>
    <row r="396" spans="1:65" s="2" customFormat="1" ht="24.15" customHeight="1">
      <c r="A396" s="29"/>
      <c r="B396" s="142"/>
      <c r="C396" s="143" t="s">
        <v>1101</v>
      </c>
      <c r="D396" s="143" t="s">
        <v>133</v>
      </c>
      <c r="E396" s="144" t="s">
        <v>1102</v>
      </c>
      <c r="F396" s="145" t="s">
        <v>1103</v>
      </c>
      <c r="G396" s="146" t="s">
        <v>358</v>
      </c>
      <c r="H396" s="147">
        <v>195</v>
      </c>
      <c r="I396" s="148"/>
      <c r="J396" s="149">
        <f t="shared" si="120"/>
        <v>0</v>
      </c>
      <c r="K396" s="150"/>
      <c r="L396" s="30"/>
      <c r="M396" s="151" t="s">
        <v>1</v>
      </c>
      <c r="N396" s="152" t="s">
        <v>42</v>
      </c>
      <c r="O396" s="56"/>
      <c r="P396" s="153">
        <f t="shared" si="121"/>
        <v>0</v>
      </c>
      <c r="Q396" s="153">
        <v>0</v>
      </c>
      <c r="R396" s="153">
        <f t="shared" si="122"/>
        <v>0</v>
      </c>
      <c r="S396" s="153">
        <v>0</v>
      </c>
      <c r="T396" s="154">
        <f t="shared" si="12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55" t="s">
        <v>349</v>
      </c>
      <c r="AT396" s="155" t="s">
        <v>133</v>
      </c>
      <c r="AU396" s="155" t="s">
        <v>138</v>
      </c>
      <c r="AY396" s="14" t="s">
        <v>131</v>
      </c>
      <c r="BE396" s="156">
        <f t="shared" si="124"/>
        <v>0</v>
      </c>
      <c r="BF396" s="156">
        <f t="shared" si="125"/>
        <v>0</v>
      </c>
      <c r="BG396" s="156">
        <f t="shared" si="126"/>
        <v>0</v>
      </c>
      <c r="BH396" s="156">
        <f t="shared" si="127"/>
        <v>0</v>
      </c>
      <c r="BI396" s="156">
        <f t="shared" si="128"/>
        <v>0</v>
      </c>
      <c r="BJ396" s="14" t="s">
        <v>138</v>
      </c>
      <c r="BK396" s="156">
        <f t="shared" si="129"/>
        <v>0</v>
      </c>
      <c r="BL396" s="14" t="s">
        <v>349</v>
      </c>
      <c r="BM396" s="155" t="s">
        <v>1104</v>
      </c>
    </row>
    <row r="397" spans="1:65" s="2" customFormat="1" ht="16.5" customHeight="1">
      <c r="A397" s="29"/>
      <c r="B397" s="142"/>
      <c r="C397" s="157" t="s">
        <v>1105</v>
      </c>
      <c r="D397" s="157" t="s">
        <v>184</v>
      </c>
      <c r="E397" s="158" t="s">
        <v>1106</v>
      </c>
      <c r="F397" s="159" t="s">
        <v>1107</v>
      </c>
      <c r="G397" s="160" t="s">
        <v>358</v>
      </c>
      <c r="H397" s="161">
        <v>195</v>
      </c>
      <c r="I397" s="162"/>
      <c r="J397" s="163">
        <f t="shared" si="120"/>
        <v>0</v>
      </c>
      <c r="K397" s="164"/>
      <c r="L397" s="165"/>
      <c r="M397" s="166" t="s">
        <v>1</v>
      </c>
      <c r="N397" s="167" t="s">
        <v>42</v>
      </c>
      <c r="O397" s="56"/>
      <c r="P397" s="153">
        <f t="shared" si="121"/>
        <v>0</v>
      </c>
      <c r="Q397" s="153">
        <v>0</v>
      </c>
      <c r="R397" s="153">
        <f t="shared" si="122"/>
        <v>0</v>
      </c>
      <c r="S397" s="153">
        <v>0</v>
      </c>
      <c r="T397" s="154">
        <f t="shared" si="12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55" t="s">
        <v>675</v>
      </c>
      <c r="AT397" s="155" t="s">
        <v>184</v>
      </c>
      <c r="AU397" s="155" t="s">
        <v>138</v>
      </c>
      <c r="AY397" s="14" t="s">
        <v>131</v>
      </c>
      <c r="BE397" s="156">
        <f t="shared" si="124"/>
        <v>0</v>
      </c>
      <c r="BF397" s="156">
        <f t="shared" si="125"/>
        <v>0</v>
      </c>
      <c r="BG397" s="156">
        <f t="shared" si="126"/>
        <v>0</v>
      </c>
      <c r="BH397" s="156">
        <f t="shared" si="127"/>
        <v>0</v>
      </c>
      <c r="BI397" s="156">
        <f t="shared" si="128"/>
        <v>0</v>
      </c>
      <c r="BJ397" s="14" t="s">
        <v>138</v>
      </c>
      <c r="BK397" s="156">
        <f t="shared" si="129"/>
        <v>0</v>
      </c>
      <c r="BL397" s="14" t="s">
        <v>675</v>
      </c>
      <c r="BM397" s="155" t="s">
        <v>1108</v>
      </c>
    </row>
    <row r="398" spans="1:65" s="2" customFormat="1" ht="24.15" customHeight="1">
      <c r="A398" s="29"/>
      <c r="B398" s="142"/>
      <c r="C398" s="143" t="s">
        <v>1109</v>
      </c>
      <c r="D398" s="143" t="s">
        <v>133</v>
      </c>
      <c r="E398" s="144" t="s">
        <v>1110</v>
      </c>
      <c r="F398" s="145" t="s">
        <v>1111</v>
      </c>
      <c r="G398" s="146" t="s">
        <v>358</v>
      </c>
      <c r="H398" s="147">
        <v>121</v>
      </c>
      <c r="I398" s="148"/>
      <c r="J398" s="149">
        <f t="shared" si="120"/>
        <v>0</v>
      </c>
      <c r="K398" s="150"/>
      <c r="L398" s="30"/>
      <c r="M398" s="151" t="s">
        <v>1</v>
      </c>
      <c r="N398" s="152" t="s">
        <v>42</v>
      </c>
      <c r="O398" s="56"/>
      <c r="P398" s="153">
        <f t="shared" si="121"/>
        <v>0</v>
      </c>
      <c r="Q398" s="153">
        <v>0</v>
      </c>
      <c r="R398" s="153">
        <f t="shared" si="122"/>
        <v>0</v>
      </c>
      <c r="S398" s="153">
        <v>0</v>
      </c>
      <c r="T398" s="154">
        <f t="shared" si="123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55" t="s">
        <v>349</v>
      </c>
      <c r="AT398" s="155" t="s">
        <v>133</v>
      </c>
      <c r="AU398" s="155" t="s">
        <v>138</v>
      </c>
      <c r="AY398" s="14" t="s">
        <v>131</v>
      </c>
      <c r="BE398" s="156">
        <f t="shared" si="124"/>
        <v>0</v>
      </c>
      <c r="BF398" s="156">
        <f t="shared" si="125"/>
        <v>0</v>
      </c>
      <c r="BG398" s="156">
        <f t="shared" si="126"/>
        <v>0</v>
      </c>
      <c r="BH398" s="156">
        <f t="shared" si="127"/>
        <v>0</v>
      </c>
      <c r="BI398" s="156">
        <f t="shared" si="128"/>
        <v>0</v>
      </c>
      <c r="BJ398" s="14" t="s">
        <v>138</v>
      </c>
      <c r="BK398" s="156">
        <f t="shared" si="129"/>
        <v>0</v>
      </c>
      <c r="BL398" s="14" t="s">
        <v>349</v>
      </c>
      <c r="BM398" s="155" t="s">
        <v>1112</v>
      </c>
    </row>
    <row r="399" spans="1:65" s="2" customFormat="1" ht="16.5" customHeight="1">
      <c r="A399" s="29"/>
      <c r="B399" s="142"/>
      <c r="C399" s="157" t="s">
        <v>1113</v>
      </c>
      <c r="D399" s="157" t="s">
        <v>184</v>
      </c>
      <c r="E399" s="158" t="s">
        <v>1114</v>
      </c>
      <c r="F399" s="159" t="s">
        <v>1115</v>
      </c>
      <c r="G399" s="160" t="s">
        <v>358</v>
      </c>
      <c r="H399" s="161">
        <v>121</v>
      </c>
      <c r="I399" s="162"/>
      <c r="J399" s="163">
        <f t="shared" si="120"/>
        <v>0</v>
      </c>
      <c r="K399" s="164"/>
      <c r="L399" s="165"/>
      <c r="M399" s="166" t="s">
        <v>1</v>
      </c>
      <c r="N399" s="167" t="s">
        <v>42</v>
      </c>
      <c r="O399" s="56"/>
      <c r="P399" s="153">
        <f t="shared" si="121"/>
        <v>0</v>
      </c>
      <c r="Q399" s="153">
        <v>0</v>
      </c>
      <c r="R399" s="153">
        <f t="shared" si="122"/>
        <v>0</v>
      </c>
      <c r="S399" s="153">
        <v>0</v>
      </c>
      <c r="T399" s="154">
        <f t="shared" si="123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55" t="s">
        <v>675</v>
      </c>
      <c r="AT399" s="155" t="s">
        <v>184</v>
      </c>
      <c r="AU399" s="155" t="s">
        <v>138</v>
      </c>
      <c r="AY399" s="14" t="s">
        <v>131</v>
      </c>
      <c r="BE399" s="156">
        <f t="shared" si="124"/>
        <v>0</v>
      </c>
      <c r="BF399" s="156">
        <f t="shared" si="125"/>
        <v>0</v>
      </c>
      <c r="BG399" s="156">
        <f t="shared" si="126"/>
        <v>0</v>
      </c>
      <c r="BH399" s="156">
        <f t="shared" si="127"/>
        <v>0</v>
      </c>
      <c r="BI399" s="156">
        <f t="shared" si="128"/>
        <v>0</v>
      </c>
      <c r="BJ399" s="14" t="s">
        <v>138</v>
      </c>
      <c r="BK399" s="156">
        <f t="shared" si="129"/>
        <v>0</v>
      </c>
      <c r="BL399" s="14" t="s">
        <v>675</v>
      </c>
      <c r="BM399" s="155" t="s">
        <v>1116</v>
      </c>
    </row>
    <row r="400" spans="1:65" s="2" customFormat="1" ht="24.15" customHeight="1">
      <c r="A400" s="29"/>
      <c r="B400" s="142"/>
      <c r="C400" s="143" t="s">
        <v>1117</v>
      </c>
      <c r="D400" s="143" t="s">
        <v>133</v>
      </c>
      <c r="E400" s="144" t="s">
        <v>1118</v>
      </c>
      <c r="F400" s="145" t="s">
        <v>1119</v>
      </c>
      <c r="G400" s="146" t="s">
        <v>358</v>
      </c>
      <c r="H400" s="147">
        <v>1499</v>
      </c>
      <c r="I400" s="148"/>
      <c r="J400" s="149">
        <f t="shared" si="120"/>
        <v>0</v>
      </c>
      <c r="K400" s="150"/>
      <c r="L400" s="30"/>
      <c r="M400" s="151" t="s">
        <v>1</v>
      </c>
      <c r="N400" s="152" t="s">
        <v>42</v>
      </c>
      <c r="O400" s="56"/>
      <c r="P400" s="153">
        <f t="shared" si="121"/>
        <v>0</v>
      </c>
      <c r="Q400" s="153">
        <v>0</v>
      </c>
      <c r="R400" s="153">
        <f t="shared" si="122"/>
        <v>0</v>
      </c>
      <c r="S400" s="153">
        <v>0</v>
      </c>
      <c r="T400" s="154">
        <f t="shared" si="123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55" t="s">
        <v>349</v>
      </c>
      <c r="AT400" s="155" t="s">
        <v>133</v>
      </c>
      <c r="AU400" s="155" t="s">
        <v>138</v>
      </c>
      <c r="AY400" s="14" t="s">
        <v>131</v>
      </c>
      <c r="BE400" s="156">
        <f t="shared" si="124"/>
        <v>0</v>
      </c>
      <c r="BF400" s="156">
        <f t="shared" si="125"/>
        <v>0</v>
      </c>
      <c r="BG400" s="156">
        <f t="shared" si="126"/>
        <v>0</v>
      </c>
      <c r="BH400" s="156">
        <f t="shared" si="127"/>
        <v>0</v>
      </c>
      <c r="BI400" s="156">
        <f t="shared" si="128"/>
        <v>0</v>
      </c>
      <c r="BJ400" s="14" t="s">
        <v>138</v>
      </c>
      <c r="BK400" s="156">
        <f t="shared" si="129"/>
        <v>0</v>
      </c>
      <c r="BL400" s="14" t="s">
        <v>349</v>
      </c>
      <c r="BM400" s="155" t="s">
        <v>1120</v>
      </c>
    </row>
    <row r="401" spans="1:65" s="2" customFormat="1" ht="16.5" customHeight="1">
      <c r="A401" s="29"/>
      <c r="B401" s="142"/>
      <c r="C401" s="157" t="s">
        <v>1121</v>
      </c>
      <c r="D401" s="157" t="s">
        <v>184</v>
      </c>
      <c r="E401" s="158" t="s">
        <v>1122</v>
      </c>
      <c r="F401" s="159" t="s">
        <v>1123</v>
      </c>
      <c r="G401" s="160" t="s">
        <v>358</v>
      </c>
      <c r="H401" s="161">
        <v>1499</v>
      </c>
      <c r="I401" s="162"/>
      <c r="J401" s="163">
        <f t="shared" si="120"/>
        <v>0</v>
      </c>
      <c r="K401" s="164"/>
      <c r="L401" s="165"/>
      <c r="M401" s="166" t="s">
        <v>1</v>
      </c>
      <c r="N401" s="167" t="s">
        <v>42</v>
      </c>
      <c r="O401" s="56"/>
      <c r="P401" s="153">
        <f t="shared" si="121"/>
        <v>0</v>
      </c>
      <c r="Q401" s="153">
        <v>0</v>
      </c>
      <c r="R401" s="153">
        <f t="shared" si="122"/>
        <v>0</v>
      </c>
      <c r="S401" s="153">
        <v>0</v>
      </c>
      <c r="T401" s="154">
        <f t="shared" si="12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55" t="s">
        <v>675</v>
      </c>
      <c r="AT401" s="155" t="s">
        <v>184</v>
      </c>
      <c r="AU401" s="155" t="s">
        <v>138</v>
      </c>
      <c r="AY401" s="14" t="s">
        <v>131</v>
      </c>
      <c r="BE401" s="156">
        <f t="shared" si="124"/>
        <v>0</v>
      </c>
      <c r="BF401" s="156">
        <f t="shared" si="125"/>
        <v>0</v>
      </c>
      <c r="BG401" s="156">
        <f t="shared" si="126"/>
        <v>0</v>
      </c>
      <c r="BH401" s="156">
        <f t="shared" si="127"/>
        <v>0</v>
      </c>
      <c r="BI401" s="156">
        <f t="shared" si="128"/>
        <v>0</v>
      </c>
      <c r="BJ401" s="14" t="s">
        <v>138</v>
      </c>
      <c r="BK401" s="156">
        <f t="shared" si="129"/>
        <v>0</v>
      </c>
      <c r="BL401" s="14" t="s">
        <v>675</v>
      </c>
      <c r="BM401" s="155" t="s">
        <v>1124</v>
      </c>
    </row>
    <row r="402" spans="1:65" s="2" customFormat="1" ht="24.15" customHeight="1">
      <c r="A402" s="29"/>
      <c r="B402" s="142"/>
      <c r="C402" s="143" t="s">
        <v>1125</v>
      </c>
      <c r="D402" s="143" t="s">
        <v>133</v>
      </c>
      <c r="E402" s="144" t="s">
        <v>1126</v>
      </c>
      <c r="F402" s="145" t="s">
        <v>1127</v>
      </c>
      <c r="G402" s="146" t="s">
        <v>358</v>
      </c>
      <c r="H402" s="147">
        <v>866</v>
      </c>
      <c r="I402" s="148"/>
      <c r="J402" s="149">
        <f t="shared" si="120"/>
        <v>0</v>
      </c>
      <c r="K402" s="150"/>
      <c r="L402" s="30"/>
      <c r="M402" s="151" t="s">
        <v>1</v>
      </c>
      <c r="N402" s="152" t="s">
        <v>42</v>
      </c>
      <c r="O402" s="56"/>
      <c r="P402" s="153">
        <f t="shared" si="121"/>
        <v>0</v>
      </c>
      <c r="Q402" s="153">
        <v>0</v>
      </c>
      <c r="R402" s="153">
        <f t="shared" si="122"/>
        <v>0</v>
      </c>
      <c r="S402" s="153">
        <v>0</v>
      </c>
      <c r="T402" s="154">
        <f t="shared" si="123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55" t="s">
        <v>349</v>
      </c>
      <c r="AT402" s="155" t="s">
        <v>133</v>
      </c>
      <c r="AU402" s="155" t="s">
        <v>138</v>
      </c>
      <c r="AY402" s="14" t="s">
        <v>131</v>
      </c>
      <c r="BE402" s="156">
        <f t="shared" si="124"/>
        <v>0</v>
      </c>
      <c r="BF402" s="156">
        <f t="shared" si="125"/>
        <v>0</v>
      </c>
      <c r="BG402" s="156">
        <f t="shared" si="126"/>
        <v>0</v>
      </c>
      <c r="BH402" s="156">
        <f t="shared" si="127"/>
        <v>0</v>
      </c>
      <c r="BI402" s="156">
        <f t="shared" si="128"/>
        <v>0</v>
      </c>
      <c r="BJ402" s="14" t="s">
        <v>138</v>
      </c>
      <c r="BK402" s="156">
        <f t="shared" si="129"/>
        <v>0</v>
      </c>
      <c r="BL402" s="14" t="s">
        <v>349</v>
      </c>
      <c r="BM402" s="155" t="s">
        <v>1128</v>
      </c>
    </row>
    <row r="403" spans="1:65" s="2" customFormat="1" ht="16.5" customHeight="1">
      <c r="A403" s="29"/>
      <c r="B403" s="142"/>
      <c r="C403" s="157" t="s">
        <v>1129</v>
      </c>
      <c r="D403" s="157" t="s">
        <v>184</v>
      </c>
      <c r="E403" s="158" t="s">
        <v>1130</v>
      </c>
      <c r="F403" s="159" t="s">
        <v>1131</v>
      </c>
      <c r="G403" s="160" t="s">
        <v>358</v>
      </c>
      <c r="H403" s="161">
        <v>866</v>
      </c>
      <c r="I403" s="162"/>
      <c r="J403" s="163">
        <f t="shared" si="120"/>
        <v>0</v>
      </c>
      <c r="K403" s="164"/>
      <c r="L403" s="165"/>
      <c r="M403" s="166" t="s">
        <v>1</v>
      </c>
      <c r="N403" s="167" t="s">
        <v>42</v>
      </c>
      <c r="O403" s="56"/>
      <c r="P403" s="153">
        <f t="shared" si="121"/>
        <v>0</v>
      </c>
      <c r="Q403" s="153">
        <v>0</v>
      </c>
      <c r="R403" s="153">
        <f t="shared" si="122"/>
        <v>0</v>
      </c>
      <c r="S403" s="153">
        <v>0</v>
      </c>
      <c r="T403" s="154">
        <f t="shared" si="123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55" t="s">
        <v>675</v>
      </c>
      <c r="AT403" s="155" t="s">
        <v>184</v>
      </c>
      <c r="AU403" s="155" t="s">
        <v>138</v>
      </c>
      <c r="AY403" s="14" t="s">
        <v>131</v>
      </c>
      <c r="BE403" s="156">
        <f t="shared" si="124"/>
        <v>0</v>
      </c>
      <c r="BF403" s="156">
        <f t="shared" si="125"/>
        <v>0</v>
      </c>
      <c r="BG403" s="156">
        <f t="shared" si="126"/>
        <v>0</v>
      </c>
      <c r="BH403" s="156">
        <f t="shared" si="127"/>
        <v>0</v>
      </c>
      <c r="BI403" s="156">
        <f t="shared" si="128"/>
        <v>0</v>
      </c>
      <c r="BJ403" s="14" t="s">
        <v>138</v>
      </c>
      <c r="BK403" s="156">
        <f t="shared" si="129"/>
        <v>0</v>
      </c>
      <c r="BL403" s="14" t="s">
        <v>675</v>
      </c>
      <c r="BM403" s="155" t="s">
        <v>1132</v>
      </c>
    </row>
    <row r="404" spans="1:65" s="2" customFormat="1" ht="24.15" customHeight="1">
      <c r="A404" s="29"/>
      <c r="B404" s="142"/>
      <c r="C404" s="143" t="s">
        <v>1133</v>
      </c>
      <c r="D404" s="143" t="s">
        <v>133</v>
      </c>
      <c r="E404" s="144" t="s">
        <v>1134</v>
      </c>
      <c r="F404" s="145" t="s">
        <v>1135</v>
      </c>
      <c r="G404" s="146" t="s">
        <v>358</v>
      </c>
      <c r="H404" s="147">
        <v>505</v>
      </c>
      <c r="I404" s="148"/>
      <c r="J404" s="149">
        <f t="shared" si="120"/>
        <v>0</v>
      </c>
      <c r="K404" s="150"/>
      <c r="L404" s="30"/>
      <c r="M404" s="151" t="s">
        <v>1</v>
      </c>
      <c r="N404" s="152" t="s">
        <v>42</v>
      </c>
      <c r="O404" s="56"/>
      <c r="P404" s="153">
        <f t="shared" si="121"/>
        <v>0</v>
      </c>
      <c r="Q404" s="153">
        <v>0</v>
      </c>
      <c r="R404" s="153">
        <f t="shared" si="122"/>
        <v>0</v>
      </c>
      <c r="S404" s="153">
        <v>0</v>
      </c>
      <c r="T404" s="154">
        <f t="shared" si="123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55" t="s">
        <v>349</v>
      </c>
      <c r="AT404" s="155" t="s">
        <v>133</v>
      </c>
      <c r="AU404" s="155" t="s">
        <v>138</v>
      </c>
      <c r="AY404" s="14" t="s">
        <v>131</v>
      </c>
      <c r="BE404" s="156">
        <f t="shared" si="124"/>
        <v>0</v>
      </c>
      <c r="BF404" s="156">
        <f t="shared" si="125"/>
        <v>0</v>
      </c>
      <c r="BG404" s="156">
        <f t="shared" si="126"/>
        <v>0</v>
      </c>
      <c r="BH404" s="156">
        <f t="shared" si="127"/>
        <v>0</v>
      </c>
      <c r="BI404" s="156">
        <f t="shared" si="128"/>
        <v>0</v>
      </c>
      <c r="BJ404" s="14" t="s">
        <v>138</v>
      </c>
      <c r="BK404" s="156">
        <f t="shared" si="129"/>
        <v>0</v>
      </c>
      <c r="BL404" s="14" t="s">
        <v>349</v>
      </c>
      <c r="BM404" s="155" t="s">
        <v>1136</v>
      </c>
    </row>
    <row r="405" spans="1:65" s="2" customFormat="1" ht="16.5" customHeight="1">
      <c r="A405" s="29"/>
      <c r="B405" s="142"/>
      <c r="C405" s="157" t="s">
        <v>1137</v>
      </c>
      <c r="D405" s="157" t="s">
        <v>184</v>
      </c>
      <c r="E405" s="158" t="s">
        <v>1138</v>
      </c>
      <c r="F405" s="159" t="s">
        <v>1139</v>
      </c>
      <c r="G405" s="160" t="s">
        <v>358</v>
      </c>
      <c r="H405" s="161">
        <v>505</v>
      </c>
      <c r="I405" s="162"/>
      <c r="J405" s="163">
        <f t="shared" si="120"/>
        <v>0</v>
      </c>
      <c r="K405" s="164"/>
      <c r="L405" s="165"/>
      <c r="M405" s="166" t="s">
        <v>1</v>
      </c>
      <c r="N405" s="167" t="s">
        <v>42</v>
      </c>
      <c r="O405" s="56"/>
      <c r="P405" s="153">
        <f t="shared" si="121"/>
        <v>0</v>
      </c>
      <c r="Q405" s="153">
        <v>0</v>
      </c>
      <c r="R405" s="153">
        <f t="shared" si="122"/>
        <v>0</v>
      </c>
      <c r="S405" s="153">
        <v>0</v>
      </c>
      <c r="T405" s="154">
        <f t="shared" si="123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55" t="s">
        <v>675</v>
      </c>
      <c r="AT405" s="155" t="s">
        <v>184</v>
      </c>
      <c r="AU405" s="155" t="s">
        <v>138</v>
      </c>
      <c r="AY405" s="14" t="s">
        <v>131</v>
      </c>
      <c r="BE405" s="156">
        <f t="shared" si="124"/>
        <v>0</v>
      </c>
      <c r="BF405" s="156">
        <f t="shared" si="125"/>
        <v>0</v>
      </c>
      <c r="BG405" s="156">
        <f t="shared" si="126"/>
        <v>0</v>
      </c>
      <c r="BH405" s="156">
        <f t="shared" si="127"/>
        <v>0</v>
      </c>
      <c r="BI405" s="156">
        <f t="shared" si="128"/>
        <v>0</v>
      </c>
      <c r="BJ405" s="14" t="s">
        <v>138</v>
      </c>
      <c r="BK405" s="156">
        <f t="shared" si="129"/>
        <v>0</v>
      </c>
      <c r="BL405" s="14" t="s">
        <v>675</v>
      </c>
      <c r="BM405" s="155" t="s">
        <v>1140</v>
      </c>
    </row>
    <row r="406" spans="1:65" s="2" customFormat="1" ht="24.15" customHeight="1">
      <c r="A406" s="29"/>
      <c r="B406" s="142"/>
      <c r="C406" s="143" t="s">
        <v>1141</v>
      </c>
      <c r="D406" s="143" t="s">
        <v>133</v>
      </c>
      <c r="E406" s="144" t="s">
        <v>1142</v>
      </c>
      <c r="F406" s="145" t="s">
        <v>1143</v>
      </c>
      <c r="G406" s="146" t="s">
        <v>358</v>
      </c>
      <c r="H406" s="147">
        <v>485</v>
      </c>
      <c r="I406" s="148"/>
      <c r="J406" s="149">
        <f t="shared" si="120"/>
        <v>0</v>
      </c>
      <c r="K406" s="150"/>
      <c r="L406" s="30"/>
      <c r="M406" s="151" t="s">
        <v>1</v>
      </c>
      <c r="N406" s="152" t="s">
        <v>42</v>
      </c>
      <c r="O406" s="56"/>
      <c r="P406" s="153">
        <f t="shared" si="121"/>
        <v>0</v>
      </c>
      <c r="Q406" s="153">
        <v>0</v>
      </c>
      <c r="R406" s="153">
        <f t="shared" si="122"/>
        <v>0</v>
      </c>
      <c r="S406" s="153">
        <v>0</v>
      </c>
      <c r="T406" s="154">
        <f t="shared" si="123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55" t="s">
        <v>349</v>
      </c>
      <c r="AT406" s="155" t="s">
        <v>133</v>
      </c>
      <c r="AU406" s="155" t="s">
        <v>138</v>
      </c>
      <c r="AY406" s="14" t="s">
        <v>131</v>
      </c>
      <c r="BE406" s="156">
        <f t="shared" si="124"/>
        <v>0</v>
      </c>
      <c r="BF406" s="156">
        <f t="shared" si="125"/>
        <v>0</v>
      </c>
      <c r="BG406" s="156">
        <f t="shared" si="126"/>
        <v>0</v>
      </c>
      <c r="BH406" s="156">
        <f t="shared" si="127"/>
        <v>0</v>
      </c>
      <c r="BI406" s="156">
        <f t="shared" si="128"/>
        <v>0</v>
      </c>
      <c r="BJ406" s="14" t="s">
        <v>138</v>
      </c>
      <c r="BK406" s="156">
        <f t="shared" si="129"/>
        <v>0</v>
      </c>
      <c r="BL406" s="14" t="s">
        <v>349</v>
      </c>
      <c r="BM406" s="155" t="s">
        <v>1144</v>
      </c>
    </row>
    <row r="407" spans="1:65" s="2" customFormat="1" ht="16.5" customHeight="1">
      <c r="A407" s="29"/>
      <c r="B407" s="142"/>
      <c r="C407" s="157" t="s">
        <v>1145</v>
      </c>
      <c r="D407" s="157" t="s">
        <v>184</v>
      </c>
      <c r="E407" s="158" t="s">
        <v>1146</v>
      </c>
      <c r="F407" s="159" t="s">
        <v>1147</v>
      </c>
      <c r="G407" s="160" t="s">
        <v>358</v>
      </c>
      <c r="H407" s="161">
        <v>485</v>
      </c>
      <c r="I407" s="162"/>
      <c r="J407" s="163">
        <f t="shared" si="120"/>
        <v>0</v>
      </c>
      <c r="K407" s="164"/>
      <c r="L407" s="165"/>
      <c r="M407" s="166" t="s">
        <v>1</v>
      </c>
      <c r="N407" s="167" t="s">
        <v>42</v>
      </c>
      <c r="O407" s="56"/>
      <c r="P407" s="153">
        <f t="shared" si="121"/>
        <v>0</v>
      </c>
      <c r="Q407" s="153">
        <v>0</v>
      </c>
      <c r="R407" s="153">
        <f t="shared" si="122"/>
        <v>0</v>
      </c>
      <c r="S407" s="153">
        <v>0</v>
      </c>
      <c r="T407" s="154">
        <f t="shared" si="123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55" t="s">
        <v>675</v>
      </c>
      <c r="AT407" s="155" t="s">
        <v>184</v>
      </c>
      <c r="AU407" s="155" t="s">
        <v>138</v>
      </c>
      <c r="AY407" s="14" t="s">
        <v>131</v>
      </c>
      <c r="BE407" s="156">
        <f t="shared" si="124"/>
        <v>0</v>
      </c>
      <c r="BF407" s="156">
        <f t="shared" si="125"/>
        <v>0</v>
      </c>
      <c r="BG407" s="156">
        <f t="shared" si="126"/>
        <v>0</v>
      </c>
      <c r="BH407" s="156">
        <f t="shared" si="127"/>
        <v>0</v>
      </c>
      <c r="BI407" s="156">
        <f t="shared" si="128"/>
        <v>0</v>
      </c>
      <c r="BJ407" s="14" t="s">
        <v>138</v>
      </c>
      <c r="BK407" s="156">
        <f t="shared" si="129"/>
        <v>0</v>
      </c>
      <c r="BL407" s="14" t="s">
        <v>675</v>
      </c>
      <c r="BM407" s="155" t="s">
        <v>1148</v>
      </c>
    </row>
    <row r="408" spans="1:65" s="2" customFormat="1" ht="24.15" customHeight="1">
      <c r="A408" s="29"/>
      <c r="B408" s="142"/>
      <c r="C408" s="143" t="s">
        <v>1149</v>
      </c>
      <c r="D408" s="143" t="s">
        <v>133</v>
      </c>
      <c r="E408" s="144" t="s">
        <v>1150</v>
      </c>
      <c r="F408" s="145" t="s">
        <v>1151</v>
      </c>
      <c r="G408" s="146" t="s">
        <v>358</v>
      </c>
      <c r="H408" s="147">
        <v>425</v>
      </c>
      <c r="I408" s="148"/>
      <c r="J408" s="149">
        <f t="shared" si="120"/>
        <v>0</v>
      </c>
      <c r="K408" s="150"/>
      <c r="L408" s="30"/>
      <c r="M408" s="151" t="s">
        <v>1</v>
      </c>
      <c r="N408" s="152" t="s">
        <v>42</v>
      </c>
      <c r="O408" s="56"/>
      <c r="P408" s="153">
        <f t="shared" si="121"/>
        <v>0</v>
      </c>
      <c r="Q408" s="153">
        <v>0</v>
      </c>
      <c r="R408" s="153">
        <f t="shared" si="122"/>
        <v>0</v>
      </c>
      <c r="S408" s="153">
        <v>0</v>
      </c>
      <c r="T408" s="154">
        <f t="shared" si="123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55" t="s">
        <v>349</v>
      </c>
      <c r="AT408" s="155" t="s">
        <v>133</v>
      </c>
      <c r="AU408" s="155" t="s">
        <v>138</v>
      </c>
      <c r="AY408" s="14" t="s">
        <v>131</v>
      </c>
      <c r="BE408" s="156">
        <f t="shared" si="124"/>
        <v>0</v>
      </c>
      <c r="BF408" s="156">
        <f t="shared" si="125"/>
        <v>0</v>
      </c>
      <c r="BG408" s="156">
        <f t="shared" si="126"/>
        <v>0</v>
      </c>
      <c r="BH408" s="156">
        <f t="shared" si="127"/>
        <v>0</v>
      </c>
      <c r="BI408" s="156">
        <f t="shared" si="128"/>
        <v>0</v>
      </c>
      <c r="BJ408" s="14" t="s">
        <v>138</v>
      </c>
      <c r="BK408" s="156">
        <f t="shared" si="129"/>
        <v>0</v>
      </c>
      <c r="BL408" s="14" t="s">
        <v>349</v>
      </c>
      <c r="BM408" s="155" t="s">
        <v>1152</v>
      </c>
    </row>
    <row r="409" spans="1:65" s="2" customFormat="1" ht="16.5" customHeight="1">
      <c r="A409" s="29"/>
      <c r="B409" s="142"/>
      <c r="C409" s="157" t="s">
        <v>1153</v>
      </c>
      <c r="D409" s="157" t="s">
        <v>184</v>
      </c>
      <c r="E409" s="158" t="s">
        <v>1154</v>
      </c>
      <c r="F409" s="159" t="s">
        <v>1155</v>
      </c>
      <c r="G409" s="160" t="s">
        <v>358</v>
      </c>
      <c r="H409" s="161">
        <v>425</v>
      </c>
      <c r="I409" s="162"/>
      <c r="J409" s="163">
        <f t="shared" si="120"/>
        <v>0</v>
      </c>
      <c r="K409" s="164"/>
      <c r="L409" s="165"/>
      <c r="M409" s="166" t="s">
        <v>1</v>
      </c>
      <c r="N409" s="167" t="s">
        <v>42</v>
      </c>
      <c r="O409" s="56"/>
      <c r="P409" s="153">
        <f t="shared" si="121"/>
        <v>0</v>
      </c>
      <c r="Q409" s="153">
        <v>0</v>
      </c>
      <c r="R409" s="153">
        <f t="shared" si="122"/>
        <v>0</v>
      </c>
      <c r="S409" s="153">
        <v>0</v>
      </c>
      <c r="T409" s="154">
        <f t="shared" si="123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55" t="s">
        <v>675</v>
      </c>
      <c r="AT409" s="155" t="s">
        <v>184</v>
      </c>
      <c r="AU409" s="155" t="s">
        <v>138</v>
      </c>
      <c r="AY409" s="14" t="s">
        <v>131</v>
      </c>
      <c r="BE409" s="156">
        <f t="shared" si="124"/>
        <v>0</v>
      </c>
      <c r="BF409" s="156">
        <f t="shared" si="125"/>
        <v>0</v>
      </c>
      <c r="BG409" s="156">
        <f t="shared" si="126"/>
        <v>0</v>
      </c>
      <c r="BH409" s="156">
        <f t="shared" si="127"/>
        <v>0</v>
      </c>
      <c r="BI409" s="156">
        <f t="shared" si="128"/>
        <v>0</v>
      </c>
      <c r="BJ409" s="14" t="s">
        <v>138</v>
      </c>
      <c r="BK409" s="156">
        <f t="shared" si="129"/>
        <v>0</v>
      </c>
      <c r="BL409" s="14" t="s">
        <v>675</v>
      </c>
      <c r="BM409" s="155" t="s">
        <v>1156</v>
      </c>
    </row>
    <row r="410" spans="1:65" s="2" customFormat="1" ht="24.15" customHeight="1">
      <c r="A410" s="29"/>
      <c r="B410" s="142"/>
      <c r="C410" s="143" t="s">
        <v>1157</v>
      </c>
      <c r="D410" s="143" t="s">
        <v>133</v>
      </c>
      <c r="E410" s="144" t="s">
        <v>1158</v>
      </c>
      <c r="F410" s="145" t="s">
        <v>1159</v>
      </c>
      <c r="G410" s="146" t="s">
        <v>358</v>
      </c>
      <c r="H410" s="147">
        <v>365</v>
      </c>
      <c r="I410" s="148"/>
      <c r="J410" s="149">
        <f t="shared" si="120"/>
        <v>0</v>
      </c>
      <c r="K410" s="150"/>
      <c r="L410" s="30"/>
      <c r="M410" s="151" t="s">
        <v>1</v>
      </c>
      <c r="N410" s="152" t="s">
        <v>42</v>
      </c>
      <c r="O410" s="56"/>
      <c r="P410" s="153">
        <f t="shared" si="121"/>
        <v>0</v>
      </c>
      <c r="Q410" s="153">
        <v>0</v>
      </c>
      <c r="R410" s="153">
        <f t="shared" si="122"/>
        <v>0</v>
      </c>
      <c r="S410" s="153">
        <v>0</v>
      </c>
      <c r="T410" s="154">
        <f t="shared" si="123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55" t="s">
        <v>349</v>
      </c>
      <c r="AT410" s="155" t="s">
        <v>133</v>
      </c>
      <c r="AU410" s="155" t="s">
        <v>138</v>
      </c>
      <c r="AY410" s="14" t="s">
        <v>131</v>
      </c>
      <c r="BE410" s="156">
        <f t="shared" si="124"/>
        <v>0</v>
      </c>
      <c r="BF410" s="156">
        <f t="shared" si="125"/>
        <v>0</v>
      </c>
      <c r="BG410" s="156">
        <f t="shared" si="126"/>
        <v>0</v>
      </c>
      <c r="BH410" s="156">
        <f t="shared" si="127"/>
        <v>0</v>
      </c>
      <c r="BI410" s="156">
        <f t="shared" si="128"/>
        <v>0</v>
      </c>
      <c r="BJ410" s="14" t="s">
        <v>138</v>
      </c>
      <c r="BK410" s="156">
        <f t="shared" si="129"/>
        <v>0</v>
      </c>
      <c r="BL410" s="14" t="s">
        <v>349</v>
      </c>
      <c r="BM410" s="155" t="s">
        <v>1160</v>
      </c>
    </row>
    <row r="411" spans="1:65" s="2" customFormat="1" ht="16.5" customHeight="1">
      <c r="A411" s="29"/>
      <c r="B411" s="142"/>
      <c r="C411" s="157" t="s">
        <v>1161</v>
      </c>
      <c r="D411" s="157" t="s">
        <v>184</v>
      </c>
      <c r="E411" s="158" t="s">
        <v>1162</v>
      </c>
      <c r="F411" s="159" t="s">
        <v>1163</v>
      </c>
      <c r="G411" s="160" t="s">
        <v>358</v>
      </c>
      <c r="H411" s="161">
        <v>365</v>
      </c>
      <c r="I411" s="162"/>
      <c r="J411" s="163">
        <f t="shared" si="120"/>
        <v>0</v>
      </c>
      <c r="K411" s="164"/>
      <c r="L411" s="165"/>
      <c r="M411" s="166" t="s">
        <v>1</v>
      </c>
      <c r="N411" s="167" t="s">
        <v>42</v>
      </c>
      <c r="O411" s="56"/>
      <c r="P411" s="153">
        <f t="shared" si="121"/>
        <v>0</v>
      </c>
      <c r="Q411" s="153">
        <v>0</v>
      </c>
      <c r="R411" s="153">
        <f t="shared" si="122"/>
        <v>0</v>
      </c>
      <c r="S411" s="153">
        <v>0</v>
      </c>
      <c r="T411" s="154">
        <f t="shared" si="123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55" t="s">
        <v>675</v>
      </c>
      <c r="AT411" s="155" t="s">
        <v>184</v>
      </c>
      <c r="AU411" s="155" t="s">
        <v>138</v>
      </c>
      <c r="AY411" s="14" t="s">
        <v>131</v>
      </c>
      <c r="BE411" s="156">
        <f t="shared" si="124"/>
        <v>0</v>
      </c>
      <c r="BF411" s="156">
        <f t="shared" si="125"/>
        <v>0</v>
      </c>
      <c r="BG411" s="156">
        <f t="shared" si="126"/>
        <v>0</v>
      </c>
      <c r="BH411" s="156">
        <f t="shared" si="127"/>
        <v>0</v>
      </c>
      <c r="BI411" s="156">
        <f t="shared" si="128"/>
        <v>0</v>
      </c>
      <c r="BJ411" s="14" t="s">
        <v>138</v>
      </c>
      <c r="BK411" s="156">
        <f t="shared" si="129"/>
        <v>0</v>
      </c>
      <c r="BL411" s="14" t="s">
        <v>675</v>
      </c>
      <c r="BM411" s="155" t="s">
        <v>1164</v>
      </c>
    </row>
    <row r="412" spans="1:65" s="2" customFormat="1" ht="24.15" customHeight="1">
      <c r="A412" s="29"/>
      <c r="B412" s="142"/>
      <c r="C412" s="143" t="s">
        <v>1165</v>
      </c>
      <c r="D412" s="143" t="s">
        <v>133</v>
      </c>
      <c r="E412" s="144" t="s">
        <v>1166</v>
      </c>
      <c r="F412" s="145" t="s">
        <v>1167</v>
      </c>
      <c r="G412" s="146" t="s">
        <v>358</v>
      </c>
      <c r="H412" s="147">
        <v>8</v>
      </c>
      <c r="I412" s="148"/>
      <c r="J412" s="149">
        <f t="shared" si="120"/>
        <v>0</v>
      </c>
      <c r="K412" s="150"/>
      <c r="L412" s="30"/>
      <c r="M412" s="151" t="s">
        <v>1</v>
      </c>
      <c r="N412" s="152" t="s">
        <v>42</v>
      </c>
      <c r="O412" s="56"/>
      <c r="P412" s="153">
        <f t="shared" si="121"/>
        <v>0</v>
      </c>
      <c r="Q412" s="153">
        <v>0</v>
      </c>
      <c r="R412" s="153">
        <f t="shared" si="122"/>
        <v>0</v>
      </c>
      <c r="S412" s="153">
        <v>0</v>
      </c>
      <c r="T412" s="154">
        <f t="shared" si="123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55" t="s">
        <v>349</v>
      </c>
      <c r="AT412" s="155" t="s">
        <v>133</v>
      </c>
      <c r="AU412" s="155" t="s">
        <v>138</v>
      </c>
      <c r="AY412" s="14" t="s">
        <v>131</v>
      </c>
      <c r="BE412" s="156">
        <f t="shared" si="124"/>
        <v>0</v>
      </c>
      <c r="BF412" s="156">
        <f t="shared" si="125"/>
        <v>0</v>
      </c>
      <c r="BG412" s="156">
        <f t="shared" si="126"/>
        <v>0</v>
      </c>
      <c r="BH412" s="156">
        <f t="shared" si="127"/>
        <v>0</v>
      </c>
      <c r="BI412" s="156">
        <f t="shared" si="128"/>
        <v>0</v>
      </c>
      <c r="BJ412" s="14" t="s">
        <v>138</v>
      </c>
      <c r="BK412" s="156">
        <f t="shared" si="129"/>
        <v>0</v>
      </c>
      <c r="BL412" s="14" t="s">
        <v>349</v>
      </c>
      <c r="BM412" s="155" t="s">
        <v>1168</v>
      </c>
    </row>
    <row r="413" spans="1:65" s="2" customFormat="1" ht="16.5" customHeight="1">
      <c r="A413" s="29"/>
      <c r="B413" s="142"/>
      <c r="C413" s="157" t="s">
        <v>1169</v>
      </c>
      <c r="D413" s="157" t="s">
        <v>184</v>
      </c>
      <c r="E413" s="158" t="s">
        <v>1170</v>
      </c>
      <c r="F413" s="159" t="s">
        <v>1171</v>
      </c>
      <c r="G413" s="160" t="s">
        <v>358</v>
      </c>
      <c r="H413" s="161">
        <v>8</v>
      </c>
      <c r="I413" s="162"/>
      <c r="J413" s="163">
        <f t="shared" si="120"/>
        <v>0</v>
      </c>
      <c r="K413" s="164"/>
      <c r="L413" s="165"/>
      <c r="M413" s="166" t="s">
        <v>1</v>
      </c>
      <c r="N413" s="167" t="s">
        <v>42</v>
      </c>
      <c r="O413" s="56"/>
      <c r="P413" s="153">
        <f t="shared" si="121"/>
        <v>0</v>
      </c>
      <c r="Q413" s="153">
        <v>0</v>
      </c>
      <c r="R413" s="153">
        <f t="shared" si="122"/>
        <v>0</v>
      </c>
      <c r="S413" s="153">
        <v>0</v>
      </c>
      <c r="T413" s="154">
        <f t="shared" si="123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55" t="s">
        <v>675</v>
      </c>
      <c r="AT413" s="155" t="s">
        <v>184</v>
      </c>
      <c r="AU413" s="155" t="s">
        <v>138</v>
      </c>
      <c r="AY413" s="14" t="s">
        <v>131</v>
      </c>
      <c r="BE413" s="156">
        <f t="shared" si="124"/>
        <v>0</v>
      </c>
      <c r="BF413" s="156">
        <f t="shared" si="125"/>
        <v>0</v>
      </c>
      <c r="BG413" s="156">
        <f t="shared" si="126"/>
        <v>0</v>
      </c>
      <c r="BH413" s="156">
        <f t="shared" si="127"/>
        <v>0</v>
      </c>
      <c r="BI413" s="156">
        <f t="shared" si="128"/>
        <v>0</v>
      </c>
      <c r="BJ413" s="14" t="s">
        <v>138</v>
      </c>
      <c r="BK413" s="156">
        <f t="shared" si="129"/>
        <v>0</v>
      </c>
      <c r="BL413" s="14" t="s">
        <v>675</v>
      </c>
      <c r="BM413" s="155" t="s">
        <v>1172</v>
      </c>
    </row>
    <row r="414" spans="1:65" s="2" customFormat="1" ht="24.15" customHeight="1">
      <c r="A414" s="29"/>
      <c r="B414" s="142"/>
      <c r="C414" s="143" t="s">
        <v>1173</v>
      </c>
      <c r="D414" s="143" t="s">
        <v>133</v>
      </c>
      <c r="E414" s="144" t="s">
        <v>1174</v>
      </c>
      <c r="F414" s="145" t="s">
        <v>1175</v>
      </c>
      <c r="G414" s="146" t="s">
        <v>305</v>
      </c>
      <c r="H414" s="147">
        <v>1</v>
      </c>
      <c r="I414" s="148"/>
      <c r="J414" s="149">
        <f t="shared" si="120"/>
        <v>0</v>
      </c>
      <c r="K414" s="150"/>
      <c r="L414" s="30"/>
      <c r="M414" s="151" t="s">
        <v>1</v>
      </c>
      <c r="N414" s="152" t="s">
        <v>42</v>
      </c>
      <c r="O414" s="56"/>
      <c r="P414" s="153">
        <f t="shared" si="121"/>
        <v>0</v>
      </c>
      <c r="Q414" s="153">
        <v>0</v>
      </c>
      <c r="R414" s="153">
        <f t="shared" si="122"/>
        <v>0</v>
      </c>
      <c r="S414" s="153">
        <v>0</v>
      </c>
      <c r="T414" s="154">
        <f t="shared" si="123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55" t="s">
        <v>349</v>
      </c>
      <c r="AT414" s="155" t="s">
        <v>133</v>
      </c>
      <c r="AU414" s="155" t="s">
        <v>138</v>
      </c>
      <c r="AY414" s="14" t="s">
        <v>131</v>
      </c>
      <c r="BE414" s="156">
        <f t="shared" si="124"/>
        <v>0</v>
      </c>
      <c r="BF414" s="156">
        <f t="shared" si="125"/>
        <v>0</v>
      </c>
      <c r="BG414" s="156">
        <f t="shared" si="126"/>
        <v>0</v>
      </c>
      <c r="BH414" s="156">
        <f t="shared" si="127"/>
        <v>0</v>
      </c>
      <c r="BI414" s="156">
        <f t="shared" si="128"/>
        <v>0</v>
      </c>
      <c r="BJ414" s="14" t="s">
        <v>138</v>
      </c>
      <c r="BK414" s="156">
        <f t="shared" si="129"/>
        <v>0</v>
      </c>
      <c r="BL414" s="14" t="s">
        <v>349</v>
      </c>
      <c r="BM414" s="155" t="s">
        <v>1176</v>
      </c>
    </row>
    <row r="415" spans="1:65" s="2" customFormat="1" ht="24.15" customHeight="1">
      <c r="A415" s="29"/>
      <c r="B415" s="142"/>
      <c r="C415" s="157" t="s">
        <v>1177</v>
      </c>
      <c r="D415" s="157" t="s">
        <v>184</v>
      </c>
      <c r="E415" s="158" t="s">
        <v>1178</v>
      </c>
      <c r="F415" s="159" t="s">
        <v>1179</v>
      </c>
      <c r="G415" s="160" t="s">
        <v>305</v>
      </c>
      <c r="H415" s="161">
        <v>1</v>
      </c>
      <c r="I415" s="162"/>
      <c r="J415" s="163">
        <f t="shared" si="120"/>
        <v>0</v>
      </c>
      <c r="K415" s="164"/>
      <c r="L415" s="165"/>
      <c r="M415" s="166" t="s">
        <v>1</v>
      </c>
      <c r="N415" s="167" t="s">
        <v>42</v>
      </c>
      <c r="O415" s="56"/>
      <c r="P415" s="153">
        <f t="shared" si="121"/>
        <v>0</v>
      </c>
      <c r="Q415" s="153">
        <v>0</v>
      </c>
      <c r="R415" s="153">
        <f t="shared" si="122"/>
        <v>0</v>
      </c>
      <c r="S415" s="153">
        <v>0</v>
      </c>
      <c r="T415" s="154">
        <f t="shared" si="123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55" t="s">
        <v>675</v>
      </c>
      <c r="AT415" s="155" t="s">
        <v>184</v>
      </c>
      <c r="AU415" s="155" t="s">
        <v>138</v>
      </c>
      <c r="AY415" s="14" t="s">
        <v>131</v>
      </c>
      <c r="BE415" s="156">
        <f t="shared" si="124"/>
        <v>0</v>
      </c>
      <c r="BF415" s="156">
        <f t="shared" si="125"/>
        <v>0</v>
      </c>
      <c r="BG415" s="156">
        <f t="shared" si="126"/>
        <v>0</v>
      </c>
      <c r="BH415" s="156">
        <f t="shared" si="127"/>
        <v>0</v>
      </c>
      <c r="BI415" s="156">
        <f t="shared" si="128"/>
        <v>0</v>
      </c>
      <c r="BJ415" s="14" t="s">
        <v>138</v>
      </c>
      <c r="BK415" s="156">
        <f t="shared" si="129"/>
        <v>0</v>
      </c>
      <c r="BL415" s="14" t="s">
        <v>675</v>
      </c>
      <c r="BM415" s="155" t="s">
        <v>1180</v>
      </c>
    </row>
    <row r="416" spans="1:65" s="2" customFormat="1" ht="24.15" customHeight="1">
      <c r="A416" s="29"/>
      <c r="B416" s="142"/>
      <c r="C416" s="143" t="s">
        <v>1181</v>
      </c>
      <c r="D416" s="143" t="s">
        <v>133</v>
      </c>
      <c r="E416" s="144" t="s">
        <v>1182</v>
      </c>
      <c r="F416" s="145" t="s">
        <v>1175</v>
      </c>
      <c r="G416" s="146" t="s">
        <v>305</v>
      </c>
      <c r="H416" s="147">
        <v>1</v>
      </c>
      <c r="I416" s="148"/>
      <c r="J416" s="149">
        <f t="shared" si="120"/>
        <v>0</v>
      </c>
      <c r="K416" s="150"/>
      <c r="L416" s="30"/>
      <c r="M416" s="151" t="s">
        <v>1</v>
      </c>
      <c r="N416" s="152" t="s">
        <v>42</v>
      </c>
      <c r="O416" s="56"/>
      <c r="P416" s="153">
        <f t="shared" si="121"/>
        <v>0</v>
      </c>
      <c r="Q416" s="153">
        <v>0</v>
      </c>
      <c r="R416" s="153">
        <f t="shared" si="122"/>
        <v>0</v>
      </c>
      <c r="S416" s="153">
        <v>0</v>
      </c>
      <c r="T416" s="154">
        <f t="shared" si="123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55" t="s">
        <v>349</v>
      </c>
      <c r="AT416" s="155" t="s">
        <v>133</v>
      </c>
      <c r="AU416" s="155" t="s">
        <v>138</v>
      </c>
      <c r="AY416" s="14" t="s">
        <v>131</v>
      </c>
      <c r="BE416" s="156">
        <f t="shared" si="124"/>
        <v>0</v>
      </c>
      <c r="BF416" s="156">
        <f t="shared" si="125"/>
        <v>0</v>
      </c>
      <c r="BG416" s="156">
        <f t="shared" si="126"/>
        <v>0</v>
      </c>
      <c r="BH416" s="156">
        <f t="shared" si="127"/>
        <v>0</v>
      </c>
      <c r="BI416" s="156">
        <f t="shared" si="128"/>
        <v>0</v>
      </c>
      <c r="BJ416" s="14" t="s">
        <v>138</v>
      </c>
      <c r="BK416" s="156">
        <f t="shared" si="129"/>
        <v>0</v>
      </c>
      <c r="BL416" s="14" t="s">
        <v>349</v>
      </c>
      <c r="BM416" s="155" t="s">
        <v>1183</v>
      </c>
    </row>
    <row r="417" spans="1:65" s="2" customFormat="1" ht="16.5" customHeight="1">
      <c r="A417" s="29"/>
      <c r="B417" s="142"/>
      <c r="C417" s="157" t="s">
        <v>1184</v>
      </c>
      <c r="D417" s="157" t="s">
        <v>184</v>
      </c>
      <c r="E417" s="158" t="s">
        <v>1185</v>
      </c>
      <c r="F417" s="159" t="s">
        <v>1186</v>
      </c>
      <c r="G417" s="160" t="s">
        <v>305</v>
      </c>
      <c r="H417" s="161">
        <v>1</v>
      </c>
      <c r="I417" s="162"/>
      <c r="J417" s="163">
        <f t="shared" si="120"/>
        <v>0</v>
      </c>
      <c r="K417" s="164"/>
      <c r="L417" s="165"/>
      <c r="M417" s="166" t="s">
        <v>1</v>
      </c>
      <c r="N417" s="167" t="s">
        <v>42</v>
      </c>
      <c r="O417" s="56"/>
      <c r="P417" s="153">
        <f t="shared" si="121"/>
        <v>0</v>
      </c>
      <c r="Q417" s="153">
        <v>0</v>
      </c>
      <c r="R417" s="153">
        <f t="shared" si="122"/>
        <v>0</v>
      </c>
      <c r="S417" s="153">
        <v>0</v>
      </c>
      <c r="T417" s="154">
        <f t="shared" si="123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55" t="s">
        <v>675</v>
      </c>
      <c r="AT417" s="155" t="s">
        <v>184</v>
      </c>
      <c r="AU417" s="155" t="s">
        <v>138</v>
      </c>
      <c r="AY417" s="14" t="s">
        <v>131</v>
      </c>
      <c r="BE417" s="156">
        <f t="shared" si="124"/>
        <v>0</v>
      </c>
      <c r="BF417" s="156">
        <f t="shared" si="125"/>
        <v>0</v>
      </c>
      <c r="BG417" s="156">
        <f t="shared" si="126"/>
        <v>0</v>
      </c>
      <c r="BH417" s="156">
        <f t="shared" si="127"/>
        <v>0</v>
      </c>
      <c r="BI417" s="156">
        <f t="shared" si="128"/>
        <v>0</v>
      </c>
      <c r="BJ417" s="14" t="s">
        <v>138</v>
      </c>
      <c r="BK417" s="156">
        <f t="shared" si="129"/>
        <v>0</v>
      </c>
      <c r="BL417" s="14" t="s">
        <v>675</v>
      </c>
      <c r="BM417" s="155" t="s">
        <v>1187</v>
      </c>
    </row>
    <row r="418" spans="1:65" s="2" customFormat="1" ht="24.15" customHeight="1">
      <c r="A418" s="29"/>
      <c r="B418" s="142"/>
      <c r="C418" s="143" t="s">
        <v>1188</v>
      </c>
      <c r="D418" s="143" t="s">
        <v>133</v>
      </c>
      <c r="E418" s="144" t="s">
        <v>1189</v>
      </c>
      <c r="F418" s="145" t="s">
        <v>1190</v>
      </c>
      <c r="G418" s="146" t="s">
        <v>305</v>
      </c>
      <c r="H418" s="147">
        <v>10</v>
      </c>
      <c r="I418" s="148"/>
      <c r="J418" s="149">
        <f t="shared" si="120"/>
        <v>0</v>
      </c>
      <c r="K418" s="150"/>
      <c r="L418" s="30"/>
      <c r="M418" s="151" t="s">
        <v>1</v>
      </c>
      <c r="N418" s="152" t="s">
        <v>42</v>
      </c>
      <c r="O418" s="56"/>
      <c r="P418" s="153">
        <f t="shared" si="121"/>
        <v>0</v>
      </c>
      <c r="Q418" s="153">
        <v>0</v>
      </c>
      <c r="R418" s="153">
        <f t="shared" si="122"/>
        <v>0</v>
      </c>
      <c r="S418" s="153">
        <v>0</v>
      </c>
      <c r="T418" s="154">
        <f t="shared" si="123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55" t="s">
        <v>349</v>
      </c>
      <c r="AT418" s="155" t="s">
        <v>133</v>
      </c>
      <c r="AU418" s="155" t="s">
        <v>138</v>
      </c>
      <c r="AY418" s="14" t="s">
        <v>131</v>
      </c>
      <c r="BE418" s="156">
        <f t="shared" si="124"/>
        <v>0</v>
      </c>
      <c r="BF418" s="156">
        <f t="shared" si="125"/>
        <v>0</v>
      </c>
      <c r="BG418" s="156">
        <f t="shared" si="126"/>
        <v>0</v>
      </c>
      <c r="BH418" s="156">
        <f t="shared" si="127"/>
        <v>0</v>
      </c>
      <c r="BI418" s="156">
        <f t="shared" si="128"/>
        <v>0</v>
      </c>
      <c r="BJ418" s="14" t="s">
        <v>138</v>
      </c>
      <c r="BK418" s="156">
        <f t="shared" si="129"/>
        <v>0</v>
      </c>
      <c r="BL418" s="14" t="s">
        <v>349</v>
      </c>
      <c r="BM418" s="155" t="s">
        <v>1191</v>
      </c>
    </row>
    <row r="419" spans="1:65" s="2" customFormat="1" ht="16.5" customHeight="1">
      <c r="A419" s="29"/>
      <c r="B419" s="142"/>
      <c r="C419" s="157" t="s">
        <v>1192</v>
      </c>
      <c r="D419" s="157" t="s">
        <v>184</v>
      </c>
      <c r="E419" s="158" t="s">
        <v>1193</v>
      </c>
      <c r="F419" s="159" t="s">
        <v>1194</v>
      </c>
      <c r="G419" s="160" t="s">
        <v>305</v>
      </c>
      <c r="H419" s="161">
        <v>10</v>
      </c>
      <c r="I419" s="162"/>
      <c r="J419" s="163">
        <f t="shared" si="120"/>
        <v>0</v>
      </c>
      <c r="K419" s="164"/>
      <c r="L419" s="165"/>
      <c r="M419" s="166" t="s">
        <v>1</v>
      </c>
      <c r="N419" s="167" t="s">
        <v>42</v>
      </c>
      <c r="O419" s="56"/>
      <c r="P419" s="153">
        <f t="shared" si="121"/>
        <v>0</v>
      </c>
      <c r="Q419" s="153">
        <v>0</v>
      </c>
      <c r="R419" s="153">
        <f t="shared" si="122"/>
        <v>0</v>
      </c>
      <c r="S419" s="153">
        <v>0</v>
      </c>
      <c r="T419" s="154">
        <f t="shared" si="123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55" t="s">
        <v>675</v>
      </c>
      <c r="AT419" s="155" t="s">
        <v>184</v>
      </c>
      <c r="AU419" s="155" t="s">
        <v>138</v>
      </c>
      <c r="AY419" s="14" t="s">
        <v>131</v>
      </c>
      <c r="BE419" s="156">
        <f t="shared" si="124"/>
        <v>0</v>
      </c>
      <c r="BF419" s="156">
        <f t="shared" si="125"/>
        <v>0</v>
      </c>
      <c r="BG419" s="156">
        <f t="shared" si="126"/>
        <v>0</v>
      </c>
      <c r="BH419" s="156">
        <f t="shared" si="127"/>
        <v>0</v>
      </c>
      <c r="BI419" s="156">
        <f t="shared" si="128"/>
        <v>0</v>
      </c>
      <c r="BJ419" s="14" t="s">
        <v>138</v>
      </c>
      <c r="BK419" s="156">
        <f t="shared" si="129"/>
        <v>0</v>
      </c>
      <c r="BL419" s="14" t="s">
        <v>675</v>
      </c>
      <c r="BM419" s="155" t="s">
        <v>1195</v>
      </c>
    </row>
    <row r="420" spans="1:65" s="2" customFormat="1" ht="16.5" customHeight="1">
      <c r="A420" s="29"/>
      <c r="B420" s="142"/>
      <c r="C420" s="143" t="s">
        <v>1196</v>
      </c>
      <c r="D420" s="143" t="s">
        <v>133</v>
      </c>
      <c r="E420" s="144" t="s">
        <v>1197</v>
      </c>
      <c r="F420" s="145" t="s">
        <v>1198</v>
      </c>
      <c r="G420" s="146" t="s">
        <v>305</v>
      </c>
      <c r="H420" s="147">
        <v>10</v>
      </c>
      <c r="I420" s="148"/>
      <c r="J420" s="149">
        <f t="shared" si="120"/>
        <v>0</v>
      </c>
      <c r="K420" s="150"/>
      <c r="L420" s="30"/>
      <c r="M420" s="151" t="s">
        <v>1</v>
      </c>
      <c r="N420" s="152" t="s">
        <v>42</v>
      </c>
      <c r="O420" s="56"/>
      <c r="P420" s="153">
        <f t="shared" si="121"/>
        <v>0</v>
      </c>
      <c r="Q420" s="153">
        <v>0</v>
      </c>
      <c r="R420" s="153">
        <f t="shared" si="122"/>
        <v>0</v>
      </c>
      <c r="S420" s="153">
        <v>0</v>
      </c>
      <c r="T420" s="154">
        <f t="shared" si="123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55" t="s">
        <v>349</v>
      </c>
      <c r="AT420" s="155" t="s">
        <v>133</v>
      </c>
      <c r="AU420" s="155" t="s">
        <v>138</v>
      </c>
      <c r="AY420" s="14" t="s">
        <v>131</v>
      </c>
      <c r="BE420" s="156">
        <f t="shared" si="124"/>
        <v>0</v>
      </c>
      <c r="BF420" s="156">
        <f t="shared" si="125"/>
        <v>0</v>
      </c>
      <c r="BG420" s="156">
        <f t="shared" si="126"/>
        <v>0</v>
      </c>
      <c r="BH420" s="156">
        <f t="shared" si="127"/>
        <v>0</v>
      </c>
      <c r="BI420" s="156">
        <f t="shared" si="128"/>
        <v>0</v>
      </c>
      <c r="BJ420" s="14" t="s">
        <v>138</v>
      </c>
      <c r="BK420" s="156">
        <f t="shared" si="129"/>
        <v>0</v>
      </c>
      <c r="BL420" s="14" t="s">
        <v>349</v>
      </c>
      <c r="BM420" s="155" t="s">
        <v>1199</v>
      </c>
    </row>
    <row r="421" spans="1:65" s="2" customFormat="1" ht="16.5" customHeight="1">
      <c r="A421" s="29"/>
      <c r="B421" s="142"/>
      <c r="C421" s="143" t="s">
        <v>1200</v>
      </c>
      <c r="D421" s="143" t="s">
        <v>133</v>
      </c>
      <c r="E421" s="144" t="s">
        <v>1201</v>
      </c>
      <c r="F421" s="145" t="s">
        <v>1202</v>
      </c>
      <c r="G421" s="146" t="s">
        <v>305</v>
      </c>
      <c r="H421" s="147">
        <v>3</v>
      </c>
      <c r="I421" s="148"/>
      <c r="J421" s="149">
        <f t="shared" si="120"/>
        <v>0</v>
      </c>
      <c r="K421" s="150"/>
      <c r="L421" s="30"/>
      <c r="M421" s="151" t="s">
        <v>1</v>
      </c>
      <c r="N421" s="152" t="s">
        <v>42</v>
      </c>
      <c r="O421" s="56"/>
      <c r="P421" s="153">
        <f t="shared" si="121"/>
        <v>0</v>
      </c>
      <c r="Q421" s="153">
        <v>0</v>
      </c>
      <c r="R421" s="153">
        <f t="shared" si="122"/>
        <v>0</v>
      </c>
      <c r="S421" s="153">
        <v>0</v>
      </c>
      <c r="T421" s="154">
        <f t="shared" si="123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55" t="s">
        <v>349</v>
      </c>
      <c r="AT421" s="155" t="s">
        <v>133</v>
      </c>
      <c r="AU421" s="155" t="s">
        <v>138</v>
      </c>
      <c r="AY421" s="14" t="s">
        <v>131</v>
      </c>
      <c r="BE421" s="156">
        <f t="shared" si="124"/>
        <v>0</v>
      </c>
      <c r="BF421" s="156">
        <f t="shared" si="125"/>
        <v>0</v>
      </c>
      <c r="BG421" s="156">
        <f t="shared" si="126"/>
        <v>0</v>
      </c>
      <c r="BH421" s="156">
        <f t="shared" si="127"/>
        <v>0</v>
      </c>
      <c r="BI421" s="156">
        <f t="shared" si="128"/>
        <v>0</v>
      </c>
      <c r="BJ421" s="14" t="s">
        <v>138</v>
      </c>
      <c r="BK421" s="156">
        <f t="shared" si="129"/>
        <v>0</v>
      </c>
      <c r="BL421" s="14" t="s">
        <v>349</v>
      </c>
      <c r="BM421" s="155" t="s">
        <v>1203</v>
      </c>
    </row>
    <row r="422" spans="1:65" s="2" customFormat="1" ht="16.5" customHeight="1">
      <c r="A422" s="29"/>
      <c r="B422" s="142"/>
      <c r="C422" s="143" t="s">
        <v>1204</v>
      </c>
      <c r="D422" s="143" t="s">
        <v>133</v>
      </c>
      <c r="E422" s="144" t="s">
        <v>1205</v>
      </c>
      <c r="F422" s="145" t="s">
        <v>1206</v>
      </c>
      <c r="G422" s="146" t="s">
        <v>305</v>
      </c>
      <c r="H422" s="147">
        <v>1</v>
      </c>
      <c r="I422" s="148"/>
      <c r="J422" s="149">
        <f t="shared" ref="J422:J435" si="130">ROUND(I422*H422,3)</f>
        <v>0</v>
      </c>
      <c r="K422" s="150"/>
      <c r="L422" s="30"/>
      <c r="M422" s="151" t="s">
        <v>1</v>
      </c>
      <c r="N422" s="152" t="s">
        <v>42</v>
      </c>
      <c r="O422" s="56"/>
      <c r="P422" s="153">
        <f t="shared" ref="P422:P435" si="131">O422*H422</f>
        <v>0</v>
      </c>
      <c r="Q422" s="153">
        <v>0</v>
      </c>
      <c r="R422" s="153">
        <f t="shared" ref="R422:R435" si="132">Q422*H422</f>
        <v>0</v>
      </c>
      <c r="S422" s="153">
        <v>0</v>
      </c>
      <c r="T422" s="154">
        <f t="shared" ref="T422:T435" si="133">S422*H422</f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55" t="s">
        <v>349</v>
      </c>
      <c r="AT422" s="155" t="s">
        <v>133</v>
      </c>
      <c r="AU422" s="155" t="s">
        <v>138</v>
      </c>
      <c r="AY422" s="14" t="s">
        <v>131</v>
      </c>
      <c r="BE422" s="156">
        <f t="shared" ref="BE422:BE435" si="134">IF(N422="základná",J422,0)</f>
        <v>0</v>
      </c>
      <c r="BF422" s="156">
        <f t="shared" ref="BF422:BF435" si="135">IF(N422="znížená",J422,0)</f>
        <v>0</v>
      </c>
      <c r="BG422" s="156">
        <f t="shared" ref="BG422:BG435" si="136">IF(N422="zákl. prenesená",J422,0)</f>
        <v>0</v>
      </c>
      <c r="BH422" s="156">
        <f t="shared" ref="BH422:BH435" si="137">IF(N422="zníž. prenesená",J422,0)</f>
        <v>0</v>
      </c>
      <c r="BI422" s="156">
        <f t="shared" ref="BI422:BI435" si="138">IF(N422="nulová",J422,0)</f>
        <v>0</v>
      </c>
      <c r="BJ422" s="14" t="s">
        <v>138</v>
      </c>
      <c r="BK422" s="156">
        <f t="shared" ref="BK422:BK435" si="139">ROUND(I422*H422,3)</f>
        <v>0</v>
      </c>
      <c r="BL422" s="14" t="s">
        <v>349</v>
      </c>
      <c r="BM422" s="155" t="s">
        <v>1207</v>
      </c>
    </row>
    <row r="423" spans="1:65" s="2" customFormat="1" ht="16.5" customHeight="1">
      <c r="A423" s="29"/>
      <c r="B423" s="142"/>
      <c r="C423" s="143" t="s">
        <v>1208</v>
      </c>
      <c r="D423" s="143" t="s">
        <v>133</v>
      </c>
      <c r="E423" s="144" t="s">
        <v>1209</v>
      </c>
      <c r="F423" s="145" t="s">
        <v>1210</v>
      </c>
      <c r="G423" s="146" t="s">
        <v>305</v>
      </c>
      <c r="H423" s="147">
        <v>4</v>
      </c>
      <c r="I423" s="148"/>
      <c r="J423" s="149">
        <f t="shared" si="130"/>
        <v>0</v>
      </c>
      <c r="K423" s="150"/>
      <c r="L423" s="30"/>
      <c r="M423" s="151" t="s">
        <v>1</v>
      </c>
      <c r="N423" s="152" t="s">
        <v>42</v>
      </c>
      <c r="O423" s="56"/>
      <c r="P423" s="153">
        <f t="shared" si="131"/>
        <v>0</v>
      </c>
      <c r="Q423" s="153">
        <v>0</v>
      </c>
      <c r="R423" s="153">
        <f t="shared" si="132"/>
        <v>0</v>
      </c>
      <c r="S423" s="153">
        <v>0</v>
      </c>
      <c r="T423" s="154">
        <f t="shared" si="133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55" t="s">
        <v>349</v>
      </c>
      <c r="AT423" s="155" t="s">
        <v>133</v>
      </c>
      <c r="AU423" s="155" t="s">
        <v>138</v>
      </c>
      <c r="AY423" s="14" t="s">
        <v>131</v>
      </c>
      <c r="BE423" s="156">
        <f t="shared" si="134"/>
        <v>0</v>
      </c>
      <c r="BF423" s="156">
        <f t="shared" si="135"/>
        <v>0</v>
      </c>
      <c r="BG423" s="156">
        <f t="shared" si="136"/>
        <v>0</v>
      </c>
      <c r="BH423" s="156">
        <f t="shared" si="137"/>
        <v>0</v>
      </c>
      <c r="BI423" s="156">
        <f t="shared" si="138"/>
        <v>0</v>
      </c>
      <c r="BJ423" s="14" t="s">
        <v>138</v>
      </c>
      <c r="BK423" s="156">
        <f t="shared" si="139"/>
        <v>0</v>
      </c>
      <c r="BL423" s="14" t="s">
        <v>349</v>
      </c>
      <c r="BM423" s="155" t="s">
        <v>1211</v>
      </c>
    </row>
    <row r="424" spans="1:65" s="2" customFormat="1" ht="24.15" customHeight="1">
      <c r="A424" s="29"/>
      <c r="B424" s="142"/>
      <c r="C424" s="143" t="s">
        <v>1212</v>
      </c>
      <c r="D424" s="143" t="s">
        <v>133</v>
      </c>
      <c r="E424" s="144" t="s">
        <v>1213</v>
      </c>
      <c r="F424" s="145" t="s">
        <v>1214</v>
      </c>
      <c r="G424" s="146" t="s">
        <v>673</v>
      </c>
      <c r="H424" s="147">
        <v>1</v>
      </c>
      <c r="I424" s="148"/>
      <c r="J424" s="149">
        <f t="shared" si="130"/>
        <v>0</v>
      </c>
      <c r="K424" s="150"/>
      <c r="L424" s="30"/>
      <c r="M424" s="151" t="s">
        <v>1</v>
      </c>
      <c r="N424" s="152" t="s">
        <v>42</v>
      </c>
      <c r="O424" s="56"/>
      <c r="P424" s="153">
        <f t="shared" si="131"/>
        <v>0</v>
      </c>
      <c r="Q424" s="153">
        <v>0</v>
      </c>
      <c r="R424" s="153">
        <f t="shared" si="132"/>
        <v>0</v>
      </c>
      <c r="S424" s="153">
        <v>0</v>
      </c>
      <c r="T424" s="154">
        <f t="shared" si="133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55" t="s">
        <v>349</v>
      </c>
      <c r="AT424" s="155" t="s">
        <v>133</v>
      </c>
      <c r="AU424" s="155" t="s">
        <v>138</v>
      </c>
      <c r="AY424" s="14" t="s">
        <v>131</v>
      </c>
      <c r="BE424" s="156">
        <f t="shared" si="134"/>
        <v>0</v>
      </c>
      <c r="BF424" s="156">
        <f t="shared" si="135"/>
        <v>0</v>
      </c>
      <c r="BG424" s="156">
        <f t="shared" si="136"/>
        <v>0</v>
      </c>
      <c r="BH424" s="156">
        <f t="shared" si="137"/>
        <v>0</v>
      </c>
      <c r="BI424" s="156">
        <f t="shared" si="138"/>
        <v>0</v>
      </c>
      <c r="BJ424" s="14" t="s">
        <v>138</v>
      </c>
      <c r="BK424" s="156">
        <f t="shared" si="139"/>
        <v>0</v>
      </c>
      <c r="BL424" s="14" t="s">
        <v>349</v>
      </c>
      <c r="BM424" s="155" t="s">
        <v>1215</v>
      </c>
    </row>
    <row r="425" spans="1:65" s="2" customFormat="1" ht="33" customHeight="1">
      <c r="A425" s="29"/>
      <c r="B425" s="142"/>
      <c r="C425" s="143" t="s">
        <v>1216</v>
      </c>
      <c r="D425" s="143" t="s">
        <v>133</v>
      </c>
      <c r="E425" s="144" t="s">
        <v>1217</v>
      </c>
      <c r="F425" s="145" t="s">
        <v>1218</v>
      </c>
      <c r="G425" s="146" t="s">
        <v>305</v>
      </c>
      <c r="H425" s="147">
        <v>6</v>
      </c>
      <c r="I425" s="148"/>
      <c r="J425" s="149">
        <f t="shared" si="130"/>
        <v>0</v>
      </c>
      <c r="K425" s="150"/>
      <c r="L425" s="30"/>
      <c r="M425" s="151" t="s">
        <v>1</v>
      </c>
      <c r="N425" s="152" t="s">
        <v>42</v>
      </c>
      <c r="O425" s="56"/>
      <c r="P425" s="153">
        <f t="shared" si="131"/>
        <v>0</v>
      </c>
      <c r="Q425" s="153">
        <v>0</v>
      </c>
      <c r="R425" s="153">
        <f t="shared" si="132"/>
        <v>0</v>
      </c>
      <c r="S425" s="153">
        <v>0</v>
      </c>
      <c r="T425" s="154">
        <f t="shared" si="133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55" t="s">
        <v>349</v>
      </c>
      <c r="AT425" s="155" t="s">
        <v>133</v>
      </c>
      <c r="AU425" s="155" t="s">
        <v>138</v>
      </c>
      <c r="AY425" s="14" t="s">
        <v>131</v>
      </c>
      <c r="BE425" s="156">
        <f t="shared" si="134"/>
        <v>0</v>
      </c>
      <c r="BF425" s="156">
        <f t="shared" si="135"/>
        <v>0</v>
      </c>
      <c r="BG425" s="156">
        <f t="shared" si="136"/>
        <v>0</v>
      </c>
      <c r="BH425" s="156">
        <f t="shared" si="137"/>
        <v>0</v>
      </c>
      <c r="BI425" s="156">
        <f t="shared" si="138"/>
        <v>0</v>
      </c>
      <c r="BJ425" s="14" t="s">
        <v>138</v>
      </c>
      <c r="BK425" s="156">
        <f t="shared" si="139"/>
        <v>0</v>
      </c>
      <c r="BL425" s="14" t="s">
        <v>349</v>
      </c>
      <c r="BM425" s="155" t="s">
        <v>1219</v>
      </c>
    </row>
    <row r="426" spans="1:65" s="2" customFormat="1" ht="16.5" customHeight="1">
      <c r="A426" s="29"/>
      <c r="B426" s="142"/>
      <c r="C426" s="157" t="s">
        <v>1220</v>
      </c>
      <c r="D426" s="157" t="s">
        <v>184</v>
      </c>
      <c r="E426" s="158" t="s">
        <v>1221</v>
      </c>
      <c r="F426" s="159" t="s">
        <v>1222</v>
      </c>
      <c r="G426" s="160" t="s">
        <v>305</v>
      </c>
      <c r="H426" s="161">
        <v>6</v>
      </c>
      <c r="I426" s="162"/>
      <c r="J426" s="163">
        <f t="shared" si="130"/>
        <v>0</v>
      </c>
      <c r="K426" s="164"/>
      <c r="L426" s="165"/>
      <c r="M426" s="166" t="s">
        <v>1</v>
      </c>
      <c r="N426" s="167" t="s">
        <v>42</v>
      </c>
      <c r="O426" s="56"/>
      <c r="P426" s="153">
        <f t="shared" si="131"/>
        <v>0</v>
      </c>
      <c r="Q426" s="153">
        <v>0</v>
      </c>
      <c r="R426" s="153">
        <f t="shared" si="132"/>
        <v>0</v>
      </c>
      <c r="S426" s="153">
        <v>0</v>
      </c>
      <c r="T426" s="154">
        <f t="shared" si="133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55" t="s">
        <v>675</v>
      </c>
      <c r="AT426" s="155" t="s">
        <v>184</v>
      </c>
      <c r="AU426" s="155" t="s">
        <v>138</v>
      </c>
      <c r="AY426" s="14" t="s">
        <v>131</v>
      </c>
      <c r="BE426" s="156">
        <f t="shared" si="134"/>
        <v>0</v>
      </c>
      <c r="BF426" s="156">
        <f t="shared" si="135"/>
        <v>0</v>
      </c>
      <c r="BG426" s="156">
        <f t="shared" si="136"/>
        <v>0</v>
      </c>
      <c r="BH426" s="156">
        <f t="shared" si="137"/>
        <v>0</v>
      </c>
      <c r="BI426" s="156">
        <f t="shared" si="138"/>
        <v>0</v>
      </c>
      <c r="BJ426" s="14" t="s">
        <v>138</v>
      </c>
      <c r="BK426" s="156">
        <f t="shared" si="139"/>
        <v>0</v>
      </c>
      <c r="BL426" s="14" t="s">
        <v>675</v>
      </c>
      <c r="BM426" s="155" t="s">
        <v>1223</v>
      </c>
    </row>
    <row r="427" spans="1:65" s="2" customFormat="1" ht="16.5" customHeight="1">
      <c r="A427" s="29"/>
      <c r="B427" s="142"/>
      <c r="C427" s="157" t="s">
        <v>1224</v>
      </c>
      <c r="D427" s="157" t="s">
        <v>184</v>
      </c>
      <c r="E427" s="158" t="s">
        <v>1225</v>
      </c>
      <c r="F427" s="159" t="s">
        <v>1226</v>
      </c>
      <c r="G427" s="160" t="s">
        <v>305</v>
      </c>
      <c r="H427" s="161">
        <v>6</v>
      </c>
      <c r="I427" s="162"/>
      <c r="J427" s="163">
        <f t="shared" si="130"/>
        <v>0</v>
      </c>
      <c r="K427" s="164"/>
      <c r="L427" s="165"/>
      <c r="M427" s="166" t="s">
        <v>1</v>
      </c>
      <c r="N427" s="167" t="s">
        <v>42</v>
      </c>
      <c r="O427" s="56"/>
      <c r="P427" s="153">
        <f t="shared" si="131"/>
        <v>0</v>
      </c>
      <c r="Q427" s="153">
        <v>0</v>
      </c>
      <c r="R427" s="153">
        <f t="shared" si="132"/>
        <v>0</v>
      </c>
      <c r="S427" s="153">
        <v>0</v>
      </c>
      <c r="T427" s="154">
        <f t="shared" si="133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55" t="s">
        <v>675</v>
      </c>
      <c r="AT427" s="155" t="s">
        <v>184</v>
      </c>
      <c r="AU427" s="155" t="s">
        <v>138</v>
      </c>
      <c r="AY427" s="14" t="s">
        <v>131</v>
      </c>
      <c r="BE427" s="156">
        <f t="shared" si="134"/>
        <v>0</v>
      </c>
      <c r="BF427" s="156">
        <f t="shared" si="135"/>
        <v>0</v>
      </c>
      <c r="BG427" s="156">
        <f t="shared" si="136"/>
        <v>0</v>
      </c>
      <c r="BH427" s="156">
        <f t="shared" si="137"/>
        <v>0</v>
      </c>
      <c r="BI427" s="156">
        <f t="shared" si="138"/>
        <v>0</v>
      </c>
      <c r="BJ427" s="14" t="s">
        <v>138</v>
      </c>
      <c r="BK427" s="156">
        <f t="shared" si="139"/>
        <v>0</v>
      </c>
      <c r="BL427" s="14" t="s">
        <v>675</v>
      </c>
      <c r="BM427" s="155" t="s">
        <v>1227</v>
      </c>
    </row>
    <row r="428" spans="1:65" s="2" customFormat="1" ht="16.5" customHeight="1">
      <c r="A428" s="29"/>
      <c r="B428" s="142"/>
      <c r="C428" s="157" t="s">
        <v>1228</v>
      </c>
      <c r="D428" s="157" t="s">
        <v>184</v>
      </c>
      <c r="E428" s="158" t="s">
        <v>1229</v>
      </c>
      <c r="F428" s="159" t="s">
        <v>1230</v>
      </c>
      <c r="G428" s="160" t="s">
        <v>305</v>
      </c>
      <c r="H428" s="161">
        <v>6</v>
      </c>
      <c r="I428" s="162"/>
      <c r="J428" s="163">
        <f t="shared" si="130"/>
        <v>0</v>
      </c>
      <c r="K428" s="164"/>
      <c r="L428" s="165"/>
      <c r="M428" s="166" t="s">
        <v>1</v>
      </c>
      <c r="N428" s="167" t="s">
        <v>42</v>
      </c>
      <c r="O428" s="56"/>
      <c r="P428" s="153">
        <f t="shared" si="131"/>
        <v>0</v>
      </c>
      <c r="Q428" s="153">
        <v>0</v>
      </c>
      <c r="R428" s="153">
        <f t="shared" si="132"/>
        <v>0</v>
      </c>
      <c r="S428" s="153">
        <v>0</v>
      </c>
      <c r="T428" s="154">
        <f t="shared" si="133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55" t="s">
        <v>675</v>
      </c>
      <c r="AT428" s="155" t="s">
        <v>184</v>
      </c>
      <c r="AU428" s="155" t="s">
        <v>138</v>
      </c>
      <c r="AY428" s="14" t="s">
        <v>131</v>
      </c>
      <c r="BE428" s="156">
        <f t="shared" si="134"/>
        <v>0</v>
      </c>
      <c r="BF428" s="156">
        <f t="shared" si="135"/>
        <v>0</v>
      </c>
      <c r="BG428" s="156">
        <f t="shared" si="136"/>
        <v>0</v>
      </c>
      <c r="BH428" s="156">
        <f t="shared" si="137"/>
        <v>0</v>
      </c>
      <c r="BI428" s="156">
        <f t="shared" si="138"/>
        <v>0</v>
      </c>
      <c r="BJ428" s="14" t="s">
        <v>138</v>
      </c>
      <c r="BK428" s="156">
        <f t="shared" si="139"/>
        <v>0</v>
      </c>
      <c r="BL428" s="14" t="s">
        <v>675</v>
      </c>
      <c r="BM428" s="155" t="s">
        <v>1231</v>
      </c>
    </row>
    <row r="429" spans="1:65" s="2" customFormat="1" ht="16.5" customHeight="1">
      <c r="A429" s="29"/>
      <c r="B429" s="142"/>
      <c r="C429" s="157" t="s">
        <v>1232</v>
      </c>
      <c r="D429" s="157" t="s">
        <v>184</v>
      </c>
      <c r="E429" s="158" t="s">
        <v>1233</v>
      </c>
      <c r="F429" s="159" t="s">
        <v>1234</v>
      </c>
      <c r="G429" s="160" t="s">
        <v>305</v>
      </c>
      <c r="H429" s="161">
        <v>6</v>
      </c>
      <c r="I429" s="162"/>
      <c r="J429" s="163">
        <f t="shared" si="130"/>
        <v>0</v>
      </c>
      <c r="K429" s="164"/>
      <c r="L429" s="165"/>
      <c r="M429" s="166" t="s">
        <v>1</v>
      </c>
      <c r="N429" s="167" t="s">
        <v>42</v>
      </c>
      <c r="O429" s="56"/>
      <c r="P429" s="153">
        <f t="shared" si="131"/>
        <v>0</v>
      </c>
      <c r="Q429" s="153">
        <v>0</v>
      </c>
      <c r="R429" s="153">
        <f t="shared" si="132"/>
        <v>0</v>
      </c>
      <c r="S429" s="153">
        <v>0</v>
      </c>
      <c r="T429" s="154">
        <f t="shared" si="133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55" t="s">
        <v>675</v>
      </c>
      <c r="AT429" s="155" t="s">
        <v>184</v>
      </c>
      <c r="AU429" s="155" t="s">
        <v>138</v>
      </c>
      <c r="AY429" s="14" t="s">
        <v>131</v>
      </c>
      <c r="BE429" s="156">
        <f t="shared" si="134"/>
        <v>0</v>
      </c>
      <c r="BF429" s="156">
        <f t="shared" si="135"/>
        <v>0</v>
      </c>
      <c r="BG429" s="156">
        <f t="shared" si="136"/>
        <v>0</v>
      </c>
      <c r="BH429" s="156">
        <f t="shared" si="137"/>
        <v>0</v>
      </c>
      <c r="BI429" s="156">
        <f t="shared" si="138"/>
        <v>0</v>
      </c>
      <c r="BJ429" s="14" t="s">
        <v>138</v>
      </c>
      <c r="BK429" s="156">
        <f t="shared" si="139"/>
        <v>0</v>
      </c>
      <c r="BL429" s="14" t="s">
        <v>675</v>
      </c>
      <c r="BM429" s="155" t="s">
        <v>1235</v>
      </c>
    </row>
    <row r="430" spans="1:65" s="2" customFormat="1" ht="16.5" customHeight="1">
      <c r="A430" s="29"/>
      <c r="B430" s="142"/>
      <c r="C430" s="157" t="s">
        <v>1236</v>
      </c>
      <c r="D430" s="157" t="s">
        <v>184</v>
      </c>
      <c r="E430" s="158" t="s">
        <v>1237</v>
      </c>
      <c r="F430" s="159" t="s">
        <v>1238</v>
      </c>
      <c r="G430" s="160" t="s">
        <v>305</v>
      </c>
      <c r="H430" s="161">
        <v>6</v>
      </c>
      <c r="I430" s="162"/>
      <c r="J430" s="163">
        <f t="shared" si="130"/>
        <v>0</v>
      </c>
      <c r="K430" s="164"/>
      <c r="L430" s="165"/>
      <c r="M430" s="166" t="s">
        <v>1</v>
      </c>
      <c r="N430" s="167" t="s">
        <v>42</v>
      </c>
      <c r="O430" s="56"/>
      <c r="P430" s="153">
        <f t="shared" si="131"/>
        <v>0</v>
      </c>
      <c r="Q430" s="153">
        <v>0</v>
      </c>
      <c r="R430" s="153">
        <f t="shared" si="132"/>
        <v>0</v>
      </c>
      <c r="S430" s="153">
        <v>0</v>
      </c>
      <c r="T430" s="154">
        <f t="shared" si="133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55" t="s">
        <v>675</v>
      </c>
      <c r="AT430" s="155" t="s">
        <v>184</v>
      </c>
      <c r="AU430" s="155" t="s">
        <v>138</v>
      </c>
      <c r="AY430" s="14" t="s">
        <v>131</v>
      </c>
      <c r="BE430" s="156">
        <f t="shared" si="134"/>
        <v>0</v>
      </c>
      <c r="BF430" s="156">
        <f t="shared" si="135"/>
        <v>0</v>
      </c>
      <c r="BG430" s="156">
        <f t="shared" si="136"/>
        <v>0</v>
      </c>
      <c r="BH430" s="156">
        <f t="shared" si="137"/>
        <v>0</v>
      </c>
      <c r="BI430" s="156">
        <f t="shared" si="138"/>
        <v>0</v>
      </c>
      <c r="BJ430" s="14" t="s">
        <v>138</v>
      </c>
      <c r="BK430" s="156">
        <f t="shared" si="139"/>
        <v>0</v>
      </c>
      <c r="BL430" s="14" t="s">
        <v>675</v>
      </c>
      <c r="BM430" s="155" t="s">
        <v>1239</v>
      </c>
    </row>
    <row r="431" spans="1:65" s="2" customFormat="1" ht="16.5" customHeight="1">
      <c r="A431" s="29"/>
      <c r="B431" s="142"/>
      <c r="C431" s="143" t="s">
        <v>1240</v>
      </c>
      <c r="D431" s="143" t="s">
        <v>133</v>
      </c>
      <c r="E431" s="144" t="s">
        <v>1241</v>
      </c>
      <c r="F431" s="145" t="s">
        <v>1242</v>
      </c>
      <c r="G431" s="146" t="s">
        <v>305</v>
      </c>
      <c r="H431" s="147">
        <v>1</v>
      </c>
      <c r="I431" s="148"/>
      <c r="J431" s="149">
        <f t="shared" si="130"/>
        <v>0</v>
      </c>
      <c r="K431" s="150"/>
      <c r="L431" s="30"/>
      <c r="M431" s="151" t="s">
        <v>1</v>
      </c>
      <c r="N431" s="152" t="s">
        <v>42</v>
      </c>
      <c r="O431" s="56"/>
      <c r="P431" s="153">
        <f t="shared" si="131"/>
        <v>0</v>
      </c>
      <c r="Q431" s="153">
        <v>0</v>
      </c>
      <c r="R431" s="153">
        <f t="shared" si="132"/>
        <v>0</v>
      </c>
      <c r="S431" s="153">
        <v>0</v>
      </c>
      <c r="T431" s="154">
        <f t="shared" si="133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55" t="s">
        <v>349</v>
      </c>
      <c r="AT431" s="155" t="s">
        <v>133</v>
      </c>
      <c r="AU431" s="155" t="s">
        <v>138</v>
      </c>
      <c r="AY431" s="14" t="s">
        <v>131</v>
      </c>
      <c r="BE431" s="156">
        <f t="shared" si="134"/>
        <v>0</v>
      </c>
      <c r="BF431" s="156">
        <f t="shared" si="135"/>
        <v>0</v>
      </c>
      <c r="BG431" s="156">
        <f t="shared" si="136"/>
        <v>0</v>
      </c>
      <c r="BH431" s="156">
        <f t="shared" si="137"/>
        <v>0</v>
      </c>
      <c r="BI431" s="156">
        <f t="shared" si="138"/>
        <v>0</v>
      </c>
      <c r="BJ431" s="14" t="s">
        <v>138</v>
      </c>
      <c r="BK431" s="156">
        <f t="shared" si="139"/>
        <v>0</v>
      </c>
      <c r="BL431" s="14" t="s">
        <v>349</v>
      </c>
      <c r="BM431" s="155" t="s">
        <v>1243</v>
      </c>
    </row>
    <row r="432" spans="1:65" s="2" customFormat="1" ht="16.5" customHeight="1">
      <c r="A432" s="29"/>
      <c r="B432" s="142"/>
      <c r="C432" s="143" t="s">
        <v>1244</v>
      </c>
      <c r="D432" s="143" t="s">
        <v>133</v>
      </c>
      <c r="E432" s="144" t="s">
        <v>1245</v>
      </c>
      <c r="F432" s="145" t="s">
        <v>1246</v>
      </c>
      <c r="G432" s="146" t="s">
        <v>305</v>
      </c>
      <c r="H432" s="147">
        <v>1</v>
      </c>
      <c r="I432" s="148"/>
      <c r="J432" s="149">
        <f t="shared" si="130"/>
        <v>0</v>
      </c>
      <c r="K432" s="150"/>
      <c r="L432" s="30"/>
      <c r="M432" s="151" t="s">
        <v>1</v>
      </c>
      <c r="N432" s="152" t="s">
        <v>42</v>
      </c>
      <c r="O432" s="56"/>
      <c r="P432" s="153">
        <f t="shared" si="131"/>
        <v>0</v>
      </c>
      <c r="Q432" s="153">
        <v>0</v>
      </c>
      <c r="R432" s="153">
        <f t="shared" si="132"/>
        <v>0</v>
      </c>
      <c r="S432" s="153">
        <v>0</v>
      </c>
      <c r="T432" s="154">
        <f t="shared" si="133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55" t="s">
        <v>349</v>
      </c>
      <c r="AT432" s="155" t="s">
        <v>133</v>
      </c>
      <c r="AU432" s="155" t="s">
        <v>138</v>
      </c>
      <c r="AY432" s="14" t="s">
        <v>131</v>
      </c>
      <c r="BE432" s="156">
        <f t="shared" si="134"/>
        <v>0</v>
      </c>
      <c r="BF432" s="156">
        <f t="shared" si="135"/>
        <v>0</v>
      </c>
      <c r="BG432" s="156">
        <f t="shared" si="136"/>
        <v>0</v>
      </c>
      <c r="BH432" s="156">
        <f t="shared" si="137"/>
        <v>0</v>
      </c>
      <c r="BI432" s="156">
        <f t="shared" si="138"/>
        <v>0</v>
      </c>
      <c r="BJ432" s="14" t="s">
        <v>138</v>
      </c>
      <c r="BK432" s="156">
        <f t="shared" si="139"/>
        <v>0</v>
      </c>
      <c r="BL432" s="14" t="s">
        <v>349</v>
      </c>
      <c r="BM432" s="155" t="s">
        <v>1247</v>
      </c>
    </row>
    <row r="433" spans="1:65" s="2" customFormat="1" ht="16.5" customHeight="1">
      <c r="A433" s="29"/>
      <c r="B433" s="142"/>
      <c r="C433" s="143" t="s">
        <v>1248</v>
      </c>
      <c r="D433" s="143" t="s">
        <v>133</v>
      </c>
      <c r="E433" s="144" t="s">
        <v>1249</v>
      </c>
      <c r="F433" s="145" t="s">
        <v>1250</v>
      </c>
      <c r="G433" s="146" t="s">
        <v>468</v>
      </c>
      <c r="H433" s="147"/>
      <c r="I433" s="148"/>
      <c r="J433" s="149">
        <f t="shared" si="130"/>
        <v>0</v>
      </c>
      <c r="K433" s="150"/>
      <c r="L433" s="30"/>
      <c r="M433" s="151" t="s">
        <v>1</v>
      </c>
      <c r="N433" s="152" t="s">
        <v>42</v>
      </c>
      <c r="O433" s="56"/>
      <c r="P433" s="153">
        <f t="shared" si="131"/>
        <v>0</v>
      </c>
      <c r="Q433" s="153">
        <v>0</v>
      </c>
      <c r="R433" s="153">
        <f t="shared" si="132"/>
        <v>0</v>
      </c>
      <c r="S433" s="153">
        <v>0</v>
      </c>
      <c r="T433" s="154">
        <f t="shared" si="133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55" t="s">
        <v>349</v>
      </c>
      <c r="AT433" s="155" t="s">
        <v>133</v>
      </c>
      <c r="AU433" s="155" t="s">
        <v>138</v>
      </c>
      <c r="AY433" s="14" t="s">
        <v>131</v>
      </c>
      <c r="BE433" s="156">
        <f t="shared" si="134"/>
        <v>0</v>
      </c>
      <c r="BF433" s="156">
        <f t="shared" si="135"/>
        <v>0</v>
      </c>
      <c r="BG433" s="156">
        <f t="shared" si="136"/>
        <v>0</v>
      </c>
      <c r="BH433" s="156">
        <f t="shared" si="137"/>
        <v>0</v>
      </c>
      <c r="BI433" s="156">
        <f t="shared" si="138"/>
        <v>0</v>
      </c>
      <c r="BJ433" s="14" t="s">
        <v>138</v>
      </c>
      <c r="BK433" s="156">
        <f t="shared" si="139"/>
        <v>0</v>
      </c>
      <c r="BL433" s="14" t="s">
        <v>349</v>
      </c>
      <c r="BM433" s="155" t="s">
        <v>1251</v>
      </c>
    </row>
    <row r="434" spans="1:65" s="2" customFormat="1" ht="16.5" customHeight="1">
      <c r="A434" s="29"/>
      <c r="B434" s="142"/>
      <c r="C434" s="143" t="s">
        <v>1252</v>
      </c>
      <c r="D434" s="143" t="s">
        <v>133</v>
      </c>
      <c r="E434" s="144" t="s">
        <v>1253</v>
      </c>
      <c r="F434" s="145" t="s">
        <v>1254</v>
      </c>
      <c r="G434" s="146" t="s">
        <v>468</v>
      </c>
      <c r="H434" s="147"/>
      <c r="I434" s="148"/>
      <c r="J434" s="149">
        <f t="shared" si="130"/>
        <v>0</v>
      </c>
      <c r="K434" s="150"/>
      <c r="L434" s="30"/>
      <c r="M434" s="151" t="s">
        <v>1</v>
      </c>
      <c r="N434" s="152" t="s">
        <v>42</v>
      </c>
      <c r="O434" s="56"/>
      <c r="P434" s="153">
        <f t="shared" si="131"/>
        <v>0</v>
      </c>
      <c r="Q434" s="153">
        <v>0</v>
      </c>
      <c r="R434" s="153">
        <f t="shared" si="132"/>
        <v>0</v>
      </c>
      <c r="S434" s="153">
        <v>0</v>
      </c>
      <c r="T434" s="154">
        <f t="shared" si="133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55" t="s">
        <v>675</v>
      </c>
      <c r="AT434" s="155" t="s">
        <v>133</v>
      </c>
      <c r="AU434" s="155" t="s">
        <v>138</v>
      </c>
      <c r="AY434" s="14" t="s">
        <v>131</v>
      </c>
      <c r="BE434" s="156">
        <f t="shared" si="134"/>
        <v>0</v>
      </c>
      <c r="BF434" s="156">
        <f t="shared" si="135"/>
        <v>0</v>
      </c>
      <c r="BG434" s="156">
        <f t="shared" si="136"/>
        <v>0</v>
      </c>
      <c r="BH434" s="156">
        <f t="shared" si="137"/>
        <v>0</v>
      </c>
      <c r="BI434" s="156">
        <f t="shared" si="138"/>
        <v>0</v>
      </c>
      <c r="BJ434" s="14" t="s">
        <v>138</v>
      </c>
      <c r="BK434" s="156">
        <f t="shared" si="139"/>
        <v>0</v>
      </c>
      <c r="BL434" s="14" t="s">
        <v>675</v>
      </c>
      <c r="BM434" s="155" t="s">
        <v>1255</v>
      </c>
    </row>
    <row r="435" spans="1:65" s="2" customFormat="1" ht="16.5" customHeight="1">
      <c r="A435" s="29"/>
      <c r="B435" s="142"/>
      <c r="C435" s="143" t="s">
        <v>1256</v>
      </c>
      <c r="D435" s="143" t="s">
        <v>133</v>
      </c>
      <c r="E435" s="144" t="s">
        <v>1257</v>
      </c>
      <c r="F435" s="145" t="s">
        <v>1258</v>
      </c>
      <c r="G435" s="146" t="s">
        <v>468</v>
      </c>
      <c r="H435" s="147"/>
      <c r="I435" s="148"/>
      <c r="J435" s="149">
        <f t="shared" si="130"/>
        <v>0</v>
      </c>
      <c r="K435" s="150"/>
      <c r="L435" s="30"/>
      <c r="M435" s="151" t="s">
        <v>1</v>
      </c>
      <c r="N435" s="152" t="s">
        <v>42</v>
      </c>
      <c r="O435" s="56"/>
      <c r="P435" s="153">
        <f t="shared" si="131"/>
        <v>0</v>
      </c>
      <c r="Q435" s="153">
        <v>0</v>
      </c>
      <c r="R435" s="153">
        <f t="shared" si="132"/>
        <v>0</v>
      </c>
      <c r="S435" s="153">
        <v>0</v>
      </c>
      <c r="T435" s="154">
        <f t="shared" si="133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55" t="s">
        <v>349</v>
      </c>
      <c r="AT435" s="155" t="s">
        <v>133</v>
      </c>
      <c r="AU435" s="155" t="s">
        <v>138</v>
      </c>
      <c r="AY435" s="14" t="s">
        <v>131</v>
      </c>
      <c r="BE435" s="156">
        <f t="shared" si="134"/>
        <v>0</v>
      </c>
      <c r="BF435" s="156">
        <f t="shared" si="135"/>
        <v>0</v>
      </c>
      <c r="BG435" s="156">
        <f t="shared" si="136"/>
        <v>0</v>
      </c>
      <c r="BH435" s="156">
        <f t="shared" si="137"/>
        <v>0</v>
      </c>
      <c r="BI435" s="156">
        <f t="shared" si="138"/>
        <v>0</v>
      </c>
      <c r="BJ435" s="14" t="s">
        <v>138</v>
      </c>
      <c r="BK435" s="156">
        <f t="shared" si="139"/>
        <v>0</v>
      </c>
      <c r="BL435" s="14" t="s">
        <v>349</v>
      </c>
      <c r="BM435" s="155" t="s">
        <v>1259</v>
      </c>
    </row>
    <row r="436" spans="1:65" s="12" customFormat="1" ht="22.95" customHeight="1">
      <c r="B436" s="129"/>
      <c r="D436" s="130" t="s">
        <v>75</v>
      </c>
      <c r="E436" s="140" t="s">
        <v>1260</v>
      </c>
      <c r="F436" s="140" t="s">
        <v>1261</v>
      </c>
      <c r="I436" s="132"/>
      <c r="J436" s="141">
        <f>BK436</f>
        <v>0</v>
      </c>
      <c r="L436" s="129"/>
      <c r="M436" s="134"/>
      <c r="N436" s="135"/>
      <c r="O436" s="135"/>
      <c r="P436" s="136">
        <f>P437</f>
        <v>0</v>
      </c>
      <c r="Q436" s="135"/>
      <c r="R436" s="136">
        <f>R437</f>
        <v>0</v>
      </c>
      <c r="S436" s="135"/>
      <c r="T436" s="137">
        <f>T437</f>
        <v>0</v>
      </c>
      <c r="AR436" s="130" t="s">
        <v>144</v>
      </c>
      <c r="AT436" s="138" t="s">
        <v>75</v>
      </c>
      <c r="AU436" s="138" t="s">
        <v>83</v>
      </c>
      <c r="AY436" s="130" t="s">
        <v>131</v>
      </c>
      <c r="BK436" s="139">
        <f>BK437</f>
        <v>0</v>
      </c>
    </row>
    <row r="437" spans="1:65" s="2" customFormat="1" ht="21.75" customHeight="1">
      <c r="A437" s="29"/>
      <c r="B437" s="142"/>
      <c r="C437" s="143" t="s">
        <v>1262</v>
      </c>
      <c r="D437" s="143" t="s">
        <v>133</v>
      </c>
      <c r="E437" s="144" t="s">
        <v>1263</v>
      </c>
      <c r="F437" s="145" t="s">
        <v>1264</v>
      </c>
      <c r="G437" s="146" t="s">
        <v>673</v>
      </c>
      <c r="H437" s="147">
        <v>1</v>
      </c>
      <c r="I437" s="148"/>
      <c r="J437" s="149">
        <f>ROUND(I437*H437,3)</f>
        <v>0</v>
      </c>
      <c r="K437" s="150"/>
      <c r="L437" s="30"/>
      <c r="M437" s="151" t="s">
        <v>1</v>
      </c>
      <c r="N437" s="152" t="s">
        <v>42</v>
      </c>
      <c r="O437" s="56"/>
      <c r="P437" s="153">
        <f>O437*H437</f>
        <v>0</v>
      </c>
      <c r="Q437" s="153">
        <v>0</v>
      </c>
      <c r="R437" s="153">
        <f>Q437*H437</f>
        <v>0</v>
      </c>
      <c r="S437" s="153">
        <v>0</v>
      </c>
      <c r="T437" s="154">
        <f>S437*H437</f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55" t="s">
        <v>349</v>
      </c>
      <c r="AT437" s="155" t="s">
        <v>133</v>
      </c>
      <c r="AU437" s="155" t="s">
        <v>138</v>
      </c>
      <c r="AY437" s="14" t="s">
        <v>131</v>
      </c>
      <c r="BE437" s="156">
        <f>IF(N437="základná",J437,0)</f>
        <v>0</v>
      </c>
      <c r="BF437" s="156">
        <f>IF(N437="znížená",J437,0)</f>
        <v>0</v>
      </c>
      <c r="BG437" s="156">
        <f>IF(N437="zákl. prenesená",J437,0)</f>
        <v>0</v>
      </c>
      <c r="BH437" s="156">
        <f>IF(N437="zníž. prenesená",J437,0)</f>
        <v>0</v>
      </c>
      <c r="BI437" s="156">
        <f>IF(N437="nulová",J437,0)</f>
        <v>0</v>
      </c>
      <c r="BJ437" s="14" t="s">
        <v>138</v>
      </c>
      <c r="BK437" s="156">
        <f>ROUND(I437*H437,3)</f>
        <v>0</v>
      </c>
      <c r="BL437" s="14" t="s">
        <v>349</v>
      </c>
      <c r="BM437" s="155" t="s">
        <v>1265</v>
      </c>
    </row>
    <row r="438" spans="1:65" s="12" customFormat="1" ht="25.95" customHeight="1">
      <c r="B438" s="129"/>
      <c r="D438" s="130" t="s">
        <v>75</v>
      </c>
      <c r="E438" s="131" t="s">
        <v>1266</v>
      </c>
      <c r="F438" s="131" t="s">
        <v>1267</v>
      </c>
      <c r="I438" s="132"/>
      <c r="J438" s="133">
        <f>BK438</f>
        <v>0</v>
      </c>
      <c r="L438" s="129"/>
      <c r="M438" s="134"/>
      <c r="N438" s="135"/>
      <c r="O438" s="135"/>
      <c r="P438" s="136">
        <f>SUM(P439:P440)</f>
        <v>0</v>
      </c>
      <c r="Q438" s="135"/>
      <c r="R438" s="136">
        <f>SUM(R439:R440)</f>
        <v>0</v>
      </c>
      <c r="S438" s="135"/>
      <c r="T438" s="137">
        <f>SUM(T439:T440)</f>
        <v>0</v>
      </c>
      <c r="AR438" s="130" t="s">
        <v>137</v>
      </c>
      <c r="AT438" s="138" t="s">
        <v>75</v>
      </c>
      <c r="AU438" s="138" t="s">
        <v>14</v>
      </c>
      <c r="AY438" s="130" t="s">
        <v>131</v>
      </c>
      <c r="BK438" s="139">
        <f>SUM(BK439:BK440)</f>
        <v>0</v>
      </c>
    </row>
    <row r="439" spans="1:65" s="2" customFormat="1" ht="16.5" customHeight="1">
      <c r="A439" s="29"/>
      <c r="B439" s="142"/>
      <c r="C439" s="143" t="s">
        <v>1268</v>
      </c>
      <c r="D439" s="143" t="s">
        <v>133</v>
      </c>
      <c r="E439" s="144" t="s">
        <v>1269</v>
      </c>
      <c r="F439" s="145" t="s">
        <v>1270</v>
      </c>
      <c r="G439" s="146" t="s">
        <v>1271</v>
      </c>
      <c r="H439" s="147">
        <v>70</v>
      </c>
      <c r="I439" s="148"/>
      <c r="J439" s="149">
        <f>ROUND(I439*H439,3)</f>
        <v>0</v>
      </c>
      <c r="K439" s="150"/>
      <c r="L439" s="30"/>
      <c r="M439" s="151" t="s">
        <v>1</v>
      </c>
      <c r="N439" s="152" t="s">
        <v>42</v>
      </c>
      <c r="O439" s="56"/>
      <c r="P439" s="153">
        <f>O439*H439</f>
        <v>0</v>
      </c>
      <c r="Q439" s="153">
        <v>0</v>
      </c>
      <c r="R439" s="153">
        <f>Q439*H439</f>
        <v>0</v>
      </c>
      <c r="S439" s="153">
        <v>0</v>
      </c>
      <c r="T439" s="154">
        <f>S439*H439</f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55" t="s">
        <v>1272</v>
      </c>
      <c r="AT439" s="155" t="s">
        <v>133</v>
      </c>
      <c r="AU439" s="155" t="s">
        <v>83</v>
      </c>
      <c r="AY439" s="14" t="s">
        <v>131</v>
      </c>
      <c r="BE439" s="156">
        <f>IF(N439="základná",J439,0)</f>
        <v>0</v>
      </c>
      <c r="BF439" s="156">
        <f>IF(N439="znížená",J439,0)</f>
        <v>0</v>
      </c>
      <c r="BG439" s="156">
        <f>IF(N439="zákl. prenesená",J439,0)</f>
        <v>0</v>
      </c>
      <c r="BH439" s="156">
        <f>IF(N439="zníž. prenesená",J439,0)</f>
        <v>0</v>
      </c>
      <c r="BI439" s="156">
        <f>IF(N439="nulová",J439,0)</f>
        <v>0</v>
      </c>
      <c r="BJ439" s="14" t="s">
        <v>138</v>
      </c>
      <c r="BK439" s="156">
        <f>ROUND(I439*H439,3)</f>
        <v>0</v>
      </c>
      <c r="BL439" s="14" t="s">
        <v>1272</v>
      </c>
      <c r="BM439" s="155" t="s">
        <v>1273</v>
      </c>
    </row>
    <row r="440" spans="1:65" s="2" customFormat="1" ht="16.5" customHeight="1">
      <c r="A440" s="29"/>
      <c r="B440" s="142"/>
      <c r="C440" s="143" t="s">
        <v>1274</v>
      </c>
      <c r="D440" s="143" t="s">
        <v>133</v>
      </c>
      <c r="E440" s="144" t="s">
        <v>1275</v>
      </c>
      <c r="F440" s="145" t="s">
        <v>1276</v>
      </c>
      <c r="G440" s="146" t="s">
        <v>305</v>
      </c>
      <c r="H440" s="147">
        <v>1</v>
      </c>
      <c r="I440" s="148"/>
      <c r="J440" s="149">
        <f>ROUND(I440*H440,3)</f>
        <v>0</v>
      </c>
      <c r="K440" s="150"/>
      <c r="L440" s="30"/>
      <c r="M440" s="168" t="s">
        <v>1</v>
      </c>
      <c r="N440" s="169" t="s">
        <v>42</v>
      </c>
      <c r="O440" s="170"/>
      <c r="P440" s="171">
        <f>O440*H440</f>
        <v>0</v>
      </c>
      <c r="Q440" s="171">
        <v>0</v>
      </c>
      <c r="R440" s="171">
        <f>Q440*H440</f>
        <v>0</v>
      </c>
      <c r="S440" s="171">
        <v>0</v>
      </c>
      <c r="T440" s="172">
        <f>S440*H440</f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55" t="s">
        <v>1272</v>
      </c>
      <c r="AT440" s="155" t="s">
        <v>133</v>
      </c>
      <c r="AU440" s="155" t="s">
        <v>83</v>
      </c>
      <c r="AY440" s="14" t="s">
        <v>131</v>
      </c>
      <c r="BE440" s="156">
        <f>IF(N440="základná",J440,0)</f>
        <v>0</v>
      </c>
      <c r="BF440" s="156">
        <f>IF(N440="znížená",J440,0)</f>
        <v>0</v>
      </c>
      <c r="BG440" s="156">
        <f>IF(N440="zákl. prenesená",J440,0)</f>
        <v>0</v>
      </c>
      <c r="BH440" s="156">
        <f>IF(N440="zníž. prenesená",J440,0)</f>
        <v>0</v>
      </c>
      <c r="BI440" s="156">
        <f>IF(N440="nulová",J440,0)</f>
        <v>0</v>
      </c>
      <c r="BJ440" s="14" t="s">
        <v>138</v>
      </c>
      <c r="BK440" s="156">
        <f>ROUND(I440*H440,3)</f>
        <v>0</v>
      </c>
      <c r="BL440" s="14" t="s">
        <v>1272</v>
      </c>
      <c r="BM440" s="155" t="s">
        <v>1277</v>
      </c>
    </row>
    <row r="441" spans="1:65" s="2" customFormat="1" ht="6.9" customHeight="1">
      <c r="A441" s="29"/>
      <c r="B441" s="45"/>
      <c r="C441" s="46"/>
      <c r="D441" s="46"/>
      <c r="E441" s="46"/>
      <c r="F441" s="46"/>
      <c r="G441" s="46"/>
      <c r="H441" s="46"/>
      <c r="I441" s="46"/>
      <c r="J441" s="46"/>
      <c r="K441" s="46"/>
      <c r="L441" s="30"/>
      <c r="M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</row>
  </sheetData>
  <autoFilter ref="C139:K440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01 - SO01 </vt:lpstr>
      <vt:lpstr>'01 - SO01 '!Názvy_tisku</vt:lpstr>
      <vt:lpstr>'Rekapitulácia stavby'!Názvy_tisku</vt:lpstr>
      <vt:lpstr>'01 - SO01 '!Oblast_tisku</vt:lpstr>
      <vt:lpstr>'Rekapitulácia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Pelikán</dc:creator>
  <dcterms:created xsi:type="dcterms:W3CDTF">2024-12-14T07:41:12Z</dcterms:created>
  <dcterms:modified xsi:type="dcterms:W3CDTF">2024-12-15T14:44:27Z</dcterms:modified>
</cp:coreProperties>
</file>