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kutlak_bbsk_sk/Documents/Pracovná plocha/Nové IROPy/SOŠ drevárska JTF/Otázky do VO/"/>
    </mc:Choice>
  </mc:AlternateContent>
  <xr:revisionPtr revIDLastSave="73" documentId="11_DEF1E49B62AB66E1D05274F48073BDA6015DB83A" xr6:coauthVersionLast="47" xr6:coauthVersionMax="47" xr10:uidLastSave="{C12573C9-F73E-4678-A057-FF48C2AC56DE}"/>
  <bookViews>
    <workbookView minimized="1" xWindow="7200" yWindow="120" windowWidth="21600" windowHeight="12585" firstSheet="2" activeTab="6" xr2:uid="{00000000-000D-0000-FFFF-FFFF00000000}"/>
  </bookViews>
  <sheets>
    <sheet name="Rekapitulácia stavby" sheetId="1" r:id="rId1"/>
    <sheet name="01 - Výmena výplní otvorov" sheetId="2" r:id="rId2"/>
    <sheet name="02 - Fasáda" sheetId="3" r:id="rId3"/>
    <sheet name="03 - Okapový chodník a sp..." sheetId="4" r:id="rId4"/>
    <sheet name="04 - Asanovanie vonkajšíc..." sheetId="5" r:id="rId5"/>
    <sheet name="05 - Veľký prístrešok" sheetId="6" r:id="rId6"/>
    <sheet name="06 - Rekonštrukcia vnútor..." sheetId="7" r:id="rId7"/>
    <sheet name="07 - Zdravotechnika" sheetId="8" r:id="rId8"/>
    <sheet name="08 - Ústredné kúrenie" sheetId="9" r:id="rId9"/>
    <sheet name="09 - Elektroinštalácia" sheetId="10" r:id="rId10"/>
    <sheet name="10 - Výťah" sheetId="11" r:id="rId11"/>
    <sheet name="11 - Malý prístrešok" sheetId="12" r:id="rId12"/>
    <sheet name="12 - Bezbariérové opatrenia" sheetId="13" r:id="rId13"/>
    <sheet name="13 - Lakovňa" sheetId="14" r:id="rId14"/>
    <sheet name="14 - Odsávanie, podtlakov..." sheetId="15" r:id="rId15"/>
    <sheet name="15 - Zariadenie a rozvody..." sheetId="16" r:id="rId16"/>
  </sheets>
  <definedNames>
    <definedName name="_xlnm._FilterDatabase" localSheetId="1" hidden="1">'01 - Výmena výplní otvorov'!$C$131:$K$440</definedName>
    <definedName name="_xlnm._FilterDatabase" localSheetId="2" hidden="1">'02 - Fasáda'!$C$134:$K$404</definedName>
    <definedName name="_xlnm._FilterDatabase" localSheetId="3" hidden="1">'03 - Okapový chodník a sp...'!$C$127:$K$272</definedName>
    <definedName name="_xlnm._FilterDatabase" localSheetId="4" hidden="1">'04 - Asanovanie vonkajšíc...'!$C$129:$K$241</definedName>
    <definedName name="_xlnm._FilterDatabase" localSheetId="5" hidden="1">'05 - Veľký prístrešok'!$C$130:$K$243</definedName>
    <definedName name="_xlnm._FilterDatabase" localSheetId="6" hidden="1">'06 - Rekonštrukcia vnútor...'!$C$137:$K$1409</definedName>
    <definedName name="_xlnm._FilterDatabase" localSheetId="7" hidden="1">'07 - Zdravotechnika'!$C$122:$K$176</definedName>
    <definedName name="_xlnm._FilterDatabase" localSheetId="8" hidden="1">'08 - Ústredné kúrenie'!$C$124:$K$238</definedName>
    <definedName name="_xlnm._FilterDatabase" localSheetId="9" hidden="1">'09 - Elektroinštalácia'!$C$124:$K$193</definedName>
    <definedName name="_xlnm._FilterDatabase" localSheetId="10" hidden="1">'10 - Výťah'!$C$136:$K$374</definedName>
    <definedName name="_xlnm._FilterDatabase" localSheetId="11" hidden="1">'11 - Malý prístrešok'!$C$128:$K$187</definedName>
    <definedName name="_xlnm._FilterDatabase" localSheetId="12" hidden="1">'12 - Bezbariérové opatrenia'!$C$126:$K$177</definedName>
    <definedName name="_xlnm._FilterDatabase" localSheetId="13" hidden="1">'13 - Lakovňa'!$C$119:$K$158</definedName>
    <definedName name="_xlnm._FilterDatabase" localSheetId="14" hidden="1">'14 - Odsávanie, podtlakov...'!$C$119:$K$141</definedName>
    <definedName name="_xlnm._FilterDatabase" localSheetId="15" hidden="1">'15 - Zariadenie a rozvody...'!$C$122:$K$135</definedName>
    <definedName name="_xlnm.Print_Titles" localSheetId="1">'01 - Výmena výplní otvorov'!$131:$131</definedName>
    <definedName name="_xlnm.Print_Titles" localSheetId="2">'02 - Fasáda'!$134:$134</definedName>
    <definedName name="_xlnm.Print_Titles" localSheetId="3">'03 - Okapový chodník a sp...'!$127:$127</definedName>
    <definedName name="_xlnm.Print_Titles" localSheetId="4">'04 - Asanovanie vonkajšíc...'!$129:$129</definedName>
    <definedName name="_xlnm.Print_Titles" localSheetId="5">'05 - Veľký prístrešok'!$130:$130</definedName>
    <definedName name="_xlnm.Print_Titles" localSheetId="6">'06 - Rekonštrukcia vnútor...'!$137:$137</definedName>
    <definedName name="_xlnm.Print_Titles" localSheetId="7">'07 - Zdravotechnika'!$122:$122</definedName>
    <definedName name="_xlnm.Print_Titles" localSheetId="8">'08 - Ústredné kúrenie'!$124:$124</definedName>
    <definedName name="_xlnm.Print_Titles" localSheetId="9">'09 - Elektroinštalácia'!$124:$124</definedName>
    <definedName name="_xlnm.Print_Titles" localSheetId="10">'10 - Výťah'!$136:$136</definedName>
    <definedName name="_xlnm.Print_Titles" localSheetId="11">'11 - Malý prístrešok'!$128:$128</definedName>
    <definedName name="_xlnm.Print_Titles" localSheetId="12">'12 - Bezbariérové opatrenia'!$126:$126</definedName>
    <definedName name="_xlnm.Print_Titles" localSheetId="13">'13 - Lakovňa'!$119:$119</definedName>
    <definedName name="_xlnm.Print_Titles" localSheetId="14">'14 - Odsávanie, podtlakov...'!$119:$119</definedName>
    <definedName name="_xlnm.Print_Titles" localSheetId="15">'15 - Zariadenie a rozvody...'!$122:$122</definedName>
    <definedName name="_xlnm.Print_Titles" localSheetId="0">'Rekapitulácia stavby'!$92:$92</definedName>
    <definedName name="_xlnm.Print_Area" localSheetId="1">'01 - Výmena výplní otvorov'!$C$4:$J$76,'01 - Výmena výplní otvorov'!$C$82:$J$111,'01 - Výmena výplní otvorov'!$C$117:$J$440</definedName>
    <definedName name="_xlnm.Print_Area" localSheetId="2">'02 - Fasáda'!$C$4:$J$76,'02 - Fasáda'!$C$82:$J$114,'02 - Fasáda'!$C$120:$J$404</definedName>
    <definedName name="_xlnm.Print_Area" localSheetId="3">'03 - Okapový chodník a sp...'!$C$4:$J$76,'03 - Okapový chodník a sp...'!$C$82:$J$107,'03 - Okapový chodník a sp...'!$C$113:$J$272</definedName>
    <definedName name="_xlnm.Print_Area" localSheetId="4">'04 - Asanovanie vonkajšíc...'!$C$4:$J$76,'04 - Asanovanie vonkajšíc...'!$C$82:$J$109,'04 - Asanovanie vonkajšíc...'!$C$115:$J$241</definedName>
    <definedName name="_xlnm.Print_Area" localSheetId="5">'05 - Veľký prístrešok'!$C$4:$J$76,'05 - Veľký prístrešok'!$C$82:$J$110,'05 - Veľký prístrešok'!$C$116:$J$243</definedName>
    <definedName name="_xlnm.Print_Area" localSheetId="6">'06 - Rekonštrukcia vnútor...'!$C$4:$J$76,'06 - Rekonštrukcia vnútor...'!$C$82:$J$117,'06 - Rekonštrukcia vnútor...'!$C$123:$J$1409</definedName>
    <definedName name="_xlnm.Print_Area" localSheetId="7">'07 - Zdravotechnika'!$C$4:$J$76,'07 - Zdravotechnika'!$C$82:$J$102,'07 - Zdravotechnika'!$C$108:$J$176</definedName>
    <definedName name="_xlnm.Print_Area" localSheetId="8">'08 - Ústredné kúrenie'!$C$4:$J$76,'08 - Ústredné kúrenie'!$C$82:$J$104,'08 - Ústredné kúrenie'!$C$110:$J$238</definedName>
    <definedName name="_xlnm.Print_Area" localSheetId="9">'09 - Elektroinštalácia'!$C$4:$J$76,'09 - Elektroinštalácia'!$C$82:$J$104,'09 - Elektroinštalácia'!$C$110:$J$193</definedName>
    <definedName name="_xlnm.Print_Area" localSheetId="10">'10 - Výťah'!$C$4:$J$76,'10 - Výťah'!$C$82:$J$116,'10 - Výťah'!$C$122:$J$374</definedName>
    <definedName name="_xlnm.Print_Area" localSheetId="11">'11 - Malý prístrešok'!$C$4:$J$76,'11 - Malý prístrešok'!$C$82:$J$108,'11 - Malý prístrešok'!$C$114:$J$187</definedName>
    <definedName name="_xlnm.Print_Area" localSheetId="12">'12 - Bezbariérové opatrenia'!$C$4:$J$76,'12 - Bezbariérové opatrenia'!$C$82:$J$106,'12 - Bezbariérové opatrenia'!$C$112:$J$177</definedName>
    <definedName name="_xlnm.Print_Area" localSheetId="13">'13 - Lakovňa'!$C$4:$J$76,'13 - Lakovňa'!$C$82:$J$99,'13 - Lakovňa'!$C$105:$J$158</definedName>
    <definedName name="_xlnm.Print_Area" localSheetId="14">'14 - Odsávanie, podtlakov...'!$C$4:$J$76,'14 - Odsávanie, podtlakov...'!$C$82:$J$99,'14 - Odsávanie, podtlakov...'!$C$105:$J$141</definedName>
    <definedName name="_xlnm.Print_Area" localSheetId="15">'15 - Zariadenie a rozvody...'!$C$4:$J$76,'15 - Zariadenie a rozvody...'!$C$82:$J$102,'15 - Zariadenie a rozvody...'!$C$108:$J$135</definedName>
    <definedName name="_xlnm.Print_Area" localSheetId="0">'Rekapitulácia stavby'!$D$4:$AO$76,'Rekapitulácia stavby'!$C$82:$AQ$113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4" l="1"/>
  <c r="J132" i="14"/>
  <c r="J145" i="14"/>
  <c r="J39" i="16"/>
  <c r="J38" i="16"/>
  <c r="AY112" i="1"/>
  <c r="J37" i="16"/>
  <c r="AX112" i="1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J120" i="16"/>
  <c r="J119" i="16"/>
  <c r="F119" i="16"/>
  <c r="F117" i="16"/>
  <c r="E115" i="16"/>
  <c r="J94" i="16"/>
  <c r="J93" i="16"/>
  <c r="F93" i="16"/>
  <c r="F91" i="16"/>
  <c r="E89" i="16"/>
  <c r="J20" i="16"/>
  <c r="E20" i="16"/>
  <c r="F94" i="16" s="1"/>
  <c r="J19" i="16"/>
  <c r="J14" i="16"/>
  <c r="J91" i="16"/>
  <c r="E7" i="16"/>
  <c r="E111" i="16" s="1"/>
  <c r="J39" i="15"/>
  <c r="J38" i="15"/>
  <c r="AY111" i="1"/>
  <c r="J37" i="15"/>
  <c r="AX111" i="1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J117" i="15"/>
  <c r="J116" i="15"/>
  <c r="F116" i="15"/>
  <c r="F114" i="15"/>
  <c r="E112" i="15"/>
  <c r="J94" i="15"/>
  <c r="J93" i="15"/>
  <c r="F93" i="15"/>
  <c r="F91" i="15"/>
  <c r="E89" i="15"/>
  <c r="J20" i="15"/>
  <c r="E20" i="15"/>
  <c r="F117" i="15" s="1"/>
  <c r="J19" i="15"/>
  <c r="J14" i="15"/>
  <c r="J114" i="15"/>
  <c r="E7" i="15"/>
  <c r="E85" i="15"/>
  <c r="J39" i="14"/>
  <c r="J38" i="14"/>
  <c r="AY110" i="1"/>
  <c r="J37" i="14"/>
  <c r="AX110" i="1" s="1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5" i="14"/>
  <c r="BH145" i="14"/>
  <c r="BG145" i="14"/>
  <c r="BE145" i="14"/>
  <c r="T145" i="14"/>
  <c r="R145" i="14"/>
  <c r="P145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2" i="14"/>
  <c r="BH132" i="14"/>
  <c r="BG132" i="14"/>
  <c r="BE132" i="14"/>
  <c r="T132" i="14"/>
  <c r="R132" i="14"/>
  <c r="P132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1" i="14"/>
  <c r="BH121" i="14"/>
  <c r="BG121" i="14"/>
  <c r="BE121" i="14"/>
  <c r="T121" i="14"/>
  <c r="R121" i="14"/>
  <c r="P121" i="14"/>
  <c r="J117" i="14"/>
  <c r="J116" i="14"/>
  <c r="F116" i="14"/>
  <c r="F114" i="14"/>
  <c r="E112" i="14"/>
  <c r="J94" i="14"/>
  <c r="J93" i="14"/>
  <c r="F93" i="14"/>
  <c r="F91" i="14"/>
  <c r="E89" i="14"/>
  <c r="J20" i="14"/>
  <c r="E20" i="14"/>
  <c r="F94" i="14" s="1"/>
  <c r="J19" i="14"/>
  <c r="J14" i="14"/>
  <c r="J91" i="14" s="1"/>
  <c r="E7" i="14"/>
  <c r="E108" i="14" s="1"/>
  <c r="J39" i="13"/>
  <c r="J38" i="13"/>
  <c r="AY109" i="1"/>
  <c r="J37" i="13"/>
  <c r="AX109" i="1"/>
  <c r="BI177" i="13"/>
  <c r="BH177" i="13"/>
  <c r="BG177" i="13"/>
  <c r="BE177" i="13"/>
  <c r="T177" i="13"/>
  <c r="T176" i="13" s="1"/>
  <c r="R177" i="13"/>
  <c r="R176" i="13"/>
  <c r="P177" i="13"/>
  <c r="P176" i="13"/>
  <c r="BI175" i="13"/>
  <c r="BH175" i="13"/>
  <c r="BG175" i="13"/>
  <c r="BE175" i="13"/>
  <c r="T175" i="13"/>
  <c r="R175" i="13"/>
  <c r="P175" i="13"/>
  <c r="BI166" i="13"/>
  <c r="BH166" i="13"/>
  <c r="BG166" i="13"/>
  <c r="BE166" i="13"/>
  <c r="T166" i="13"/>
  <c r="R166" i="13"/>
  <c r="P166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BI130" i="13"/>
  <c r="BH130" i="13"/>
  <c r="BG130" i="13"/>
  <c r="BE130" i="13"/>
  <c r="T130" i="13"/>
  <c r="R130" i="13"/>
  <c r="P130" i="13"/>
  <c r="J124" i="13"/>
  <c r="J123" i="13"/>
  <c r="F123" i="13"/>
  <c r="F121" i="13"/>
  <c r="E119" i="13"/>
  <c r="J94" i="13"/>
  <c r="J93" i="13"/>
  <c r="F93" i="13"/>
  <c r="F91" i="13"/>
  <c r="E89" i="13"/>
  <c r="J20" i="13"/>
  <c r="E20" i="13"/>
  <c r="F124" i="13"/>
  <c r="J19" i="13"/>
  <c r="J14" i="13"/>
  <c r="J91" i="13"/>
  <c r="E7" i="13"/>
  <c r="E85" i="13" s="1"/>
  <c r="J39" i="12"/>
  <c r="J38" i="12"/>
  <c r="AY108" i="1" s="1"/>
  <c r="J37" i="12"/>
  <c r="AX108" i="1" s="1"/>
  <c r="BI187" i="12"/>
  <c r="BH187" i="12"/>
  <c r="BG187" i="12"/>
  <c r="BE187" i="12"/>
  <c r="T187" i="12"/>
  <c r="R187" i="12"/>
  <c r="P187" i="12"/>
  <c r="BI181" i="12"/>
  <c r="BH181" i="12"/>
  <c r="BG181" i="12"/>
  <c r="BE181" i="12"/>
  <c r="T181" i="12"/>
  <c r="R181" i="12"/>
  <c r="P181" i="12"/>
  <c r="BI177" i="12"/>
  <c r="BH177" i="12"/>
  <c r="BG177" i="12"/>
  <c r="BE177" i="12"/>
  <c r="T177" i="12"/>
  <c r="R177" i="12"/>
  <c r="P177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R171" i="12"/>
  <c r="P171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1" i="12"/>
  <c r="BH161" i="12"/>
  <c r="BG161" i="12"/>
  <c r="BE161" i="12"/>
  <c r="T161" i="12"/>
  <c r="T160" i="12"/>
  <c r="R161" i="12"/>
  <c r="R160" i="12" s="1"/>
  <c r="P161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T154" i="12"/>
  <c r="R155" i="12"/>
  <c r="R154" i="12" s="1"/>
  <c r="P155" i="12"/>
  <c r="P154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7" i="12"/>
  <c r="BH147" i="12"/>
  <c r="BG147" i="12"/>
  <c r="BE147" i="12"/>
  <c r="T147" i="12"/>
  <c r="R147" i="12"/>
  <c r="P147" i="12"/>
  <c r="BI143" i="12"/>
  <c r="BH143" i="12"/>
  <c r="BG143" i="12"/>
  <c r="BE143" i="12"/>
  <c r="T143" i="12"/>
  <c r="R143" i="12"/>
  <c r="P143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4" i="12"/>
  <c r="BH134" i="12"/>
  <c r="BG134" i="12"/>
  <c r="BE134" i="12"/>
  <c r="T134" i="12"/>
  <c r="R134" i="12"/>
  <c r="P134" i="12"/>
  <c r="BI132" i="12"/>
  <c r="BH132" i="12"/>
  <c r="BG132" i="12"/>
  <c r="BE132" i="12"/>
  <c r="T132" i="12"/>
  <c r="R132" i="12"/>
  <c r="P132" i="12"/>
  <c r="J126" i="12"/>
  <c r="J125" i="12"/>
  <c r="F125" i="12"/>
  <c r="F123" i="12"/>
  <c r="E121" i="12"/>
  <c r="J94" i="12"/>
  <c r="J93" i="12"/>
  <c r="F93" i="12"/>
  <c r="F91" i="12"/>
  <c r="E89" i="12"/>
  <c r="J20" i="12"/>
  <c r="E20" i="12"/>
  <c r="F126" i="12" s="1"/>
  <c r="J19" i="12"/>
  <c r="J14" i="12"/>
  <c r="J91" i="12" s="1"/>
  <c r="E7" i="12"/>
  <c r="E85" i="12" s="1"/>
  <c r="J39" i="11"/>
  <c r="J38" i="11"/>
  <c r="AY107" i="1"/>
  <c r="J37" i="11"/>
  <c r="AX107" i="1"/>
  <c r="BI304" i="11"/>
  <c r="BH304" i="11"/>
  <c r="BG304" i="11"/>
  <c r="BE304" i="11"/>
  <c r="T304" i="11"/>
  <c r="T303" i="11"/>
  <c r="R304" i="11"/>
  <c r="R303" i="11"/>
  <c r="R282" i="11"/>
  <c r="P304" i="11"/>
  <c r="P303" i="11"/>
  <c r="BI284" i="11"/>
  <c r="BH284" i="11"/>
  <c r="BG284" i="11"/>
  <c r="BE284" i="11"/>
  <c r="T284" i="11"/>
  <c r="T283" i="11" s="1"/>
  <c r="T282" i="11" s="1"/>
  <c r="R284" i="11"/>
  <c r="R283" i="11"/>
  <c r="P284" i="11"/>
  <c r="P283" i="11"/>
  <c r="P282" i="11" s="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4" i="11"/>
  <c r="BH274" i="11"/>
  <c r="BG274" i="11"/>
  <c r="BE274" i="11"/>
  <c r="T274" i="11"/>
  <c r="R274" i="11"/>
  <c r="P274" i="11"/>
  <c r="BI267" i="11"/>
  <c r="BH267" i="11"/>
  <c r="BG267" i="11"/>
  <c r="BE267" i="11"/>
  <c r="T267" i="11"/>
  <c r="R267" i="11"/>
  <c r="P267" i="11"/>
  <c r="BI265" i="11"/>
  <c r="BH265" i="11"/>
  <c r="BG265" i="11"/>
  <c r="BE265" i="11"/>
  <c r="T265" i="11"/>
  <c r="R265" i="11"/>
  <c r="P265" i="11"/>
  <c r="BI261" i="11"/>
  <c r="BH261" i="11"/>
  <c r="BG261" i="11"/>
  <c r="BE261" i="11"/>
  <c r="T261" i="11"/>
  <c r="R261" i="11"/>
  <c r="P261" i="11"/>
  <c r="BI258" i="11"/>
  <c r="BH258" i="11"/>
  <c r="BG258" i="11"/>
  <c r="BE258" i="11"/>
  <c r="T258" i="11"/>
  <c r="R258" i="11"/>
  <c r="P258" i="11"/>
  <c r="BI249" i="11"/>
  <c r="BH249" i="11"/>
  <c r="BG249" i="11"/>
  <c r="BE249" i="11"/>
  <c r="T249" i="11"/>
  <c r="R249" i="11"/>
  <c r="P249" i="11"/>
  <c r="BI247" i="11"/>
  <c r="BH247" i="11"/>
  <c r="BG247" i="11"/>
  <c r="BE247" i="11"/>
  <c r="T247" i="11"/>
  <c r="R247" i="11"/>
  <c r="P247" i="11"/>
  <c r="BI243" i="11"/>
  <c r="BH243" i="11"/>
  <c r="BG243" i="11"/>
  <c r="BE243" i="11"/>
  <c r="T243" i="11"/>
  <c r="R243" i="11"/>
  <c r="P243" i="11"/>
  <c r="BI241" i="11"/>
  <c r="BH241" i="11"/>
  <c r="BG241" i="11"/>
  <c r="BE241" i="11"/>
  <c r="T241" i="11"/>
  <c r="R241" i="11"/>
  <c r="P241" i="11"/>
  <c r="BI239" i="11"/>
  <c r="BH239" i="11"/>
  <c r="BG239" i="11"/>
  <c r="BE239" i="11"/>
  <c r="T239" i="11"/>
  <c r="R239" i="11"/>
  <c r="P239" i="11"/>
  <c r="BI236" i="11"/>
  <c r="BH236" i="11"/>
  <c r="BG236" i="11"/>
  <c r="BE236" i="11"/>
  <c r="T236" i="11"/>
  <c r="R236" i="11"/>
  <c r="P236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28" i="11"/>
  <c r="BH228" i="11"/>
  <c r="BG228" i="11"/>
  <c r="BE228" i="11"/>
  <c r="T228" i="11"/>
  <c r="R228" i="11"/>
  <c r="P228" i="11"/>
  <c r="BI226" i="11"/>
  <c r="BH226" i="11"/>
  <c r="BG226" i="11"/>
  <c r="BE226" i="11"/>
  <c r="T226" i="11"/>
  <c r="R226" i="11"/>
  <c r="P226" i="11"/>
  <c r="BI224" i="11"/>
  <c r="BH224" i="11"/>
  <c r="BG224" i="11"/>
  <c r="BE224" i="11"/>
  <c r="T224" i="11"/>
  <c r="R224" i="11"/>
  <c r="P224" i="11"/>
  <c r="BI219" i="11"/>
  <c r="BH219" i="11"/>
  <c r="BG219" i="11"/>
  <c r="BE219" i="11"/>
  <c r="T219" i="11"/>
  <c r="R219" i="11"/>
  <c r="P219" i="11"/>
  <c r="BI217" i="11"/>
  <c r="BH217" i="11"/>
  <c r="BG217" i="11"/>
  <c r="BE217" i="11"/>
  <c r="T217" i="11"/>
  <c r="R217" i="11"/>
  <c r="P217" i="11"/>
  <c r="BI215" i="11"/>
  <c r="BH215" i="11"/>
  <c r="BG215" i="11"/>
  <c r="BE215" i="11"/>
  <c r="T215" i="11"/>
  <c r="R215" i="11"/>
  <c r="P215" i="11"/>
  <c r="BI212" i="11"/>
  <c r="BH212" i="11"/>
  <c r="BG212" i="11"/>
  <c r="BE212" i="11"/>
  <c r="T212" i="11"/>
  <c r="T211" i="11"/>
  <c r="R212" i="11"/>
  <c r="R211" i="11"/>
  <c r="P212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198" i="11"/>
  <c r="BH198" i="11"/>
  <c r="BG198" i="11"/>
  <c r="BE198" i="11"/>
  <c r="T198" i="11"/>
  <c r="R198" i="11"/>
  <c r="P198" i="11"/>
  <c r="BI194" i="11"/>
  <c r="BH194" i="11"/>
  <c r="BG194" i="11"/>
  <c r="BE194" i="11"/>
  <c r="T194" i="11"/>
  <c r="R194" i="11"/>
  <c r="P194" i="11"/>
  <c r="BI191" i="11"/>
  <c r="BH191" i="11"/>
  <c r="BG191" i="11"/>
  <c r="BE191" i="11"/>
  <c r="T191" i="11"/>
  <c r="R191" i="11"/>
  <c r="P191" i="11"/>
  <c r="BI188" i="11"/>
  <c r="BH188" i="11"/>
  <c r="BG188" i="11"/>
  <c r="BE188" i="11"/>
  <c r="T188" i="11"/>
  <c r="R188" i="11"/>
  <c r="P188" i="11"/>
  <c r="BI185" i="11"/>
  <c r="BH185" i="11"/>
  <c r="BG185" i="11"/>
  <c r="BE185" i="11"/>
  <c r="T185" i="11"/>
  <c r="R185" i="11"/>
  <c r="P185" i="11"/>
  <c r="BI179" i="11"/>
  <c r="BH179" i="11"/>
  <c r="BG179" i="11"/>
  <c r="BE179" i="11"/>
  <c r="T179" i="11"/>
  <c r="R179" i="11"/>
  <c r="P179" i="11"/>
  <c r="BI175" i="11"/>
  <c r="BH175" i="11"/>
  <c r="BG175" i="11"/>
  <c r="BE175" i="11"/>
  <c r="T175" i="11"/>
  <c r="T174" i="11" s="1"/>
  <c r="R175" i="11"/>
  <c r="R174" i="11"/>
  <c r="P175" i="11"/>
  <c r="P174" i="11" s="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4" i="11"/>
  <c r="BH164" i="11"/>
  <c r="BG164" i="11"/>
  <c r="BE164" i="11"/>
  <c r="T164" i="11"/>
  <c r="R164" i="11"/>
  <c r="P164" i="11"/>
  <c r="BI158" i="11"/>
  <c r="BH158" i="11"/>
  <c r="BG158" i="11"/>
  <c r="BE158" i="11"/>
  <c r="T158" i="11"/>
  <c r="R158" i="11"/>
  <c r="P158" i="11"/>
  <c r="BI153" i="11"/>
  <c r="BH153" i="11"/>
  <c r="BG153" i="11"/>
  <c r="BE153" i="11"/>
  <c r="T153" i="11"/>
  <c r="T152" i="11"/>
  <c r="R153" i="11"/>
  <c r="R152" i="11" s="1"/>
  <c r="P153" i="11"/>
  <c r="P152" i="11" s="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J94" i="11"/>
  <c r="J93" i="11"/>
  <c r="F93" i="11"/>
  <c r="F91" i="11"/>
  <c r="E89" i="11"/>
  <c r="J20" i="11"/>
  <c r="E20" i="11"/>
  <c r="F94" i="11"/>
  <c r="J19" i="11"/>
  <c r="J14" i="11"/>
  <c r="J131" i="11"/>
  <c r="E7" i="11"/>
  <c r="E85" i="11"/>
  <c r="J39" i="10"/>
  <c r="J38" i="10"/>
  <c r="AY106" i="1"/>
  <c r="J37" i="10"/>
  <c r="AX106" i="1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2" i="10"/>
  <c r="J121" i="10"/>
  <c r="F121" i="10"/>
  <c r="F119" i="10"/>
  <c r="E117" i="10"/>
  <c r="J94" i="10"/>
  <c r="J93" i="10"/>
  <c r="F93" i="10"/>
  <c r="F91" i="10"/>
  <c r="E89" i="10"/>
  <c r="J20" i="10"/>
  <c r="E20" i="10"/>
  <c r="F94" i="10"/>
  <c r="J19" i="10"/>
  <c r="J14" i="10"/>
  <c r="J119" i="10" s="1"/>
  <c r="E7" i="10"/>
  <c r="E113" i="10" s="1"/>
  <c r="J39" i="9"/>
  <c r="J38" i="9"/>
  <c r="AY105" i="1"/>
  <c r="J37" i="9"/>
  <c r="AX105" i="1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2" i="9"/>
  <c r="J121" i="9"/>
  <c r="F121" i="9"/>
  <c r="F119" i="9"/>
  <c r="E117" i="9"/>
  <c r="J94" i="9"/>
  <c r="J93" i="9"/>
  <c r="F93" i="9"/>
  <c r="F91" i="9"/>
  <c r="E89" i="9"/>
  <c r="J20" i="9"/>
  <c r="E20" i="9"/>
  <c r="F94" i="9"/>
  <c r="J19" i="9"/>
  <c r="J14" i="9"/>
  <c r="J119" i="9" s="1"/>
  <c r="E7" i="9"/>
  <c r="E85" i="9" s="1"/>
  <c r="J39" i="8"/>
  <c r="J38" i="8"/>
  <c r="AY104" i="1"/>
  <c r="J37" i="8"/>
  <c r="AX104" i="1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20" i="8"/>
  <c r="J119" i="8"/>
  <c r="F119" i="8"/>
  <c r="F117" i="8"/>
  <c r="E115" i="8"/>
  <c r="J94" i="8"/>
  <c r="J93" i="8"/>
  <c r="F93" i="8"/>
  <c r="F91" i="8"/>
  <c r="E89" i="8"/>
  <c r="J20" i="8"/>
  <c r="E20" i="8"/>
  <c r="F120" i="8"/>
  <c r="J19" i="8"/>
  <c r="J14" i="8"/>
  <c r="J91" i="8"/>
  <c r="E7" i="8"/>
  <c r="E111" i="8"/>
  <c r="J39" i="7"/>
  <c r="J38" i="7"/>
  <c r="AY103" i="1" s="1"/>
  <c r="J37" i="7"/>
  <c r="AX103" i="1" s="1"/>
  <c r="BI1407" i="7"/>
  <c r="BH1407" i="7"/>
  <c r="BG1407" i="7"/>
  <c r="BE1407" i="7"/>
  <c r="T1407" i="7"/>
  <c r="R1407" i="7"/>
  <c r="P1407" i="7"/>
  <c r="BI1404" i="7"/>
  <c r="BH1404" i="7"/>
  <c r="BG1404" i="7"/>
  <c r="BE1404" i="7"/>
  <c r="T1404" i="7"/>
  <c r="R1404" i="7"/>
  <c r="P1404" i="7"/>
  <c r="BI1395" i="7"/>
  <c r="BH1395" i="7"/>
  <c r="BG1395" i="7"/>
  <c r="BE1395" i="7"/>
  <c r="T1395" i="7"/>
  <c r="R1395" i="7"/>
  <c r="P1395" i="7"/>
  <c r="BI1391" i="7"/>
  <c r="BH1391" i="7"/>
  <c r="BG1391" i="7"/>
  <c r="BE1391" i="7"/>
  <c r="T1391" i="7"/>
  <c r="R1391" i="7"/>
  <c r="P1391" i="7"/>
  <c r="BI1390" i="7"/>
  <c r="BH1390" i="7"/>
  <c r="BG1390" i="7"/>
  <c r="BE1390" i="7"/>
  <c r="T1390" i="7"/>
  <c r="R1390" i="7"/>
  <c r="P1390" i="7"/>
  <c r="BI1389" i="7"/>
  <c r="BH1389" i="7"/>
  <c r="BG1389" i="7"/>
  <c r="BE1389" i="7"/>
  <c r="T1389" i="7"/>
  <c r="R1389" i="7"/>
  <c r="P1389" i="7"/>
  <c r="BI1314" i="7"/>
  <c r="BH1314" i="7"/>
  <c r="BG1314" i="7"/>
  <c r="BE1314" i="7"/>
  <c r="T1314" i="7"/>
  <c r="R1314" i="7"/>
  <c r="P1314" i="7"/>
  <c r="BI1303" i="7"/>
  <c r="BH1303" i="7"/>
  <c r="BG1303" i="7"/>
  <c r="BE1303" i="7"/>
  <c r="T1303" i="7"/>
  <c r="R1303" i="7"/>
  <c r="P1303" i="7"/>
  <c r="BI1302" i="7"/>
  <c r="BH1302" i="7"/>
  <c r="BG1302" i="7"/>
  <c r="BE1302" i="7"/>
  <c r="T1302" i="7"/>
  <c r="R1302" i="7"/>
  <c r="P1302" i="7"/>
  <c r="BI1298" i="7"/>
  <c r="BH1298" i="7"/>
  <c r="BG1298" i="7"/>
  <c r="BE1298" i="7"/>
  <c r="T1298" i="7"/>
  <c r="R1298" i="7"/>
  <c r="P1298" i="7"/>
  <c r="BI1296" i="7"/>
  <c r="BH1296" i="7"/>
  <c r="BG1296" i="7"/>
  <c r="BE1296" i="7"/>
  <c r="T1296" i="7"/>
  <c r="R1296" i="7"/>
  <c r="P1296" i="7"/>
  <c r="BI1294" i="7"/>
  <c r="BH1294" i="7"/>
  <c r="BG1294" i="7"/>
  <c r="BE1294" i="7"/>
  <c r="T1294" i="7"/>
  <c r="R1294" i="7"/>
  <c r="P1294" i="7"/>
  <c r="BI1275" i="7"/>
  <c r="BH1275" i="7"/>
  <c r="BG1275" i="7"/>
  <c r="BE1275" i="7"/>
  <c r="T1275" i="7"/>
  <c r="R1275" i="7"/>
  <c r="P1275" i="7"/>
  <c r="BI1273" i="7"/>
  <c r="BH1273" i="7"/>
  <c r="BG1273" i="7"/>
  <c r="BE1273" i="7"/>
  <c r="T1273" i="7"/>
  <c r="R1273" i="7"/>
  <c r="P1273" i="7"/>
  <c r="BI1238" i="7"/>
  <c r="BH1238" i="7"/>
  <c r="BG1238" i="7"/>
  <c r="BE1238" i="7"/>
  <c r="T1238" i="7"/>
  <c r="R1238" i="7"/>
  <c r="P1238" i="7"/>
  <c r="BI1236" i="7"/>
  <c r="BH1236" i="7"/>
  <c r="BG1236" i="7"/>
  <c r="BE1236" i="7"/>
  <c r="T1236" i="7"/>
  <c r="R1236" i="7"/>
  <c r="P1236" i="7"/>
  <c r="BI1232" i="7"/>
  <c r="BH1232" i="7"/>
  <c r="BG1232" i="7"/>
  <c r="BE1232" i="7"/>
  <c r="T1232" i="7"/>
  <c r="R1232" i="7"/>
  <c r="P1232" i="7"/>
  <c r="BI1221" i="7"/>
  <c r="BH1221" i="7"/>
  <c r="BG1221" i="7"/>
  <c r="BE1221" i="7"/>
  <c r="T1221" i="7"/>
  <c r="R1221" i="7"/>
  <c r="P1221" i="7"/>
  <c r="BI1220" i="7"/>
  <c r="BH1220" i="7"/>
  <c r="BG1220" i="7"/>
  <c r="BE1220" i="7"/>
  <c r="T1220" i="7"/>
  <c r="R1220" i="7"/>
  <c r="P1220" i="7"/>
  <c r="BI1218" i="7"/>
  <c r="BH1218" i="7"/>
  <c r="BG1218" i="7"/>
  <c r="BE1218" i="7"/>
  <c r="T1218" i="7"/>
  <c r="R1218" i="7"/>
  <c r="P1218" i="7"/>
  <c r="BI1216" i="7"/>
  <c r="BH1216" i="7"/>
  <c r="BG1216" i="7"/>
  <c r="BE1216" i="7"/>
  <c r="T1216" i="7"/>
  <c r="R1216" i="7"/>
  <c r="P1216" i="7"/>
  <c r="BI1214" i="7"/>
  <c r="BH1214" i="7"/>
  <c r="BG1214" i="7"/>
  <c r="BE1214" i="7"/>
  <c r="T1214" i="7"/>
  <c r="R1214" i="7"/>
  <c r="P1214" i="7"/>
  <c r="BI1212" i="7"/>
  <c r="BH1212" i="7"/>
  <c r="BG1212" i="7"/>
  <c r="BE1212" i="7"/>
  <c r="T1212" i="7"/>
  <c r="R1212" i="7"/>
  <c r="P1212" i="7"/>
  <c r="BI1208" i="7"/>
  <c r="BH1208" i="7"/>
  <c r="BG1208" i="7"/>
  <c r="BE1208" i="7"/>
  <c r="T1208" i="7"/>
  <c r="R1208" i="7"/>
  <c r="P1208" i="7"/>
  <c r="BI1172" i="7"/>
  <c r="BH1172" i="7"/>
  <c r="BG1172" i="7"/>
  <c r="BE1172" i="7"/>
  <c r="T1172" i="7"/>
  <c r="R1172" i="7"/>
  <c r="P1172" i="7"/>
  <c r="BI1168" i="7"/>
  <c r="BH1168" i="7"/>
  <c r="BG1168" i="7"/>
  <c r="BE1168" i="7"/>
  <c r="T1168" i="7"/>
  <c r="R1168" i="7"/>
  <c r="P1168" i="7"/>
  <c r="BI1160" i="7"/>
  <c r="BH1160" i="7"/>
  <c r="BG1160" i="7"/>
  <c r="BE1160" i="7"/>
  <c r="T1160" i="7"/>
  <c r="R1160" i="7"/>
  <c r="P1160" i="7"/>
  <c r="BI1153" i="7"/>
  <c r="BH1153" i="7"/>
  <c r="BG1153" i="7"/>
  <c r="BE1153" i="7"/>
  <c r="T1153" i="7"/>
  <c r="R1153" i="7"/>
  <c r="P1153" i="7"/>
  <c r="BI1151" i="7"/>
  <c r="BH1151" i="7"/>
  <c r="BG1151" i="7"/>
  <c r="BE1151" i="7"/>
  <c r="T1151" i="7"/>
  <c r="R1151" i="7"/>
  <c r="P1151" i="7"/>
  <c r="BI1150" i="7"/>
  <c r="BH1150" i="7"/>
  <c r="BG1150" i="7"/>
  <c r="BE1150" i="7"/>
  <c r="T1150" i="7"/>
  <c r="R1150" i="7"/>
  <c r="P1150" i="7"/>
  <c r="BI1147" i="7"/>
  <c r="BH1147" i="7"/>
  <c r="BG1147" i="7"/>
  <c r="BE1147" i="7"/>
  <c r="T1147" i="7"/>
  <c r="R1147" i="7"/>
  <c r="P1147" i="7"/>
  <c r="BI1146" i="7"/>
  <c r="BH1146" i="7"/>
  <c r="BG1146" i="7"/>
  <c r="BE1146" i="7"/>
  <c r="T1146" i="7"/>
  <c r="R1146" i="7"/>
  <c r="P1146" i="7"/>
  <c r="BI1140" i="7"/>
  <c r="BH1140" i="7"/>
  <c r="BG1140" i="7"/>
  <c r="BE1140" i="7"/>
  <c r="T1140" i="7"/>
  <c r="R1140" i="7"/>
  <c r="P1140" i="7"/>
  <c r="BI1138" i="7"/>
  <c r="BH1138" i="7"/>
  <c r="BG1138" i="7"/>
  <c r="BE1138" i="7"/>
  <c r="T1138" i="7"/>
  <c r="R1138" i="7"/>
  <c r="P1138" i="7"/>
  <c r="BI1137" i="7"/>
  <c r="BH1137" i="7"/>
  <c r="BG1137" i="7"/>
  <c r="BE1137" i="7"/>
  <c r="T1137" i="7"/>
  <c r="R1137" i="7"/>
  <c r="P1137" i="7"/>
  <c r="BI1136" i="7"/>
  <c r="BH1136" i="7"/>
  <c r="BG1136" i="7"/>
  <c r="BE1136" i="7"/>
  <c r="T1136" i="7"/>
  <c r="R1136" i="7"/>
  <c r="P1136" i="7"/>
  <c r="BI1135" i="7"/>
  <c r="BH1135" i="7"/>
  <c r="BG1135" i="7"/>
  <c r="BE1135" i="7"/>
  <c r="T1135" i="7"/>
  <c r="R1135" i="7"/>
  <c r="P1135" i="7"/>
  <c r="BI1134" i="7"/>
  <c r="BH1134" i="7"/>
  <c r="BG1134" i="7"/>
  <c r="BE1134" i="7"/>
  <c r="T1134" i="7"/>
  <c r="R1134" i="7"/>
  <c r="P1134" i="7"/>
  <c r="BI1133" i="7"/>
  <c r="BH1133" i="7"/>
  <c r="BG1133" i="7"/>
  <c r="BE1133" i="7"/>
  <c r="T1133" i="7"/>
  <c r="R1133" i="7"/>
  <c r="P1133" i="7"/>
  <c r="BI1132" i="7"/>
  <c r="BH1132" i="7"/>
  <c r="BG1132" i="7"/>
  <c r="BE1132" i="7"/>
  <c r="T1132" i="7"/>
  <c r="R1132" i="7"/>
  <c r="P1132" i="7"/>
  <c r="BI1131" i="7"/>
  <c r="BH1131" i="7"/>
  <c r="BG1131" i="7"/>
  <c r="BE1131" i="7"/>
  <c r="T1131" i="7"/>
  <c r="R1131" i="7"/>
  <c r="P1131" i="7"/>
  <c r="BI1130" i="7"/>
  <c r="BH1130" i="7"/>
  <c r="BG1130" i="7"/>
  <c r="BE1130" i="7"/>
  <c r="T1130" i="7"/>
  <c r="R1130" i="7"/>
  <c r="P1130" i="7"/>
  <c r="BI1129" i="7"/>
  <c r="BH1129" i="7"/>
  <c r="BG1129" i="7"/>
  <c r="BE1129" i="7"/>
  <c r="T1129" i="7"/>
  <c r="R1129" i="7"/>
  <c r="P1129" i="7"/>
  <c r="BI1128" i="7"/>
  <c r="BH1128" i="7"/>
  <c r="BG1128" i="7"/>
  <c r="BE1128" i="7"/>
  <c r="T1128" i="7"/>
  <c r="R1128" i="7"/>
  <c r="P1128" i="7"/>
  <c r="BI1126" i="7"/>
  <c r="BH1126" i="7"/>
  <c r="BG1126" i="7"/>
  <c r="BE1126" i="7"/>
  <c r="T1126" i="7"/>
  <c r="R1126" i="7"/>
  <c r="P1126" i="7"/>
  <c r="BI1119" i="7"/>
  <c r="BH1119" i="7"/>
  <c r="BG1119" i="7"/>
  <c r="BE1119" i="7"/>
  <c r="T1119" i="7"/>
  <c r="R1119" i="7"/>
  <c r="P1119" i="7"/>
  <c r="BI1047" i="7"/>
  <c r="BH1047" i="7"/>
  <c r="BG1047" i="7"/>
  <c r="BE1047" i="7"/>
  <c r="T1047" i="7"/>
  <c r="R1047" i="7"/>
  <c r="P1047" i="7"/>
  <c r="BI1045" i="7"/>
  <c r="BH1045" i="7"/>
  <c r="BG1045" i="7"/>
  <c r="BE1045" i="7"/>
  <c r="T1045" i="7"/>
  <c r="R1045" i="7"/>
  <c r="P1045" i="7"/>
  <c r="BI1043" i="7"/>
  <c r="BH1043" i="7"/>
  <c r="BG1043" i="7"/>
  <c r="BE1043" i="7"/>
  <c r="T1043" i="7"/>
  <c r="R1043" i="7"/>
  <c r="P1043" i="7"/>
  <c r="BI1037" i="7"/>
  <c r="BH1037" i="7"/>
  <c r="BG1037" i="7"/>
  <c r="BE1037" i="7"/>
  <c r="T1037" i="7"/>
  <c r="R1037" i="7"/>
  <c r="P1037" i="7"/>
  <c r="BI986" i="7"/>
  <c r="BH986" i="7"/>
  <c r="BG986" i="7"/>
  <c r="BE986" i="7"/>
  <c r="T986" i="7"/>
  <c r="R986" i="7"/>
  <c r="P986" i="7"/>
  <c r="BI983" i="7"/>
  <c r="BH983" i="7"/>
  <c r="BG983" i="7"/>
  <c r="BE983" i="7"/>
  <c r="T983" i="7"/>
  <c r="T982" i="7" s="1"/>
  <c r="R983" i="7"/>
  <c r="R982" i="7" s="1"/>
  <c r="P983" i="7"/>
  <c r="P982" i="7" s="1"/>
  <c r="BI981" i="7"/>
  <c r="BH981" i="7"/>
  <c r="BG981" i="7"/>
  <c r="BE981" i="7"/>
  <c r="T981" i="7"/>
  <c r="R981" i="7"/>
  <c r="P981" i="7"/>
  <c r="BI980" i="7"/>
  <c r="BH980" i="7"/>
  <c r="BG980" i="7"/>
  <c r="BE980" i="7"/>
  <c r="T980" i="7"/>
  <c r="R980" i="7"/>
  <c r="P980" i="7"/>
  <c r="BI978" i="7"/>
  <c r="BH978" i="7"/>
  <c r="BG978" i="7"/>
  <c r="BE978" i="7"/>
  <c r="T978" i="7"/>
  <c r="R978" i="7"/>
  <c r="P978" i="7"/>
  <c r="BI977" i="7"/>
  <c r="BH977" i="7"/>
  <c r="BG977" i="7"/>
  <c r="BE977" i="7"/>
  <c r="T977" i="7"/>
  <c r="R977" i="7"/>
  <c r="P977" i="7"/>
  <c r="BI976" i="7"/>
  <c r="BH976" i="7"/>
  <c r="BG976" i="7"/>
  <c r="BE976" i="7"/>
  <c r="T976" i="7"/>
  <c r="R976" i="7"/>
  <c r="P976" i="7"/>
  <c r="BI957" i="7"/>
  <c r="BH957" i="7"/>
  <c r="BG957" i="7"/>
  <c r="BE957" i="7"/>
  <c r="T957" i="7"/>
  <c r="R957" i="7"/>
  <c r="P957" i="7"/>
  <c r="BI896" i="7"/>
  <c r="BH896" i="7"/>
  <c r="BG896" i="7"/>
  <c r="BE896" i="7"/>
  <c r="T896" i="7"/>
  <c r="R896" i="7"/>
  <c r="P896" i="7"/>
  <c r="BI891" i="7"/>
  <c r="BH891" i="7"/>
  <c r="BG891" i="7"/>
  <c r="BE891" i="7"/>
  <c r="T891" i="7"/>
  <c r="R891" i="7"/>
  <c r="P891" i="7"/>
  <c r="BI887" i="7"/>
  <c r="BH887" i="7"/>
  <c r="BG887" i="7"/>
  <c r="BE887" i="7"/>
  <c r="T887" i="7"/>
  <c r="R887" i="7"/>
  <c r="P887" i="7"/>
  <c r="BI880" i="7"/>
  <c r="BH880" i="7"/>
  <c r="BG880" i="7"/>
  <c r="BE880" i="7"/>
  <c r="T880" i="7"/>
  <c r="R880" i="7"/>
  <c r="P880" i="7"/>
  <c r="BI875" i="7"/>
  <c r="BH875" i="7"/>
  <c r="BG875" i="7"/>
  <c r="BE875" i="7"/>
  <c r="T875" i="7"/>
  <c r="R875" i="7"/>
  <c r="P875" i="7"/>
  <c r="BI855" i="7"/>
  <c r="BH855" i="7"/>
  <c r="BG855" i="7"/>
  <c r="BE855" i="7"/>
  <c r="T855" i="7"/>
  <c r="R855" i="7"/>
  <c r="P855" i="7"/>
  <c r="BI847" i="7"/>
  <c r="BH847" i="7"/>
  <c r="BG847" i="7"/>
  <c r="BE847" i="7"/>
  <c r="T847" i="7"/>
  <c r="R847" i="7"/>
  <c r="P847" i="7"/>
  <c r="BI836" i="7"/>
  <c r="BH836" i="7"/>
  <c r="BG836" i="7"/>
  <c r="BE836" i="7"/>
  <c r="T836" i="7"/>
  <c r="R836" i="7"/>
  <c r="P836" i="7"/>
  <c r="BI823" i="7"/>
  <c r="BH823" i="7"/>
  <c r="BG823" i="7"/>
  <c r="BE823" i="7"/>
  <c r="T823" i="7"/>
  <c r="R823" i="7"/>
  <c r="P823" i="7"/>
  <c r="BI814" i="7"/>
  <c r="BH814" i="7"/>
  <c r="BG814" i="7"/>
  <c r="BE814" i="7"/>
  <c r="T814" i="7"/>
  <c r="R814" i="7"/>
  <c r="P814" i="7"/>
  <c r="BI801" i="7"/>
  <c r="BH801" i="7"/>
  <c r="BG801" i="7"/>
  <c r="BE801" i="7"/>
  <c r="T801" i="7"/>
  <c r="R801" i="7"/>
  <c r="P801" i="7"/>
  <c r="BI797" i="7"/>
  <c r="BH797" i="7"/>
  <c r="BG797" i="7"/>
  <c r="BE797" i="7"/>
  <c r="T797" i="7"/>
  <c r="R797" i="7"/>
  <c r="P797" i="7"/>
  <c r="BI786" i="7"/>
  <c r="BH786" i="7"/>
  <c r="BG786" i="7"/>
  <c r="BE786" i="7"/>
  <c r="T786" i="7"/>
  <c r="R786" i="7"/>
  <c r="P786" i="7"/>
  <c r="BI764" i="7"/>
  <c r="BH764" i="7"/>
  <c r="BG764" i="7"/>
  <c r="BE764" i="7"/>
  <c r="T764" i="7"/>
  <c r="R764" i="7"/>
  <c r="P764" i="7"/>
  <c r="BI741" i="7"/>
  <c r="BH741" i="7"/>
  <c r="BG741" i="7"/>
  <c r="BE741" i="7"/>
  <c r="T741" i="7"/>
  <c r="R741" i="7"/>
  <c r="P741" i="7"/>
  <c r="BI655" i="7"/>
  <c r="BH655" i="7"/>
  <c r="BG655" i="7"/>
  <c r="BE655" i="7"/>
  <c r="T655" i="7"/>
  <c r="R655" i="7"/>
  <c r="P655" i="7"/>
  <c r="BI654" i="7"/>
  <c r="BH654" i="7"/>
  <c r="BG654" i="7"/>
  <c r="BE654" i="7"/>
  <c r="T654" i="7"/>
  <c r="R654" i="7"/>
  <c r="P654" i="7"/>
  <c r="BI650" i="7"/>
  <c r="BH650" i="7"/>
  <c r="BG650" i="7"/>
  <c r="BE650" i="7"/>
  <c r="T650" i="7"/>
  <c r="R650" i="7"/>
  <c r="P650" i="7"/>
  <c r="BI645" i="7"/>
  <c r="BH645" i="7"/>
  <c r="BG645" i="7"/>
  <c r="BE645" i="7"/>
  <c r="T645" i="7"/>
  <c r="R645" i="7"/>
  <c r="P645" i="7"/>
  <c r="BI639" i="7"/>
  <c r="BH639" i="7"/>
  <c r="BG639" i="7"/>
  <c r="BE639" i="7"/>
  <c r="T639" i="7"/>
  <c r="R639" i="7"/>
  <c r="P639" i="7"/>
  <c r="BI625" i="7"/>
  <c r="BH625" i="7"/>
  <c r="BG625" i="7"/>
  <c r="BE625" i="7"/>
  <c r="T625" i="7"/>
  <c r="R625" i="7"/>
  <c r="P625" i="7"/>
  <c r="BI545" i="7"/>
  <c r="BH545" i="7"/>
  <c r="BG545" i="7"/>
  <c r="BE545" i="7"/>
  <c r="T545" i="7"/>
  <c r="R545" i="7"/>
  <c r="P545" i="7"/>
  <c r="BI513" i="7"/>
  <c r="BH513" i="7"/>
  <c r="BG513" i="7"/>
  <c r="BE513" i="7"/>
  <c r="T513" i="7"/>
  <c r="R513" i="7"/>
  <c r="P513" i="7"/>
  <c r="BI463" i="7"/>
  <c r="BH463" i="7"/>
  <c r="BG463" i="7"/>
  <c r="BE463" i="7"/>
  <c r="T463" i="7"/>
  <c r="R463" i="7"/>
  <c r="P463" i="7"/>
  <c r="BI459" i="7"/>
  <c r="BH459" i="7"/>
  <c r="BG459" i="7"/>
  <c r="BE459" i="7"/>
  <c r="T459" i="7"/>
  <c r="R459" i="7"/>
  <c r="P459" i="7"/>
  <c r="BI457" i="7"/>
  <c r="BH457" i="7"/>
  <c r="BG457" i="7"/>
  <c r="BE457" i="7"/>
  <c r="T457" i="7"/>
  <c r="R457" i="7"/>
  <c r="P457" i="7"/>
  <c r="BI456" i="7"/>
  <c r="BH456" i="7"/>
  <c r="BG456" i="7"/>
  <c r="BE456" i="7"/>
  <c r="T456" i="7"/>
  <c r="R456" i="7"/>
  <c r="P456" i="7"/>
  <c r="BI455" i="7"/>
  <c r="BH455" i="7"/>
  <c r="BG455" i="7"/>
  <c r="BE455" i="7"/>
  <c r="T455" i="7"/>
  <c r="R455" i="7"/>
  <c r="P455" i="7"/>
  <c r="BI454" i="7"/>
  <c r="BH454" i="7"/>
  <c r="BG454" i="7"/>
  <c r="BE454" i="7"/>
  <c r="T454" i="7"/>
  <c r="R454" i="7"/>
  <c r="P454" i="7"/>
  <c r="BI453" i="7"/>
  <c r="BH453" i="7"/>
  <c r="BG453" i="7"/>
  <c r="BE453" i="7"/>
  <c r="T453" i="7"/>
  <c r="R453" i="7"/>
  <c r="P453" i="7"/>
  <c r="BI452" i="7"/>
  <c r="BH452" i="7"/>
  <c r="BG452" i="7"/>
  <c r="BE452" i="7"/>
  <c r="T452" i="7"/>
  <c r="R452" i="7"/>
  <c r="P452" i="7"/>
  <c r="BI451" i="7"/>
  <c r="BH451" i="7"/>
  <c r="BG451" i="7"/>
  <c r="BE451" i="7"/>
  <c r="T451" i="7"/>
  <c r="R451" i="7"/>
  <c r="P451" i="7"/>
  <c r="BI447" i="7"/>
  <c r="BH447" i="7"/>
  <c r="BG447" i="7"/>
  <c r="BE447" i="7"/>
  <c r="T447" i="7"/>
  <c r="R447" i="7"/>
  <c r="P447" i="7"/>
  <c r="BI444" i="7"/>
  <c r="BH444" i="7"/>
  <c r="BG444" i="7"/>
  <c r="BE444" i="7"/>
  <c r="T444" i="7"/>
  <c r="R444" i="7"/>
  <c r="P444" i="7"/>
  <c r="BI442" i="7"/>
  <c r="BH442" i="7"/>
  <c r="BG442" i="7"/>
  <c r="BE442" i="7"/>
  <c r="T442" i="7"/>
  <c r="R442" i="7"/>
  <c r="P442" i="7"/>
  <c r="BI441" i="7"/>
  <c r="BH441" i="7"/>
  <c r="BG441" i="7"/>
  <c r="BE441" i="7"/>
  <c r="T441" i="7"/>
  <c r="R441" i="7"/>
  <c r="P441" i="7"/>
  <c r="BI437" i="7"/>
  <c r="BH437" i="7"/>
  <c r="BG437" i="7"/>
  <c r="BE437" i="7"/>
  <c r="T437" i="7"/>
  <c r="R437" i="7"/>
  <c r="P437" i="7"/>
  <c r="BI432" i="7"/>
  <c r="BH432" i="7"/>
  <c r="BG432" i="7"/>
  <c r="BE432" i="7"/>
  <c r="T432" i="7"/>
  <c r="R432" i="7"/>
  <c r="P432" i="7"/>
  <c r="BI379" i="7"/>
  <c r="BH379" i="7"/>
  <c r="BG379" i="7"/>
  <c r="BE379" i="7"/>
  <c r="T379" i="7"/>
  <c r="R379" i="7"/>
  <c r="P379" i="7"/>
  <c r="BI373" i="7"/>
  <c r="BH373" i="7"/>
  <c r="BG373" i="7"/>
  <c r="BE373" i="7"/>
  <c r="T373" i="7"/>
  <c r="R373" i="7"/>
  <c r="P373" i="7"/>
  <c r="BI368" i="7"/>
  <c r="BH368" i="7"/>
  <c r="BG368" i="7"/>
  <c r="BE368" i="7"/>
  <c r="T368" i="7"/>
  <c r="R368" i="7"/>
  <c r="P368" i="7"/>
  <c r="BI331" i="7"/>
  <c r="BH331" i="7"/>
  <c r="BG331" i="7"/>
  <c r="BE331" i="7"/>
  <c r="T331" i="7"/>
  <c r="R331" i="7"/>
  <c r="P331" i="7"/>
  <c r="BI312" i="7"/>
  <c r="BH312" i="7"/>
  <c r="BG312" i="7"/>
  <c r="BE312" i="7"/>
  <c r="T312" i="7"/>
  <c r="R312" i="7"/>
  <c r="P312" i="7"/>
  <c r="BI305" i="7"/>
  <c r="BH305" i="7"/>
  <c r="BG305" i="7"/>
  <c r="BE305" i="7"/>
  <c r="T305" i="7"/>
  <c r="R305" i="7"/>
  <c r="P305" i="7"/>
  <c r="BI300" i="7"/>
  <c r="BH300" i="7"/>
  <c r="BG300" i="7"/>
  <c r="BE300" i="7"/>
  <c r="T300" i="7"/>
  <c r="R300" i="7"/>
  <c r="P300" i="7"/>
  <c r="BI230" i="7"/>
  <c r="BH230" i="7"/>
  <c r="BG230" i="7"/>
  <c r="BE230" i="7"/>
  <c r="T230" i="7"/>
  <c r="R230" i="7"/>
  <c r="P230" i="7"/>
  <c r="BI225" i="7"/>
  <c r="BH225" i="7"/>
  <c r="BG225" i="7"/>
  <c r="BE225" i="7"/>
  <c r="T225" i="7"/>
  <c r="R225" i="7"/>
  <c r="P225" i="7"/>
  <c r="BI222" i="7"/>
  <c r="BH222" i="7"/>
  <c r="BG222" i="7"/>
  <c r="BE222" i="7"/>
  <c r="T222" i="7"/>
  <c r="R222" i="7"/>
  <c r="P222" i="7"/>
  <c r="BI218" i="7"/>
  <c r="BH218" i="7"/>
  <c r="BG218" i="7"/>
  <c r="BE218" i="7"/>
  <c r="T218" i="7"/>
  <c r="R218" i="7"/>
  <c r="P218" i="7"/>
  <c r="BI210" i="7"/>
  <c r="BH210" i="7"/>
  <c r="BG210" i="7"/>
  <c r="BE210" i="7"/>
  <c r="T210" i="7"/>
  <c r="R210" i="7"/>
  <c r="P210" i="7"/>
  <c r="BI205" i="7"/>
  <c r="BH205" i="7"/>
  <c r="BG205" i="7"/>
  <c r="BE205" i="7"/>
  <c r="T205" i="7"/>
  <c r="R205" i="7"/>
  <c r="P205" i="7"/>
  <c r="BI201" i="7"/>
  <c r="BH201" i="7"/>
  <c r="BG201" i="7"/>
  <c r="BE201" i="7"/>
  <c r="T201" i="7"/>
  <c r="R201" i="7"/>
  <c r="P201" i="7"/>
  <c r="BI198" i="7"/>
  <c r="BH198" i="7"/>
  <c r="BG198" i="7"/>
  <c r="BE198" i="7"/>
  <c r="T198" i="7"/>
  <c r="R198" i="7"/>
  <c r="P198" i="7"/>
  <c r="BI191" i="7"/>
  <c r="BH191" i="7"/>
  <c r="BG191" i="7"/>
  <c r="BE191" i="7"/>
  <c r="T191" i="7"/>
  <c r="R191" i="7"/>
  <c r="P191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1" i="7"/>
  <c r="BH181" i="7"/>
  <c r="BG181" i="7"/>
  <c r="BE181" i="7"/>
  <c r="T181" i="7"/>
  <c r="R181" i="7"/>
  <c r="P181" i="7"/>
  <c r="BI179" i="7"/>
  <c r="BH179" i="7"/>
  <c r="BG179" i="7"/>
  <c r="BE179" i="7"/>
  <c r="T179" i="7"/>
  <c r="R179" i="7"/>
  <c r="P179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2" i="7"/>
  <c r="BH152" i="7"/>
  <c r="BG152" i="7"/>
  <c r="BE152" i="7"/>
  <c r="T152" i="7"/>
  <c r="R152" i="7"/>
  <c r="P152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J135" i="7"/>
  <c r="J134" i="7"/>
  <c r="F134" i="7"/>
  <c r="F132" i="7"/>
  <c r="E130" i="7"/>
  <c r="J94" i="7"/>
  <c r="J93" i="7"/>
  <c r="F93" i="7"/>
  <c r="F91" i="7"/>
  <c r="E89" i="7"/>
  <c r="J20" i="7"/>
  <c r="E20" i="7"/>
  <c r="F135" i="7"/>
  <c r="J19" i="7"/>
  <c r="J14" i="7"/>
  <c r="J132" i="7" s="1"/>
  <c r="E7" i="7"/>
  <c r="E126" i="7" s="1"/>
  <c r="J39" i="6"/>
  <c r="J38" i="6"/>
  <c r="AY101" i="1" s="1"/>
  <c r="J37" i="6"/>
  <c r="AX101" i="1"/>
  <c r="BI243" i="6"/>
  <c r="BH243" i="6"/>
  <c r="BG243" i="6"/>
  <c r="BE243" i="6"/>
  <c r="T243" i="6"/>
  <c r="R243" i="6"/>
  <c r="P243" i="6"/>
  <c r="BI237" i="6"/>
  <c r="BH237" i="6"/>
  <c r="BG237" i="6"/>
  <c r="BE237" i="6"/>
  <c r="T237" i="6"/>
  <c r="R237" i="6"/>
  <c r="P237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5" i="6"/>
  <c r="BH225" i="6"/>
  <c r="BG225" i="6"/>
  <c r="BE225" i="6"/>
  <c r="T225" i="6"/>
  <c r="R225" i="6"/>
  <c r="P225" i="6"/>
  <c r="BI221" i="6"/>
  <c r="BH221" i="6"/>
  <c r="BG221" i="6"/>
  <c r="BE221" i="6"/>
  <c r="T221" i="6"/>
  <c r="R221" i="6"/>
  <c r="P221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86" i="6"/>
  <c r="BH186" i="6"/>
  <c r="BG186" i="6"/>
  <c r="BE186" i="6"/>
  <c r="T186" i="6"/>
  <c r="T185" i="6"/>
  <c r="R186" i="6"/>
  <c r="R185" i="6"/>
  <c r="P186" i="6"/>
  <c r="P185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R178" i="6"/>
  <c r="P178" i="6"/>
  <c r="BI174" i="6"/>
  <c r="BH174" i="6"/>
  <c r="BG174" i="6"/>
  <c r="BE174" i="6"/>
  <c r="T174" i="6"/>
  <c r="R174" i="6"/>
  <c r="P174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59" i="6"/>
  <c r="BH159" i="6"/>
  <c r="BG159" i="6"/>
  <c r="BE159" i="6"/>
  <c r="T159" i="6"/>
  <c r="R159" i="6"/>
  <c r="P159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J128" i="6"/>
  <c r="J127" i="6"/>
  <c r="F127" i="6"/>
  <c r="F125" i="6"/>
  <c r="E123" i="6"/>
  <c r="J94" i="6"/>
  <c r="J93" i="6"/>
  <c r="F93" i="6"/>
  <c r="F91" i="6"/>
  <c r="E89" i="6"/>
  <c r="J20" i="6"/>
  <c r="E20" i="6"/>
  <c r="F94" i="6" s="1"/>
  <c r="J19" i="6"/>
  <c r="J14" i="6"/>
  <c r="J125" i="6"/>
  <c r="E7" i="6"/>
  <c r="E119" i="6"/>
  <c r="J39" i="5"/>
  <c r="J38" i="5"/>
  <c r="AY99" i="1"/>
  <c r="J37" i="5"/>
  <c r="AX99" i="1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1" i="5"/>
  <c r="BH231" i="5"/>
  <c r="BG231" i="5"/>
  <c r="BE231" i="5"/>
  <c r="T231" i="5"/>
  <c r="T230" i="5"/>
  <c r="R231" i="5"/>
  <c r="R230" i="5"/>
  <c r="P231" i="5"/>
  <c r="P230" i="5"/>
  <c r="BI226" i="5"/>
  <c r="BH226" i="5"/>
  <c r="BG226" i="5"/>
  <c r="BE226" i="5"/>
  <c r="T226" i="5"/>
  <c r="R226" i="5"/>
  <c r="P226" i="5"/>
  <c r="BI222" i="5"/>
  <c r="BH222" i="5"/>
  <c r="BG222" i="5"/>
  <c r="BE222" i="5"/>
  <c r="T222" i="5"/>
  <c r="R222" i="5"/>
  <c r="P222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09" i="5"/>
  <c r="BH209" i="5"/>
  <c r="BG209" i="5"/>
  <c r="BE209" i="5"/>
  <c r="T209" i="5"/>
  <c r="T208" i="5"/>
  <c r="R209" i="5"/>
  <c r="R208" i="5"/>
  <c r="P209" i="5"/>
  <c r="P208" i="5"/>
  <c r="BI200" i="5"/>
  <c r="BH200" i="5"/>
  <c r="BG200" i="5"/>
  <c r="BE200" i="5"/>
  <c r="T200" i="5"/>
  <c r="T199" i="5"/>
  <c r="R200" i="5"/>
  <c r="R199" i="5"/>
  <c r="P200" i="5"/>
  <c r="P199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R185" i="5"/>
  <c r="P185" i="5"/>
  <c r="BI181" i="5"/>
  <c r="BH181" i="5"/>
  <c r="BG181" i="5"/>
  <c r="BE181" i="5"/>
  <c r="T181" i="5"/>
  <c r="R181" i="5"/>
  <c r="P181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R175" i="5"/>
  <c r="P175" i="5"/>
  <c r="BI172" i="5"/>
  <c r="BH172" i="5"/>
  <c r="BG172" i="5"/>
  <c r="BE172" i="5"/>
  <c r="T172" i="5"/>
  <c r="R172" i="5"/>
  <c r="P172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J127" i="5"/>
  <c r="J126" i="5"/>
  <c r="F126" i="5"/>
  <c r="F124" i="5"/>
  <c r="E122" i="5"/>
  <c r="J94" i="5"/>
  <c r="J93" i="5"/>
  <c r="F93" i="5"/>
  <c r="F91" i="5"/>
  <c r="E89" i="5"/>
  <c r="J20" i="5"/>
  <c r="E20" i="5"/>
  <c r="F127" i="5"/>
  <c r="J19" i="5"/>
  <c r="J14" i="5"/>
  <c r="J91" i="5"/>
  <c r="E7" i="5"/>
  <c r="E118" i="5"/>
  <c r="J39" i="4"/>
  <c r="J38" i="4"/>
  <c r="AY98" i="1" s="1"/>
  <c r="J37" i="4"/>
  <c r="AX98" i="1"/>
  <c r="BI272" i="4"/>
  <c r="BH272" i="4"/>
  <c r="BG272" i="4"/>
  <c r="BE272" i="4"/>
  <c r="T272" i="4"/>
  <c r="R272" i="4"/>
  <c r="P272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T261" i="4" s="1"/>
  <c r="R262" i="4"/>
  <c r="R261" i="4"/>
  <c r="P262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44" i="4"/>
  <c r="BH244" i="4"/>
  <c r="BG244" i="4"/>
  <c r="BE244" i="4"/>
  <c r="T244" i="4"/>
  <c r="R244" i="4"/>
  <c r="P244" i="4"/>
  <c r="BI240" i="4"/>
  <c r="BH240" i="4"/>
  <c r="BG240" i="4"/>
  <c r="BE240" i="4"/>
  <c r="T240" i="4"/>
  <c r="T239" i="4"/>
  <c r="R240" i="4"/>
  <c r="R239" i="4" s="1"/>
  <c r="P240" i="4"/>
  <c r="P239" i="4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30" i="4"/>
  <c r="BH230" i="4"/>
  <c r="BG230" i="4"/>
  <c r="BE230" i="4"/>
  <c r="T230" i="4"/>
  <c r="R230" i="4"/>
  <c r="P230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17" i="4"/>
  <c r="BH217" i="4"/>
  <c r="BG217" i="4"/>
  <c r="BE217" i="4"/>
  <c r="T217" i="4"/>
  <c r="R217" i="4"/>
  <c r="P217" i="4"/>
  <c r="BI207" i="4"/>
  <c r="BH207" i="4"/>
  <c r="BG207" i="4"/>
  <c r="BE207" i="4"/>
  <c r="T207" i="4"/>
  <c r="R207" i="4"/>
  <c r="P207" i="4"/>
  <c r="BI204" i="4"/>
  <c r="BH204" i="4"/>
  <c r="BG204" i="4"/>
  <c r="BE204" i="4"/>
  <c r="T204" i="4"/>
  <c r="R204" i="4"/>
  <c r="P204" i="4"/>
  <c r="BI199" i="4"/>
  <c r="BH199" i="4"/>
  <c r="BG199" i="4"/>
  <c r="BE199" i="4"/>
  <c r="T199" i="4"/>
  <c r="R199" i="4"/>
  <c r="P199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J125" i="4"/>
  <c r="J124" i="4"/>
  <c r="F124" i="4"/>
  <c r="F122" i="4"/>
  <c r="E120" i="4"/>
  <c r="J94" i="4"/>
  <c r="J93" i="4"/>
  <c r="F93" i="4"/>
  <c r="F91" i="4"/>
  <c r="E89" i="4"/>
  <c r="J20" i="4"/>
  <c r="E20" i="4"/>
  <c r="F125" i="4" s="1"/>
  <c r="J19" i="4"/>
  <c r="J14" i="4"/>
  <c r="J122" i="4" s="1"/>
  <c r="E7" i="4"/>
  <c r="E116" i="4" s="1"/>
  <c r="J39" i="3"/>
  <c r="J38" i="3"/>
  <c r="AY97" i="1"/>
  <c r="J37" i="3"/>
  <c r="AX97" i="1" s="1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397" i="3"/>
  <c r="BH397" i="3"/>
  <c r="BG397" i="3"/>
  <c r="BE397" i="3"/>
  <c r="T397" i="3"/>
  <c r="T396" i="3"/>
  <c r="R397" i="3"/>
  <c r="R396" i="3" s="1"/>
  <c r="P397" i="3"/>
  <c r="P396" i="3" s="1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89" i="3"/>
  <c r="BH389" i="3"/>
  <c r="BG389" i="3"/>
  <c r="BE389" i="3"/>
  <c r="T389" i="3"/>
  <c r="R389" i="3"/>
  <c r="P389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79" i="3"/>
  <c r="BH379" i="3"/>
  <c r="BG379" i="3"/>
  <c r="BE379" i="3"/>
  <c r="T379" i="3"/>
  <c r="R379" i="3"/>
  <c r="P379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2" i="3"/>
  <c r="BH372" i="3"/>
  <c r="BG372" i="3"/>
  <c r="BE372" i="3"/>
  <c r="T372" i="3"/>
  <c r="R372" i="3"/>
  <c r="P372" i="3"/>
  <c r="BI370" i="3"/>
  <c r="BH370" i="3"/>
  <c r="BG370" i="3"/>
  <c r="BE370" i="3"/>
  <c r="T370" i="3"/>
  <c r="R370" i="3"/>
  <c r="P370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58" i="3"/>
  <c r="BH358" i="3"/>
  <c r="BG358" i="3"/>
  <c r="BE358" i="3"/>
  <c r="T358" i="3"/>
  <c r="R358" i="3"/>
  <c r="P358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40" i="3"/>
  <c r="BH340" i="3"/>
  <c r="BG340" i="3"/>
  <c r="BE340" i="3"/>
  <c r="T340" i="3"/>
  <c r="R340" i="3"/>
  <c r="P340" i="3"/>
  <c r="BI336" i="3"/>
  <c r="BH336" i="3"/>
  <c r="BG336" i="3"/>
  <c r="BE336" i="3"/>
  <c r="T336" i="3"/>
  <c r="R336" i="3"/>
  <c r="P336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7" i="3"/>
  <c r="BH307" i="3"/>
  <c r="BG307" i="3"/>
  <c r="BE307" i="3"/>
  <c r="T307" i="3"/>
  <c r="R307" i="3"/>
  <c r="P307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T299" i="3" s="1"/>
  <c r="R300" i="3"/>
  <c r="R299" i="3" s="1"/>
  <c r="P300" i="3"/>
  <c r="P299" i="3" s="1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88" i="3"/>
  <c r="BH288" i="3"/>
  <c r="BG288" i="3"/>
  <c r="BE288" i="3"/>
  <c r="T288" i="3"/>
  <c r="R288" i="3"/>
  <c r="P288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0" i="3"/>
  <c r="BH260" i="3"/>
  <c r="BG260" i="3"/>
  <c r="BE260" i="3"/>
  <c r="T260" i="3"/>
  <c r="R260" i="3"/>
  <c r="P260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46" i="3"/>
  <c r="BH246" i="3"/>
  <c r="BG246" i="3"/>
  <c r="BE246" i="3"/>
  <c r="T246" i="3"/>
  <c r="R246" i="3"/>
  <c r="P246" i="3"/>
  <c r="BI224" i="3"/>
  <c r="BH224" i="3"/>
  <c r="BG224" i="3"/>
  <c r="BE224" i="3"/>
  <c r="T224" i="3"/>
  <c r="R224" i="3"/>
  <c r="P224" i="3"/>
  <c r="BI202" i="3"/>
  <c r="BH202" i="3"/>
  <c r="BG202" i="3"/>
  <c r="BE202" i="3"/>
  <c r="T202" i="3"/>
  <c r="R202" i="3"/>
  <c r="P202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64" i="3"/>
  <c r="BH164" i="3"/>
  <c r="BG164" i="3"/>
  <c r="BE164" i="3"/>
  <c r="T164" i="3"/>
  <c r="R164" i="3"/>
  <c r="P164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2" i="3"/>
  <c r="BH142" i="3"/>
  <c r="BG142" i="3"/>
  <c r="BE142" i="3"/>
  <c r="T142" i="3"/>
  <c r="R142" i="3"/>
  <c r="P142" i="3"/>
  <c r="BI138" i="3"/>
  <c r="BH138" i="3"/>
  <c r="BG138" i="3"/>
  <c r="BE138" i="3"/>
  <c r="T138" i="3"/>
  <c r="R138" i="3"/>
  <c r="P138" i="3"/>
  <c r="J132" i="3"/>
  <c r="J131" i="3"/>
  <c r="F131" i="3"/>
  <c r="F129" i="3"/>
  <c r="E127" i="3"/>
  <c r="J94" i="3"/>
  <c r="J93" i="3"/>
  <c r="F93" i="3"/>
  <c r="F91" i="3"/>
  <c r="E89" i="3"/>
  <c r="J20" i="3"/>
  <c r="E20" i="3"/>
  <c r="F132" i="3" s="1"/>
  <c r="J19" i="3"/>
  <c r="J14" i="3"/>
  <c r="J91" i="3" s="1"/>
  <c r="E7" i="3"/>
  <c r="E123" i="3" s="1"/>
  <c r="J39" i="2"/>
  <c r="J38" i="2"/>
  <c r="AY96" i="1"/>
  <c r="J37" i="2"/>
  <c r="AX96" i="1" s="1"/>
  <c r="BI436" i="2"/>
  <c r="BH436" i="2"/>
  <c r="BG436" i="2"/>
  <c r="BE436" i="2"/>
  <c r="T436" i="2"/>
  <c r="T435" i="2" s="1"/>
  <c r="R436" i="2"/>
  <c r="R435" i="2"/>
  <c r="P436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R415" i="2"/>
  <c r="P415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09" i="2"/>
  <c r="BH409" i="2"/>
  <c r="BG409" i="2"/>
  <c r="BE409" i="2"/>
  <c r="T409" i="2"/>
  <c r="R409" i="2"/>
  <c r="P409" i="2"/>
  <c r="BI399" i="2"/>
  <c r="BH399" i="2"/>
  <c r="BG399" i="2"/>
  <c r="BE399" i="2"/>
  <c r="T399" i="2"/>
  <c r="R399" i="2"/>
  <c r="P399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4" i="2"/>
  <c r="BH364" i="2"/>
  <c r="BG364" i="2"/>
  <c r="BE364" i="2"/>
  <c r="T364" i="2"/>
  <c r="R364" i="2"/>
  <c r="P364" i="2"/>
  <c r="BI349" i="2"/>
  <c r="BH349" i="2"/>
  <c r="BG349" i="2"/>
  <c r="BE349" i="2"/>
  <c r="T349" i="2"/>
  <c r="R349" i="2"/>
  <c r="P349" i="2"/>
  <c r="BI346" i="2"/>
  <c r="BH346" i="2"/>
  <c r="BG346" i="2"/>
  <c r="BE346" i="2"/>
  <c r="T346" i="2"/>
  <c r="R346" i="2"/>
  <c r="P346" i="2"/>
  <c r="BI343" i="2"/>
  <c r="BH343" i="2"/>
  <c r="BG343" i="2"/>
  <c r="BE343" i="2"/>
  <c r="T343" i="2"/>
  <c r="R343" i="2"/>
  <c r="P343" i="2"/>
  <c r="BI331" i="2"/>
  <c r="BH331" i="2"/>
  <c r="BG331" i="2"/>
  <c r="BE331" i="2"/>
  <c r="T331" i="2"/>
  <c r="T330" i="2"/>
  <c r="R331" i="2"/>
  <c r="R330" i="2" s="1"/>
  <c r="P331" i="2"/>
  <c r="P330" i="2" s="1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T314" i="2" s="1"/>
  <c r="R315" i="2"/>
  <c r="R314" i="2" s="1"/>
  <c r="P315" i="2"/>
  <c r="P314" i="2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298" i="2"/>
  <c r="BH298" i="2"/>
  <c r="BG298" i="2"/>
  <c r="BE298" i="2"/>
  <c r="T298" i="2"/>
  <c r="R298" i="2"/>
  <c r="P298" i="2"/>
  <c r="BI294" i="2"/>
  <c r="BH294" i="2"/>
  <c r="BG294" i="2"/>
  <c r="BE294" i="2"/>
  <c r="T294" i="2"/>
  <c r="R294" i="2"/>
  <c r="P294" i="2"/>
  <c r="BI290" i="2"/>
  <c r="BH290" i="2"/>
  <c r="BG290" i="2"/>
  <c r="BE290" i="2"/>
  <c r="T290" i="2"/>
  <c r="R290" i="2"/>
  <c r="P290" i="2"/>
  <c r="BI282" i="2"/>
  <c r="BH282" i="2"/>
  <c r="BG282" i="2"/>
  <c r="BE282" i="2"/>
  <c r="T282" i="2"/>
  <c r="R282" i="2"/>
  <c r="P282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0" i="2"/>
  <c r="BH270" i="2"/>
  <c r="BG270" i="2"/>
  <c r="BE270" i="2"/>
  <c r="T270" i="2"/>
  <c r="R270" i="2"/>
  <c r="P270" i="2"/>
  <c r="BI265" i="2"/>
  <c r="BH265" i="2"/>
  <c r="BG265" i="2"/>
  <c r="BE265" i="2"/>
  <c r="T265" i="2"/>
  <c r="R265" i="2"/>
  <c r="P265" i="2"/>
  <c r="BI259" i="2"/>
  <c r="BH259" i="2"/>
  <c r="BG259" i="2"/>
  <c r="BE259" i="2"/>
  <c r="T259" i="2"/>
  <c r="R259" i="2"/>
  <c r="P259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3" i="2"/>
  <c r="BH243" i="2"/>
  <c r="BG243" i="2"/>
  <c r="BE243" i="2"/>
  <c r="T243" i="2"/>
  <c r="R243" i="2"/>
  <c r="P243" i="2"/>
  <c r="BI235" i="2"/>
  <c r="BH235" i="2"/>
  <c r="BG235" i="2"/>
  <c r="BE235" i="2"/>
  <c r="T235" i="2"/>
  <c r="R235" i="2"/>
  <c r="P235" i="2"/>
  <c r="BI223" i="2"/>
  <c r="BH223" i="2"/>
  <c r="BG223" i="2"/>
  <c r="BE223" i="2"/>
  <c r="T223" i="2"/>
  <c r="R223" i="2"/>
  <c r="P223" i="2"/>
  <c r="BI206" i="2"/>
  <c r="BH206" i="2"/>
  <c r="BG206" i="2"/>
  <c r="BE206" i="2"/>
  <c r="T206" i="2"/>
  <c r="R206" i="2"/>
  <c r="P206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69" i="2"/>
  <c r="BH169" i="2"/>
  <c r="BG169" i="2"/>
  <c r="BE169" i="2"/>
  <c r="T169" i="2"/>
  <c r="R169" i="2"/>
  <c r="P169" i="2"/>
  <c r="BI149" i="2"/>
  <c r="BH149" i="2"/>
  <c r="BG149" i="2"/>
  <c r="BE149" i="2"/>
  <c r="T149" i="2"/>
  <c r="R149" i="2"/>
  <c r="P149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4" i="2"/>
  <c r="J93" i="2"/>
  <c r="F93" i="2"/>
  <c r="F91" i="2"/>
  <c r="E89" i="2"/>
  <c r="J20" i="2"/>
  <c r="E20" i="2"/>
  <c r="F129" i="2"/>
  <c r="J19" i="2"/>
  <c r="J14" i="2"/>
  <c r="J126" i="2" s="1"/>
  <c r="E7" i="2"/>
  <c r="E85" i="2" s="1"/>
  <c r="L90" i="1"/>
  <c r="AM90" i="1"/>
  <c r="AM89" i="1"/>
  <c r="L89" i="1"/>
  <c r="AM87" i="1"/>
  <c r="L87" i="1"/>
  <c r="L85" i="1"/>
  <c r="L84" i="1"/>
  <c r="J434" i="2"/>
  <c r="J430" i="2"/>
  <c r="BK426" i="2"/>
  <c r="J423" i="2"/>
  <c r="J420" i="2"/>
  <c r="J382" i="2"/>
  <c r="BK310" i="2"/>
  <c r="J282" i="2"/>
  <c r="J149" i="2"/>
  <c r="J372" i="2"/>
  <c r="BK265" i="2"/>
  <c r="J169" i="2"/>
  <c r="BK315" i="2"/>
  <c r="J206" i="2"/>
  <c r="J139" i="2"/>
  <c r="BK379" i="2"/>
  <c r="BK369" i="2"/>
  <c r="BK206" i="2"/>
  <c r="BK381" i="2"/>
  <c r="BK370" i="2"/>
  <c r="BK312" i="2"/>
  <c r="AS102" i="1"/>
  <c r="J403" i="3"/>
  <c r="J387" i="3"/>
  <c r="J363" i="3"/>
  <c r="BK329" i="3"/>
  <c r="J282" i="3"/>
  <c r="J202" i="3"/>
  <c r="BK157" i="3"/>
  <c r="J148" i="3"/>
  <c r="J377" i="3"/>
  <c r="BK342" i="3"/>
  <c r="J298" i="3"/>
  <c r="J279" i="3"/>
  <c r="BK253" i="3"/>
  <c r="J157" i="3"/>
  <c r="J142" i="3"/>
  <c r="BK379" i="3"/>
  <c r="J333" i="3"/>
  <c r="J315" i="3"/>
  <c r="BK159" i="3"/>
  <c r="BK403" i="3"/>
  <c r="BK381" i="3"/>
  <c r="BK293" i="3"/>
  <c r="J266" i="3"/>
  <c r="BK202" i="3"/>
  <c r="BK393" i="3"/>
  <c r="BK377" i="3"/>
  <c r="J316" i="3"/>
  <c r="BK344" i="3"/>
  <c r="BK307" i="3"/>
  <c r="BK288" i="3"/>
  <c r="J240" i="4"/>
  <c r="BK195" i="4"/>
  <c r="J272" i="4"/>
  <c r="BK230" i="4"/>
  <c r="J169" i="4"/>
  <c r="BK257" i="4"/>
  <c r="J189" i="4"/>
  <c r="BK179" i="4"/>
  <c r="BK240" i="4"/>
  <c r="BK154" i="4"/>
  <c r="BK252" i="4"/>
  <c r="BK165" i="4"/>
  <c r="BK214" i="5"/>
  <c r="BK175" i="5"/>
  <c r="J231" i="5"/>
  <c r="BK135" i="5"/>
  <c r="J194" i="5"/>
  <c r="BK236" i="5"/>
  <c r="J195" i="5"/>
  <c r="BK195" i="5"/>
  <c r="J148" i="5"/>
  <c r="J153" i="6"/>
  <c r="J225" i="6"/>
  <c r="J205" i="6"/>
  <c r="J174" i="6"/>
  <c r="J150" i="6"/>
  <c r="J198" i="6"/>
  <c r="J164" i="6"/>
  <c r="J1395" i="7"/>
  <c r="J1140" i="7"/>
  <c r="BK986" i="7"/>
  <c r="J875" i="7"/>
  <c r="J655" i="7"/>
  <c r="J444" i="7"/>
  <c r="BK1407" i="7"/>
  <c r="BK1302" i="7"/>
  <c r="BK1220" i="7"/>
  <c r="J1131" i="7"/>
  <c r="J1037" i="7"/>
  <c r="BK880" i="7"/>
  <c r="BK654" i="7"/>
  <c r="BK447" i="7"/>
  <c r="J187" i="7"/>
  <c r="J1407" i="7"/>
  <c r="J1389" i="7"/>
  <c r="BK1232" i="7"/>
  <c r="BK1147" i="7"/>
  <c r="J896" i="7"/>
  <c r="BK625" i="7"/>
  <c r="BK442" i="7"/>
  <c r="J166" i="7"/>
  <c r="BK1314" i="7"/>
  <c r="J1136" i="7"/>
  <c r="BK980" i="7"/>
  <c r="BK650" i="7"/>
  <c r="BK432" i="7"/>
  <c r="J181" i="7"/>
  <c r="BK1043" i="7"/>
  <c r="J639" i="7"/>
  <c r="BK437" i="7"/>
  <c r="J198" i="7"/>
  <c r="J1298" i="7"/>
  <c r="BK1146" i="7"/>
  <c r="BK981" i="7"/>
  <c r="J741" i="7"/>
  <c r="BK331" i="7"/>
  <c r="BK170" i="7"/>
  <c r="J141" i="7"/>
  <c r="BK160" i="8"/>
  <c r="BK144" i="8"/>
  <c r="BK169" i="8"/>
  <c r="BK156" i="8"/>
  <c r="J129" i="8"/>
  <c r="J173" i="8"/>
  <c r="BK151" i="8"/>
  <c r="J126" i="8"/>
  <c r="J148" i="8"/>
  <c r="BK174" i="8"/>
  <c r="J156" i="8"/>
  <c r="J139" i="8"/>
  <c r="BK162" i="8"/>
  <c r="J146" i="8"/>
  <c r="J134" i="8"/>
  <c r="BK237" i="9"/>
  <c r="BK198" i="9"/>
  <c r="J188" i="9"/>
  <c r="J156" i="9"/>
  <c r="J137" i="9"/>
  <c r="J237" i="9"/>
  <c r="J225" i="9"/>
  <c r="BK202" i="9"/>
  <c r="J178" i="9"/>
  <c r="BK160" i="9"/>
  <c r="BK147" i="9"/>
  <c r="BK238" i="9"/>
  <c r="J216" i="9"/>
  <c r="J199" i="9"/>
  <c r="J175" i="9"/>
  <c r="BK161" i="9"/>
  <c r="BK150" i="9"/>
  <c r="J172" i="10"/>
  <c r="BK158" i="10"/>
  <c r="BK146" i="10"/>
  <c r="J192" i="10"/>
  <c r="BK171" i="10"/>
  <c r="J149" i="10"/>
  <c r="J141" i="10"/>
  <c r="BK133" i="10"/>
  <c r="BK183" i="10"/>
  <c r="BK164" i="10"/>
  <c r="BK147" i="10"/>
  <c r="BK131" i="10"/>
  <c r="BK274" i="11"/>
  <c r="J210" i="11"/>
  <c r="BK144" i="11"/>
  <c r="BK233" i="11"/>
  <c r="BK148" i="11"/>
  <c r="J274" i="11"/>
  <c r="J236" i="11"/>
  <c r="BK194" i="11"/>
  <c r="J239" i="11"/>
  <c r="BK202" i="11"/>
  <c r="BK147" i="11"/>
  <c r="BK228" i="11"/>
  <c r="J207" i="11"/>
  <c r="J179" i="11"/>
  <c r="BK175" i="11"/>
  <c r="J146" i="11"/>
  <c r="BK167" i="12"/>
  <c r="J171" i="12"/>
  <c r="J140" i="12"/>
  <c r="J164" i="12"/>
  <c r="BK134" i="12"/>
  <c r="BK166" i="12"/>
  <c r="J149" i="12"/>
  <c r="J132" i="12"/>
  <c r="BK141" i="13"/>
  <c r="J159" i="13"/>
  <c r="BK139" i="13"/>
  <c r="BK144" i="13"/>
  <c r="J137" i="13"/>
  <c r="BK153" i="13"/>
  <c r="BK151" i="14"/>
  <c r="J127" i="14"/>
  <c r="J138" i="14"/>
  <c r="J157" i="14"/>
  <c r="BK137" i="14"/>
  <c r="BK129" i="14"/>
  <c r="BK152" i="14"/>
  <c r="J134" i="14"/>
  <c r="BK149" i="14"/>
  <c r="J150" i="14"/>
  <c r="J135" i="15"/>
  <c r="BK132" i="15"/>
  <c r="BK126" i="15"/>
  <c r="J131" i="15"/>
  <c r="BK135" i="15"/>
  <c r="BK122" i="15"/>
  <c r="BK134" i="15"/>
  <c r="BK126" i="16"/>
  <c r="J135" i="16"/>
  <c r="J134" i="16"/>
  <c r="BK436" i="2"/>
  <c r="J433" i="2"/>
  <c r="BK428" i="2"/>
  <c r="BK423" i="2"/>
  <c r="BK409" i="2"/>
  <c r="BK377" i="2"/>
  <c r="BK368" i="2"/>
  <c r="J294" i="2"/>
  <c r="J274" i="2"/>
  <c r="J419" i="2"/>
  <c r="BK308" i="2"/>
  <c r="BK247" i="2"/>
  <c r="J411" i="2"/>
  <c r="BK343" i="2"/>
  <c r="BK309" i="2"/>
  <c r="J141" i="2"/>
  <c r="BK392" i="2"/>
  <c r="BK346" i="2"/>
  <c r="J247" i="2"/>
  <c r="J375" i="2"/>
  <c r="J324" i="2"/>
  <c r="J307" i="2"/>
  <c r="BK135" i="2"/>
  <c r="BK394" i="2"/>
  <c r="J371" i="2"/>
  <c r="J346" i="2"/>
  <c r="J298" i="2"/>
  <c r="J223" i="2"/>
  <c r="J401" i="3"/>
  <c r="BK383" i="3"/>
  <c r="J293" i="3"/>
  <c r="J270" i="3"/>
  <c r="J193" i="3"/>
  <c r="J156" i="3"/>
  <c r="J391" i="3"/>
  <c r="BK358" i="3"/>
  <c r="BK333" i="3"/>
  <c r="BK295" i="3"/>
  <c r="J271" i="3"/>
  <c r="BK246" i="3"/>
  <c r="BK156" i="3"/>
  <c r="J381" i="3"/>
  <c r="J358" i="3"/>
  <c r="J329" i="3"/>
  <c r="J313" i="3"/>
  <c r="J152" i="3"/>
  <c r="J389" i="3"/>
  <c r="BK365" i="3"/>
  <c r="BK271" i="3"/>
  <c r="BK394" i="3"/>
  <c r="BK385" i="3"/>
  <c r="J375" i="3"/>
  <c r="J323" i="3"/>
  <c r="J138" i="3"/>
  <c r="J327" i="3"/>
  <c r="BK297" i="3"/>
  <c r="BK254" i="4"/>
  <c r="BK199" i="4"/>
  <c r="BK258" i="4"/>
  <c r="BK207" i="4"/>
  <c r="BK163" i="4"/>
  <c r="J177" i="4"/>
  <c r="J175" i="4"/>
  <c r="BK171" i="4"/>
  <c r="BK169" i="4"/>
  <c r="J165" i="4"/>
  <c r="BK134" i="4"/>
  <c r="BK272" i="4"/>
  <c r="J269" i="4"/>
  <c r="BK268" i="4"/>
  <c r="BK264" i="4"/>
  <c r="BK260" i="4"/>
  <c r="J252" i="4"/>
  <c r="J244" i="4"/>
  <c r="BK222" i="4"/>
  <c r="J186" i="4"/>
  <c r="BK185" i="4"/>
  <c r="BK131" i="4"/>
  <c r="J262" i="4"/>
  <c r="BK196" i="4"/>
  <c r="J171" i="4"/>
  <c r="BK188" i="5"/>
  <c r="J146" i="5"/>
  <c r="BK194" i="5"/>
  <c r="J209" i="5"/>
  <c r="J162" i="5"/>
  <c r="J216" i="5"/>
  <c r="J150" i="5"/>
  <c r="BK178" i="5"/>
  <c r="J181" i="5"/>
  <c r="J135" i="5"/>
  <c r="BK134" i="6"/>
  <c r="BK215" i="6"/>
  <c r="BK193" i="6"/>
  <c r="BK136" i="6"/>
  <c r="BK186" i="6"/>
  <c r="BK243" i="6"/>
  <c r="BK205" i="6"/>
  <c r="J182" i="6"/>
  <c r="J149" i="6"/>
  <c r="BK225" i="6"/>
  <c r="J204" i="6"/>
  <c r="J183" i="6"/>
  <c r="J215" i="6"/>
  <c r="BK196" i="6"/>
  <c r="BK138" i="6"/>
  <c r="J1275" i="7"/>
  <c r="BK1153" i="7"/>
  <c r="BK1131" i="7"/>
  <c r="BK976" i="7"/>
  <c r="BK847" i="7"/>
  <c r="J513" i="7"/>
  <c r="J441" i="7"/>
  <c r="J205" i="7"/>
  <c r="J1303" i="7"/>
  <c r="J1232" i="7"/>
  <c r="J1147" i="7"/>
  <c r="J1128" i="7"/>
  <c r="J986" i="7"/>
  <c r="BK855" i="7"/>
  <c r="J764" i="7"/>
  <c r="J452" i="7"/>
  <c r="J185" i="7"/>
  <c r="BK1395" i="7"/>
  <c r="J1220" i="7"/>
  <c r="BK1129" i="7"/>
  <c r="J814" i="7"/>
  <c r="J463" i="7"/>
  <c r="J201" i="7"/>
  <c r="BK141" i="7"/>
  <c r="J1302" i="7"/>
  <c r="J1160" i="7"/>
  <c r="J1129" i="7"/>
  <c r="BK655" i="7"/>
  <c r="J453" i="7"/>
  <c r="J300" i="7"/>
  <c r="BK1212" i="7"/>
  <c r="J1134" i="7"/>
  <c r="BK875" i="7"/>
  <c r="BK513" i="7"/>
  <c r="J432" i="7"/>
  <c r="BK225" i="7"/>
  <c r="BK1273" i="7"/>
  <c r="BK1160" i="7"/>
  <c r="J1047" i="7"/>
  <c r="BK836" i="7"/>
  <c r="BK639" i="7"/>
  <c r="BK379" i="7"/>
  <c r="BK179" i="7"/>
  <c r="J169" i="8"/>
  <c r="BK146" i="8"/>
  <c r="J172" i="8"/>
  <c r="BK167" i="8"/>
  <c r="J155" i="8"/>
  <c r="BK128" i="8"/>
  <c r="J174" i="8"/>
  <c r="BK153" i="8"/>
  <c r="J136" i="8"/>
  <c r="BK135" i="8"/>
  <c r="BK161" i="8"/>
  <c r="BK150" i="8"/>
  <c r="J137" i="8"/>
  <c r="J160" i="8"/>
  <c r="J152" i="8"/>
  <c r="BK138" i="8"/>
  <c r="J127" i="8"/>
  <c r="BK199" i="9"/>
  <c r="J193" i="9"/>
  <c r="BK163" i="9"/>
  <c r="BK144" i="9"/>
  <c r="J238" i="9"/>
  <c r="BK234" i="9"/>
  <c r="BK217" i="9"/>
  <c r="BK211" i="9"/>
  <c r="BK193" i="9"/>
  <c r="J174" i="9"/>
  <c r="J161" i="9"/>
  <c r="BK151" i="9"/>
  <c r="BK236" i="9"/>
  <c r="J222" i="9"/>
  <c r="J202" i="9"/>
  <c r="J187" i="9"/>
  <c r="BK172" i="9"/>
  <c r="BK158" i="9"/>
  <c r="BK222" i="9"/>
  <c r="J207" i="9"/>
  <c r="BK200" i="9"/>
  <c r="J132" i="9"/>
  <c r="BK219" i="9"/>
  <c r="BK207" i="9"/>
  <c r="BK188" i="9"/>
  <c r="BK171" i="9"/>
  <c r="J144" i="9"/>
  <c r="BK139" i="9"/>
  <c r="BK232" i="9"/>
  <c r="J223" i="9"/>
  <c r="J215" i="9"/>
  <c r="BK203" i="9"/>
  <c r="BK182" i="9"/>
  <c r="BK177" i="9"/>
  <c r="J163" i="9"/>
  <c r="J150" i="9"/>
  <c r="BK138" i="9"/>
  <c r="BK130" i="9"/>
  <c r="BK186" i="10"/>
  <c r="J168" i="10"/>
  <c r="J153" i="10"/>
  <c r="J132" i="10"/>
  <c r="BK191" i="10"/>
  <c r="J181" i="10"/>
  <c r="J165" i="10"/>
  <c r="BK148" i="10"/>
  <c r="J140" i="10"/>
  <c r="J191" i="10"/>
  <c r="BK165" i="10"/>
  <c r="J155" i="10"/>
  <c r="BK169" i="10"/>
  <c r="J154" i="10"/>
  <c r="BK132" i="10"/>
  <c r="J183" i="10"/>
  <c r="J157" i="10"/>
  <c r="J147" i="10"/>
  <c r="BK138" i="10"/>
  <c r="J185" i="10"/>
  <c r="BK172" i="10"/>
  <c r="BK151" i="10"/>
  <c r="J137" i="10"/>
  <c r="J127" i="10"/>
  <c r="BK265" i="11"/>
  <c r="J185" i="11"/>
  <c r="BK267" i="11"/>
  <c r="J234" i="11"/>
  <c r="J212" i="11"/>
  <c r="J175" i="11"/>
  <c r="J143" i="11"/>
  <c r="BK247" i="11"/>
  <c r="BK205" i="11"/>
  <c r="J140" i="11"/>
  <c r="J206" i="11"/>
  <c r="J188" i="11"/>
  <c r="J284" i="11"/>
  <c r="BK234" i="11"/>
  <c r="J205" i="11"/>
  <c r="J148" i="11"/>
  <c r="BK177" i="12"/>
  <c r="BK187" i="12"/>
  <c r="J143" i="12"/>
  <c r="BK161" i="12"/>
  <c r="BK173" i="12"/>
  <c r="J158" i="12"/>
  <c r="BK136" i="12"/>
  <c r="BK164" i="12"/>
  <c r="BK143" i="12"/>
  <c r="BK151" i="13"/>
  <c r="BK137" i="13"/>
  <c r="J158" i="13"/>
  <c r="J177" i="13"/>
  <c r="J153" i="13"/>
  <c r="J166" i="13"/>
  <c r="BK159" i="13"/>
  <c r="BK150" i="13"/>
  <c r="J130" i="13"/>
  <c r="BK143" i="14"/>
  <c r="J126" i="14"/>
  <c r="J156" i="14"/>
  <c r="J140" i="14"/>
  <c r="BK127" i="14"/>
  <c r="BK147" i="14"/>
  <c r="J136" i="14"/>
  <c r="J130" i="14"/>
  <c r="BK141" i="14"/>
  <c r="BK126" i="14"/>
  <c r="J142" i="14"/>
  <c r="BK148" i="14"/>
  <c r="BK133" i="15"/>
  <c r="J133" i="15"/>
  <c r="BK131" i="15"/>
  <c r="J134" i="15"/>
  <c r="J124" i="15"/>
  <c r="BK129" i="16"/>
  <c r="J133" i="16"/>
  <c r="J131" i="16"/>
  <c r="BK420" i="2"/>
  <c r="J373" i="2"/>
  <c r="BK307" i="2"/>
  <c r="J252" i="2"/>
  <c r="BK425" i="2"/>
  <c r="BK324" i="2"/>
  <c r="J259" i="2"/>
  <c r="J138" i="2"/>
  <c r="BK374" i="2"/>
  <c r="BK270" i="2"/>
  <c r="BK149" i="2"/>
  <c r="BK399" i="2"/>
  <c r="BK372" i="2"/>
  <c r="J325" i="2"/>
  <c r="J187" i="2"/>
  <c r="BK380" i="2"/>
  <c r="BK317" i="2"/>
  <c r="BK294" i="2"/>
  <c r="J409" i="2"/>
  <c r="BK373" i="2"/>
  <c r="BK364" i="2"/>
  <c r="J312" i="2"/>
  <c r="J265" i="2"/>
  <c r="BK138" i="2"/>
  <c r="BK395" i="3"/>
  <c r="J372" i="3"/>
  <c r="J334" i="3"/>
  <c r="J303" i="3"/>
  <c r="BK269" i="3"/>
  <c r="J187" i="3"/>
  <c r="BK152" i="3"/>
  <c r="BK370" i="3"/>
  <c r="J325" i="3"/>
  <c r="BK300" i="3"/>
  <c r="J269" i="3"/>
  <c r="J255" i="3"/>
  <c r="BK164" i="3"/>
  <c r="J393" i="3"/>
  <c r="J365" i="3"/>
  <c r="J318" i="3"/>
  <c r="BK187" i="3"/>
  <c r="BK402" i="3"/>
  <c r="J295" i="3"/>
  <c r="J268" i="3"/>
  <c r="J196" i="3"/>
  <c r="BK389" i="3"/>
  <c r="BK366" i="3"/>
  <c r="J320" i="3"/>
  <c r="BK372" i="3"/>
  <c r="BK323" i="3"/>
  <c r="J294" i="3"/>
  <c r="J257" i="4"/>
  <c r="BK193" i="4"/>
  <c r="BK259" i="4"/>
  <c r="J173" i="4"/>
  <c r="J258" i="4"/>
  <c r="BK151" i="4"/>
  <c r="J260" i="4"/>
  <c r="J234" i="4"/>
  <c r="J195" i="4"/>
  <c r="J154" i="4"/>
  <c r="J131" i="4"/>
  <c r="J200" i="5"/>
  <c r="BK150" i="5"/>
  <c r="BK222" i="5"/>
  <c r="J133" i="5"/>
  <c r="BK209" i="5"/>
  <c r="J226" i="5"/>
  <c r="J185" i="5"/>
  <c r="BK174" i="6"/>
  <c r="BK237" i="6"/>
  <c r="J212" i="6"/>
  <c r="BK182" i="6"/>
  <c r="BK159" i="6"/>
  <c r="BK147" i="6"/>
  <c r="BK216" i="6"/>
  <c r="BK204" i="6"/>
  <c r="BK192" i="6"/>
  <c r="BK165" i="6"/>
  <c r="BK145" i="6"/>
  <c r="J229" i="6"/>
  <c r="BK203" i="6"/>
  <c r="BK180" i="6"/>
  <c r="J216" i="6"/>
  <c r="J202" i="6"/>
  <c r="BK150" i="6"/>
  <c r="J1294" i="7"/>
  <c r="J1168" i="7"/>
  <c r="BK977" i="7"/>
  <c r="J797" i="7"/>
  <c r="J447" i="7"/>
  <c r="BK218" i="7"/>
  <c r="J1314" i="7"/>
  <c r="J1151" i="7"/>
  <c r="BK1045" i="7"/>
  <c r="BK887" i="7"/>
  <c r="BK814" i="7"/>
  <c r="BK459" i="7"/>
  <c r="BK222" i="7"/>
  <c r="BK166" i="7"/>
  <c r="BK1390" i="7"/>
  <c r="BK1208" i="7"/>
  <c r="BK1126" i="7"/>
  <c r="J650" i="7"/>
  <c r="BK455" i="7"/>
  <c r="J305" i="7"/>
  <c r="J189" i="7"/>
  <c r="J1404" i="7"/>
  <c r="J1296" i="7"/>
  <c r="J1218" i="7"/>
  <c r="J1135" i="7"/>
  <c r="BK978" i="7"/>
  <c r="BK786" i="7"/>
  <c r="BK451" i="7"/>
  <c r="J218" i="7"/>
  <c r="J152" i="7"/>
  <c r="J1126" i="7"/>
  <c r="J847" i="7"/>
  <c r="BK444" i="7"/>
  <c r="BK230" i="7"/>
  <c r="BK168" i="7"/>
  <c r="J1216" i="7"/>
  <c r="J1133" i="7"/>
  <c r="J891" i="7"/>
  <c r="J459" i="7"/>
  <c r="BK312" i="7"/>
  <c r="J160" i="7"/>
  <c r="J164" i="8"/>
  <c r="J142" i="8"/>
  <c r="BK173" i="8"/>
  <c r="J158" i="8"/>
  <c r="BK137" i="8"/>
  <c r="J176" i="8"/>
  <c r="J165" i="8"/>
  <c r="BK145" i="8"/>
  <c r="J135" i="8"/>
  <c r="J133" i="8"/>
  <c r="BK166" i="8"/>
  <c r="BK148" i="8"/>
  <c r="J130" i="8"/>
  <c r="BK158" i="8"/>
  <c r="J150" i="8"/>
  <c r="BK136" i="8"/>
  <c r="J219" i="9"/>
  <c r="BK194" i="9"/>
  <c r="BK180" i="9"/>
  <c r="J151" i="9"/>
  <c r="BK131" i="9"/>
  <c r="BK230" i="9"/>
  <c r="BK216" i="9"/>
  <c r="BK208" i="9"/>
  <c r="J192" i="9"/>
  <c r="J170" i="9"/>
  <c r="BK157" i="9"/>
  <c r="J129" i="9"/>
  <c r="BK226" i="9"/>
  <c r="BK209" i="9"/>
  <c r="J185" i="9"/>
  <c r="BK166" i="9"/>
  <c r="BK159" i="9"/>
  <c r="J197" i="9"/>
  <c r="J195" i="9"/>
  <c r="BK190" i="9"/>
  <c r="BK187" i="9"/>
  <c r="BK185" i="9"/>
  <c r="BK181" i="9"/>
  <c r="J177" i="9"/>
  <c r="BK176" i="9"/>
  <c r="J173" i="9"/>
  <c r="J172" i="9"/>
  <c r="J171" i="9"/>
  <c r="BK170" i="9"/>
  <c r="J167" i="9"/>
  <c r="BK156" i="9"/>
  <c r="BK153" i="9"/>
  <c r="J234" i="9"/>
  <c r="J208" i="9"/>
  <c r="BK183" i="9"/>
  <c r="J165" i="9"/>
  <c r="BK136" i="9"/>
  <c r="J235" i="9"/>
  <c r="J221" i="9"/>
  <c r="J213" i="9"/>
  <c r="J194" i="9"/>
  <c r="BK186" i="9"/>
  <c r="BK179" i="9"/>
  <c r="BK155" i="9"/>
  <c r="J147" i="9"/>
  <c r="J140" i="9"/>
  <c r="J134" i="9"/>
  <c r="J188" i="10"/>
  <c r="BK167" i="10"/>
  <c r="J150" i="10"/>
  <c r="J133" i="10"/>
  <c r="BK193" i="10"/>
  <c r="J178" i="10"/>
  <c r="J159" i="10"/>
  <c r="BK145" i="10"/>
  <c r="BK184" i="10"/>
  <c r="BK159" i="10"/>
  <c r="J186" i="10"/>
  <c r="J171" i="10"/>
  <c r="J163" i="10"/>
  <c r="BK143" i="10"/>
  <c r="BK185" i="10"/>
  <c r="J166" i="10"/>
  <c r="J152" i="10"/>
  <c r="J143" i="10"/>
  <c r="BK135" i="10"/>
  <c r="BK192" i="10"/>
  <c r="J167" i="10"/>
  <c r="BK144" i="10"/>
  <c r="BK130" i="10"/>
  <c r="J267" i="11"/>
  <c r="BK201" i="11"/>
  <c r="BK258" i="11"/>
  <c r="J228" i="11"/>
  <c r="J201" i="11"/>
  <c r="J150" i="11"/>
  <c r="BK276" i="11"/>
  <c r="BK206" i="11"/>
  <c r="J147" i="11"/>
  <c r="J249" i="11"/>
  <c r="J226" i="11"/>
  <c r="J191" i="11"/>
  <c r="J142" i="11"/>
  <c r="BK243" i="11"/>
  <c r="BK209" i="11"/>
  <c r="J170" i="11"/>
  <c r="BK158" i="11"/>
  <c r="BK155" i="12"/>
  <c r="J166" i="12"/>
  <c r="J187" i="12"/>
  <c r="BK158" i="12"/>
  <c r="BK132" i="12"/>
  <c r="BK149" i="12"/>
  <c r="J169" i="12"/>
  <c r="J139" i="12"/>
  <c r="J156" i="13"/>
  <c r="J175" i="13"/>
  <c r="J154" i="13"/>
  <c r="J155" i="13"/>
  <c r="BK130" i="13"/>
  <c r="J163" i="13"/>
  <c r="BK155" i="13"/>
  <c r="J134" i="13"/>
  <c r="BK150" i="14"/>
  <c r="BK142" i="14"/>
  <c r="J129" i="14"/>
  <c r="BK138" i="14"/>
  <c r="BK135" i="14"/>
  <c r="BK156" i="14"/>
  <c r="BK139" i="14"/>
  <c r="BK128" i="14"/>
  <c r="J152" i="14"/>
  <c r="BK139" i="15"/>
  <c r="J123" i="15"/>
  <c r="J130" i="15"/>
  <c r="BK137" i="15"/>
  <c r="J140" i="15"/>
  <c r="J129" i="15"/>
  <c r="BK130" i="15"/>
  <c r="J121" i="15"/>
  <c r="BK127" i="16"/>
  <c r="BK130" i="16"/>
  <c r="J129" i="16"/>
  <c r="J436" i="2"/>
  <c r="BK432" i="2"/>
  <c r="BK429" i="2"/>
  <c r="J425" i="2"/>
  <c r="BK422" i="2"/>
  <c r="J399" i="2"/>
  <c r="J376" i="2"/>
  <c r="J313" i="2"/>
  <c r="BK290" i="2"/>
  <c r="J188" i="2"/>
  <c r="J426" i="2"/>
  <c r="BK325" i="2"/>
  <c r="BK282" i="2"/>
  <c r="BK235" i="2"/>
  <c r="J379" i="2"/>
  <c r="J310" i="2"/>
  <c r="BK188" i="2"/>
  <c r="BK415" i="2"/>
  <c r="J381" i="2"/>
  <c r="J343" i="2"/>
  <c r="BK141" i="2"/>
  <c r="BK376" i="2"/>
  <c r="BK349" i="2"/>
  <c r="J308" i="2"/>
  <c r="BK139" i="2"/>
  <c r="BK417" i="2"/>
  <c r="J377" i="2"/>
  <c r="J349" i="2"/>
  <c r="BK303" i="2"/>
  <c r="J235" i="2"/>
  <c r="J404" i="3"/>
  <c r="J394" i="3"/>
  <c r="J336" i="3"/>
  <c r="BK309" i="3"/>
  <c r="J292" i="3"/>
  <c r="BK255" i="3"/>
  <c r="BK154" i="3"/>
  <c r="J374" i="3"/>
  <c r="J309" i="3"/>
  <c r="J280" i="3"/>
  <c r="BK270" i="3"/>
  <c r="BK193" i="3"/>
  <c r="J397" i="3"/>
  <c r="J366" i="3"/>
  <c r="J342" i="3"/>
  <c r="BK320" i="3"/>
  <c r="BK292" i="3"/>
  <c r="BK142" i="3"/>
  <c r="BK384" i="3"/>
  <c r="BK325" i="3"/>
  <c r="BK280" i="3"/>
  <c r="J253" i="3"/>
  <c r="J395" i="3"/>
  <c r="J379" i="3"/>
  <c r="BK330" i="3"/>
  <c r="J224" i="3"/>
  <c r="BK318" i="3"/>
  <c r="BK234" i="4"/>
  <c r="BK173" i="4"/>
  <c r="J221" i="4"/>
  <c r="J151" i="4"/>
  <c r="J230" i="4"/>
  <c r="BK186" i="4"/>
  <c r="J193" i="4"/>
  <c r="J268" i="4"/>
  <c r="J254" i="4"/>
  <c r="BK217" i="4"/>
  <c r="J163" i="4"/>
  <c r="BK133" i="4"/>
  <c r="J236" i="5"/>
  <c r="J147" i="5"/>
  <c r="BK137" i="5"/>
  <c r="J137" i="5"/>
  <c r="BK200" i="5"/>
  <c r="BK148" i="5"/>
  <c r="BK162" i="5"/>
  <c r="BK172" i="5"/>
  <c r="J178" i="5"/>
  <c r="BK147" i="5"/>
  <c r="BK149" i="6"/>
  <c r="BK221" i="6"/>
  <c r="J207" i="6"/>
  <c r="J169" i="6"/>
  <c r="BK178" i="6"/>
  <c r="BK233" i="6"/>
  <c r="BK211" i="6"/>
  <c r="BK183" i="6"/>
  <c r="BK164" i="6"/>
  <c r="J136" i="6"/>
  <c r="J221" i="6"/>
  <c r="BK198" i="6"/>
  <c r="BK171" i="6"/>
  <c r="J209" i="6"/>
  <c r="J171" i="6"/>
  <c r="BK1404" i="7"/>
  <c r="BK1214" i="7"/>
  <c r="BK1132" i="7"/>
  <c r="BK1130" i="7"/>
  <c r="BK801" i="7"/>
  <c r="BK452" i="7"/>
  <c r="BK300" i="7"/>
  <c r="J191" i="7"/>
  <c r="BK1216" i="7"/>
  <c r="J1138" i="7"/>
  <c r="BK1119" i="7"/>
  <c r="BK896" i="7"/>
  <c r="J801" i="7"/>
  <c r="J625" i="7"/>
  <c r="BK210" i="7"/>
  <c r="BK165" i="7"/>
  <c r="J1391" i="7"/>
  <c r="BK1238" i="7"/>
  <c r="J1212" i="7"/>
  <c r="BK1140" i="7"/>
  <c r="J786" i="7"/>
  <c r="J451" i="7"/>
  <c r="J230" i="7"/>
  <c r="J165" i="7"/>
  <c r="J1390" i="7"/>
  <c r="J1236" i="7"/>
  <c r="J1146" i="7"/>
  <c r="BK1047" i="7"/>
  <c r="BK797" i="7"/>
  <c r="BK454" i="7"/>
  <c r="BK373" i="7"/>
  <c r="BK160" i="7"/>
  <c r="BK1151" i="7"/>
  <c r="BK1037" i="7"/>
  <c r="J654" i="7"/>
  <c r="BK453" i="7"/>
  <c r="J368" i="7"/>
  <c r="J222" i="7"/>
  <c r="J179" i="7"/>
  <c r="J1172" i="7"/>
  <c r="J1130" i="7"/>
  <c r="BK764" i="7"/>
  <c r="BK456" i="7"/>
  <c r="BK187" i="7"/>
  <c r="J166" i="8"/>
  <c r="BK155" i="8"/>
  <c r="BK134" i="8"/>
  <c r="J170" i="8"/>
  <c r="J157" i="8"/>
  <c r="BK133" i="8"/>
  <c r="J167" i="8"/>
  <c r="J138" i="8"/>
  <c r="J149" i="8"/>
  <c r="BK127" i="8"/>
  <c r="BK164" i="8"/>
  <c r="BK147" i="8"/>
  <c r="J131" i="8"/>
  <c r="J163" i="8"/>
  <c r="BK149" i="8"/>
  <c r="J140" i="8"/>
  <c r="J128" i="8"/>
  <c r="J214" i="9"/>
  <c r="J184" i="9"/>
  <c r="BK162" i="9"/>
  <c r="J133" i="9"/>
  <c r="BK233" i="9"/>
  <c r="BK215" i="9"/>
  <c r="BK205" i="9"/>
  <c r="BK175" i="9"/>
  <c r="J159" i="9"/>
  <c r="J130" i="9"/>
  <c r="BK224" i="9"/>
  <c r="J203" i="9"/>
  <c r="J176" i="9"/>
  <c r="BK165" i="9"/>
  <c r="J143" i="9"/>
  <c r="BK141" i="9"/>
  <c r="J139" i="9"/>
  <c r="J136" i="9"/>
  <c r="BK134" i="9"/>
  <c r="BK129" i="9"/>
  <c r="J128" i="9"/>
  <c r="J236" i="9"/>
  <c r="J233" i="9"/>
  <c r="J232" i="9"/>
  <c r="BK228" i="9"/>
  <c r="BK227" i="9"/>
  <c r="BK225" i="9"/>
  <c r="J162" i="9"/>
  <c r="J155" i="9"/>
  <c r="J148" i="9"/>
  <c r="BK223" i="9"/>
  <c r="J198" i="9"/>
  <c r="J179" i="9"/>
  <c r="J169" i="9"/>
  <c r="BK148" i="9"/>
  <c r="J138" i="9"/>
  <c r="BK128" i="9"/>
  <c r="J226" i="9"/>
  <c r="J211" i="9"/>
  <c r="BK201" i="9"/>
  <c r="J191" i="9"/>
  <c r="J181" i="9"/>
  <c r="J164" i="9"/>
  <c r="BK146" i="9"/>
  <c r="J135" i="9"/>
  <c r="J190" i="10"/>
  <c r="BK182" i="10"/>
  <c r="BK157" i="10"/>
  <c r="J139" i="10"/>
  <c r="J131" i="10"/>
  <c r="J184" i="10"/>
  <c r="J169" i="10"/>
  <c r="J156" i="10"/>
  <c r="J142" i="10"/>
  <c r="J193" i="10"/>
  <c r="BK173" i="10"/>
  <c r="BK156" i="10"/>
  <c r="J179" i="10"/>
  <c r="BK166" i="10"/>
  <c r="J148" i="10"/>
  <c r="BK187" i="10"/>
  <c r="J158" i="10"/>
  <c r="J151" i="10"/>
  <c r="BK142" i="10"/>
  <c r="J134" i="10"/>
  <c r="J187" i="10"/>
  <c r="BK176" i="10"/>
  <c r="BK160" i="10"/>
  <c r="BK140" i="10"/>
  <c r="J304" i="11"/>
  <c r="BK261" i="11"/>
  <c r="BK191" i="11"/>
  <c r="BK142" i="11"/>
  <c r="BK239" i="11"/>
  <c r="J209" i="11"/>
  <c r="BK164" i="11"/>
  <c r="BK284" i="11"/>
  <c r="BK212" i="11"/>
  <c r="J144" i="11"/>
  <c r="J243" i="11"/>
  <c r="J217" i="11"/>
  <c r="BK153" i="11"/>
  <c r="J265" i="11"/>
  <c r="J215" i="11"/>
  <c r="J202" i="11"/>
  <c r="J171" i="11"/>
  <c r="BK140" i="11"/>
  <c r="J165" i="12"/>
  <c r="BK165" i="12"/>
  <c r="J177" i="12"/>
  <c r="J155" i="12"/>
  <c r="BK181" i="12"/>
  <c r="BK159" i="12"/>
  <c r="J181" i="12"/>
  <c r="J159" i="12"/>
  <c r="J134" i="12"/>
  <c r="BK143" i="13"/>
  <c r="BK166" i="13"/>
  <c r="J151" i="13"/>
  <c r="BK157" i="13"/>
  <c r="J132" i="13"/>
  <c r="BK154" i="13"/>
  <c r="BK156" i="13"/>
  <c r="J143" i="13"/>
  <c r="J158" i="14"/>
  <c r="BK157" i="14"/>
  <c r="J151" i="14"/>
  <c r="BK125" i="14"/>
  <c r="J148" i="14"/>
  <c r="J137" i="14"/>
  <c r="BK132" i="14"/>
  <c r="BK121" i="14"/>
  <c r="J143" i="14"/>
  <c r="BK130" i="14"/>
  <c r="J147" i="14"/>
  <c r="J127" i="15"/>
  <c r="BK121" i="15"/>
  <c r="J138" i="15"/>
  <c r="BK129" i="15"/>
  <c r="J137" i="15"/>
  <c r="BK124" i="15"/>
  <c r="BK123" i="15"/>
  <c r="J136" i="15"/>
  <c r="BK132" i="16"/>
  <c r="BK135" i="16"/>
  <c r="BK131" i="16"/>
  <c r="J127" i="16"/>
  <c r="BK433" i="2"/>
  <c r="BK430" i="2"/>
  <c r="J429" i="2"/>
  <c r="J424" i="2"/>
  <c r="J415" i="2"/>
  <c r="J394" i="2"/>
  <c r="J370" i="2"/>
  <c r="J303" i="2"/>
  <c r="BK278" i="2"/>
  <c r="J428" i="2"/>
  <c r="J317" i="2"/>
  <c r="BK252" i="2"/>
  <c r="J378" i="2"/>
  <c r="J328" i="2"/>
  <c r="BK298" i="2"/>
  <c r="BK187" i="2"/>
  <c r="J413" i="2"/>
  <c r="BK375" i="2"/>
  <c r="BK259" i="2"/>
  <c r="BK169" i="2"/>
  <c r="BK371" i="2"/>
  <c r="J322" i="2"/>
  <c r="BK274" i="2"/>
  <c r="BK411" i="2"/>
  <c r="BK378" i="2"/>
  <c r="J369" i="2"/>
  <c r="BK331" i="2"/>
  <c r="J309" i="2"/>
  <c r="J243" i="2"/>
  <c r="J135" i="2"/>
  <c r="BK391" i="3"/>
  <c r="J370" i="3"/>
  <c r="BK331" i="3"/>
  <c r="J297" i="3"/>
  <c r="J281" i="3"/>
  <c r="BK184" i="3"/>
  <c r="BK138" i="3"/>
  <c r="BK375" i="3"/>
  <c r="BK336" i="3"/>
  <c r="J307" i="3"/>
  <c r="BK279" i="3"/>
  <c r="BK268" i="3"/>
  <c r="BK196" i="3"/>
  <c r="BK148" i="3"/>
  <c r="J384" i="3"/>
  <c r="BK374" i="3"/>
  <c r="J331" i="3"/>
  <c r="BK303" i="3"/>
  <c r="J154" i="3"/>
  <c r="BK401" i="3"/>
  <c r="BK327" i="3"/>
  <c r="BK278" i="3"/>
  <c r="BK224" i="3"/>
  <c r="BK387" i="3"/>
  <c r="BK376" i="3"/>
  <c r="BK334" i="3"/>
  <c r="J246" i="3"/>
  <c r="J340" i="3"/>
  <c r="BK313" i="3"/>
  <c r="J264" i="4"/>
  <c r="J204" i="4"/>
  <c r="BK177" i="4"/>
  <c r="J236" i="4"/>
  <c r="BK175" i="4"/>
  <c r="BK236" i="4"/>
  <c r="J217" i="4"/>
  <c r="J222" i="4"/>
  <c r="BK189" i="4"/>
  <c r="J134" i="4"/>
  <c r="J239" i="5"/>
  <c r="BK185" i="5"/>
  <c r="J222" i="5"/>
  <c r="BK226" i="5"/>
  <c r="BK146" i="5"/>
  <c r="J172" i="5"/>
  <c r="J197" i="5"/>
  <c r="J163" i="5"/>
  <c r="J175" i="5"/>
  <c r="BK169" i="6"/>
  <c r="BK217" i="6"/>
  <c r="J196" i="6"/>
  <c r="J138" i="6"/>
  <c r="BK209" i="6"/>
  <c r="J237" i="6"/>
  <c r="BK212" i="6"/>
  <c r="J193" i="6"/>
  <c r="J180" i="6"/>
  <c r="J147" i="6"/>
  <c r="J233" i="6"/>
  <c r="J214" i="6"/>
  <c r="J192" i="6"/>
  <c r="J165" i="6"/>
  <c r="J203" i="6"/>
  <c r="J159" i="6"/>
  <c r="BK1218" i="7"/>
  <c r="BK1136" i="7"/>
  <c r="J980" i="7"/>
  <c r="BK891" i="7"/>
  <c r="BK457" i="7"/>
  <c r="J379" i="7"/>
  <c r="BK198" i="7"/>
  <c r="BK1236" i="7"/>
  <c r="BK1168" i="7"/>
  <c r="BK1133" i="7"/>
  <c r="J978" i="7"/>
  <c r="BK823" i="7"/>
  <c r="J545" i="7"/>
  <c r="BK368" i="7"/>
  <c r="J170" i="7"/>
  <c r="BK1294" i="7"/>
  <c r="J1214" i="7"/>
  <c r="J976" i="7"/>
  <c r="J880" i="7"/>
  <c r="BK545" i="7"/>
  <c r="J373" i="7"/>
  <c r="BK205" i="7"/>
  <c r="BK152" i="7"/>
  <c r="BK1298" i="7"/>
  <c r="J1221" i="7"/>
  <c r="BK1137" i="7"/>
  <c r="J1045" i="7"/>
  <c r="J823" i="7"/>
  <c r="BK645" i="7"/>
  <c r="J442" i="7"/>
  <c r="BK191" i="7"/>
  <c r="BK142" i="7"/>
  <c r="BK1138" i="7"/>
  <c r="J981" i="7"/>
  <c r="J456" i="7"/>
  <c r="BK305" i="7"/>
  <c r="BK189" i="7"/>
  <c r="J1238" i="7"/>
  <c r="BK1150" i="7"/>
  <c r="BK1128" i="7"/>
  <c r="J855" i="7"/>
  <c r="J457" i="7"/>
  <c r="J210" i="7"/>
  <c r="J142" i="7"/>
  <c r="BK165" i="8"/>
  <c r="J153" i="8"/>
  <c r="BK171" i="8"/>
  <c r="BK163" i="8"/>
  <c r="J147" i="8"/>
  <c r="BK126" i="8"/>
  <c r="BK170" i="8"/>
  <c r="BK159" i="8"/>
  <c r="BK130" i="8"/>
  <c r="BK139" i="8"/>
  <c r="J175" i="8"/>
  <c r="BK157" i="8"/>
  <c r="BK142" i="8"/>
  <c r="BK172" i="8"/>
  <c r="J159" i="8"/>
  <c r="J144" i="8"/>
  <c r="BK131" i="8"/>
  <c r="J125" i="8"/>
  <c r="J196" i="9"/>
  <c r="J186" i="9"/>
  <c r="BK169" i="9"/>
  <c r="J145" i="9"/>
  <c r="J127" i="9"/>
  <c r="BK235" i="9"/>
  <c r="BK220" i="9"/>
  <c r="J201" i="9"/>
  <c r="BK191" i="9"/>
  <c r="BK164" i="9"/>
  <c r="BK152" i="9"/>
  <c r="BK231" i="9"/>
  <c r="J212" i="9"/>
  <c r="BK192" i="9"/>
  <c r="BK173" i="9"/>
  <c r="J160" i="9"/>
  <c r="J157" i="9"/>
  <c r="BK221" i="9"/>
  <c r="J209" i="9"/>
  <c r="BK204" i="9"/>
  <c r="J131" i="9"/>
  <c r="J217" i="9"/>
  <c r="BK196" i="9"/>
  <c r="BK178" i="9"/>
  <c r="J168" i="9"/>
  <c r="BK140" i="9"/>
  <c r="BK133" i="9"/>
  <c r="J228" i="9"/>
  <c r="J220" i="9"/>
  <c r="BK206" i="9"/>
  <c r="BK197" i="9"/>
  <c r="BK189" i="9"/>
  <c r="J180" i="9"/>
  <c r="J153" i="9"/>
  <c r="J141" i="9"/>
  <c r="BK127" i="9"/>
  <c r="BK177" i="10"/>
  <c r="J135" i="10"/>
  <c r="J128" i="10"/>
  <c r="BK190" i="10"/>
  <c r="J177" i="10"/>
  <c r="BK153" i="10"/>
  <c r="BK141" i="10"/>
  <c r="BK136" i="10"/>
  <c r="J176" i="10"/>
  <c r="J173" i="10"/>
  <c r="BK168" i="10"/>
  <c r="BK152" i="10"/>
  <c r="J136" i="10"/>
  <c r="BK181" i="10"/>
  <c r="BK155" i="10"/>
  <c r="J145" i="10"/>
  <c r="J130" i="10"/>
  <c r="BK178" i="10"/>
  <c r="BK154" i="10"/>
  <c r="BK134" i="10"/>
  <c r="J276" i="11"/>
  <c r="BK217" i="11"/>
  <c r="J158" i="11"/>
  <c r="J241" i="11"/>
  <c r="J219" i="11"/>
  <c r="J198" i="11"/>
  <c r="BK304" i="11"/>
  <c r="BK249" i="11"/>
  <c r="BK226" i="11"/>
  <c r="BK198" i="11"/>
  <c r="J258" i="11"/>
  <c r="J233" i="11"/>
  <c r="BK215" i="11"/>
  <c r="BK185" i="11"/>
  <c r="J261" i="11"/>
  <c r="BK224" i="11"/>
  <c r="BK188" i="11"/>
  <c r="BK150" i="11"/>
  <c r="BK170" i="11"/>
  <c r="J167" i="12"/>
  <c r="BK169" i="12"/>
  <c r="BK139" i="12"/>
  <c r="BK137" i="12"/>
  <c r="BK150" i="12"/>
  <c r="BK171" i="12"/>
  <c r="J173" i="12"/>
  <c r="J137" i="12"/>
  <c r="J150" i="13"/>
  <c r="BK132" i="13"/>
  <c r="BK147" i="13"/>
  <c r="J147" i="13"/>
  <c r="BK175" i="13"/>
  <c r="BK162" i="13"/>
  <c r="J144" i="13"/>
  <c r="BK154" i="14"/>
  <c r="J128" i="14"/>
  <c r="BK145" i="14"/>
  <c r="BK123" i="14"/>
  <c r="J141" i="14"/>
  <c r="BK134" i="14"/>
  <c r="J153" i="14"/>
  <c r="BK136" i="14"/>
  <c r="J123" i="14"/>
  <c r="BK158" i="14"/>
  <c r="BK138" i="15"/>
  <c r="J125" i="15"/>
  <c r="J128" i="15"/>
  <c r="BK136" i="15"/>
  <c r="BK128" i="15"/>
  <c r="J126" i="15"/>
  <c r="BK134" i="16"/>
  <c r="J130" i="16"/>
  <c r="BK434" i="2"/>
  <c r="J432" i="2"/>
  <c r="BK427" i="2"/>
  <c r="BK424" i="2"/>
  <c r="J422" i="2"/>
  <c r="BK413" i="2"/>
  <c r="J380" i="2"/>
  <c r="BK322" i="2"/>
  <c r="J270" i="2"/>
  <c r="J427" i="2"/>
  <c r="J331" i="2"/>
  <c r="J315" i="2"/>
  <c r="AS100" i="1"/>
  <c r="J364" i="2"/>
  <c r="BK243" i="2"/>
  <c r="J417" i="2"/>
  <c r="BK382" i="2"/>
  <c r="J374" i="2"/>
  <c r="BK313" i="2"/>
  <c r="AS95" i="1"/>
  <c r="J290" i="2"/>
  <c r="BK419" i="2"/>
  <c r="J392" i="2"/>
  <c r="J368" i="2"/>
  <c r="BK328" i="2"/>
  <c r="J278" i="2"/>
  <c r="BK223" i="2"/>
  <c r="J402" i="3"/>
  <c r="J385" i="3"/>
  <c r="BK340" i="3"/>
  <c r="BK294" i="3"/>
  <c r="J260" i="3"/>
  <c r="J159" i="3"/>
  <c r="BK146" i="3"/>
  <c r="J376" i="3"/>
  <c r="BK315" i="3"/>
  <c r="BK282" i="3"/>
  <c r="J278" i="3"/>
  <c r="BK266" i="3"/>
  <c r="J184" i="3"/>
  <c r="J146" i="3"/>
  <c r="J383" i="3"/>
  <c r="J344" i="3"/>
  <c r="BK316" i="3"/>
  <c r="J164" i="3"/>
  <c r="BK404" i="3"/>
  <c r="BK386" i="3"/>
  <c r="J288" i="3"/>
  <c r="BK260" i="3"/>
  <c r="BK397" i="3"/>
  <c r="J386" i="3"/>
  <c r="BK363" i="3"/>
  <c r="BK298" i="3"/>
  <c r="J330" i="3"/>
  <c r="J300" i="3"/>
  <c r="BK281" i="3"/>
  <c r="BK221" i="4"/>
  <c r="J179" i="4"/>
  <c r="BK244" i="4"/>
  <c r="J196" i="4"/>
  <c r="BK262" i="4"/>
  <c r="J207" i="4"/>
  <c r="J185" i="4"/>
  <c r="BK204" i="4"/>
  <c r="BK269" i="4"/>
  <c r="J259" i="4"/>
  <c r="J199" i="4"/>
  <c r="J133" i="4"/>
  <c r="BK181" i="5"/>
  <c r="BK216" i="5"/>
  <c r="BK197" i="5"/>
  <c r="BK239" i="5"/>
  <c r="J214" i="5"/>
  <c r="BK231" i="5"/>
  <c r="J188" i="5"/>
  <c r="BK163" i="5"/>
  <c r="BK133" i="5"/>
  <c r="BK143" i="6"/>
  <c r="BK214" i="6"/>
  <c r="J178" i="6"/>
  <c r="J134" i="6"/>
  <c r="J145" i="6"/>
  <c r="J217" i="6"/>
  <c r="BK202" i="6"/>
  <c r="BK153" i="6"/>
  <c r="J243" i="6"/>
  <c r="BK207" i="6"/>
  <c r="J186" i="6"/>
  <c r="BK229" i="6"/>
  <c r="J211" i="6"/>
  <c r="J143" i="6"/>
  <c r="BK1296" i="7"/>
  <c r="BK1172" i="7"/>
  <c r="J1132" i="7"/>
  <c r="J983" i="7"/>
  <c r="J957" i="7"/>
  <c r="BK741" i="7"/>
  <c r="J225" i="7"/>
  <c r="BK1389" i="7"/>
  <c r="BK1275" i="7"/>
  <c r="J1208" i="7"/>
  <c r="BK1134" i="7"/>
  <c r="J1043" i="7"/>
  <c r="J836" i="7"/>
  <c r="J454" i="7"/>
  <c r="BK201" i="7"/>
  <c r="J161" i="7"/>
  <c r="BK1303" i="7"/>
  <c r="J1150" i="7"/>
  <c r="BK957" i="7"/>
  <c r="J645" i="7"/>
  <c r="J331" i="7"/>
  <c r="J168" i="7"/>
  <c r="BK1391" i="7"/>
  <c r="J1273" i="7"/>
  <c r="J1153" i="7"/>
  <c r="J1119" i="7"/>
  <c r="J977" i="7"/>
  <c r="BK463" i="7"/>
  <c r="BK441" i="7"/>
  <c r="BK185" i="7"/>
  <c r="J1137" i="7"/>
  <c r="J887" i="7"/>
  <c r="J455" i="7"/>
  <c r="J312" i="7"/>
  <c r="BK181" i="7"/>
  <c r="BK1221" i="7"/>
  <c r="BK1135" i="7"/>
  <c r="BK983" i="7"/>
  <c r="J437" i="7"/>
  <c r="BK161" i="7"/>
  <c r="J161" i="8"/>
  <c r="BK152" i="8"/>
  <c r="BK176" i="8"/>
  <c r="J162" i="8"/>
  <c r="J151" i="8"/>
  <c r="BK175" i="8"/>
  <c r="J168" i="8"/>
  <c r="BK140" i="8"/>
  <c r="BK125" i="8"/>
  <c r="J145" i="8"/>
  <c r="J171" i="8"/>
  <c r="BK154" i="8"/>
  <c r="BK141" i="8"/>
  <c r="BK168" i="8"/>
  <c r="J154" i="8"/>
  <c r="J141" i="8"/>
  <c r="BK129" i="8"/>
  <c r="J218" i="9"/>
  <c r="BK195" i="9"/>
  <c r="J183" i="9"/>
  <c r="J146" i="9"/>
  <c r="BK135" i="9"/>
  <c r="J231" i="9"/>
  <c r="BK214" i="9"/>
  <c r="J200" i="9"/>
  <c r="J182" i="9"/>
  <c r="J166" i="9"/>
  <c r="J142" i="9"/>
  <c r="J230" i="9"/>
  <c r="J206" i="9"/>
  <c r="J190" i="9"/>
  <c r="BK168" i="9"/>
  <c r="J152" i="9"/>
  <c r="BK212" i="9"/>
  <c r="J205" i="9"/>
  <c r="BK143" i="9"/>
  <c r="J224" i="9"/>
  <c r="BK213" i="9"/>
  <c r="J189" i="9"/>
  <c r="BK174" i="9"/>
  <c r="BK142" i="9"/>
  <c r="BK132" i="9"/>
  <c r="J227" i="9"/>
  <c r="BK218" i="9"/>
  <c r="J204" i="9"/>
  <c r="BK184" i="9"/>
  <c r="BK167" i="9"/>
  <c r="J158" i="9"/>
  <c r="BK145" i="9"/>
  <c r="BK137" i="9"/>
  <c r="J189" i="10"/>
  <c r="J161" i="10"/>
  <c r="BK149" i="10"/>
  <c r="BK127" i="10"/>
  <c r="BK189" i="10"/>
  <c r="BK179" i="10"/>
  <c r="J164" i="10"/>
  <c r="J144" i="10"/>
  <c r="J138" i="10"/>
  <c r="BK188" i="10"/>
  <c r="J160" i="10"/>
  <c r="BK137" i="10"/>
  <c r="BK175" i="10"/>
  <c r="BK161" i="10"/>
  <c r="BK129" i="10"/>
  <c r="J175" i="10"/>
  <c r="BK150" i="10"/>
  <c r="BK139" i="10"/>
  <c r="J129" i="10"/>
  <c r="J182" i="10"/>
  <c r="BK163" i="10"/>
  <c r="J146" i="10"/>
  <c r="BK128" i="10"/>
  <c r="BK241" i="11"/>
  <c r="BK179" i="11"/>
  <c r="J247" i="11"/>
  <c r="J224" i="11"/>
  <c r="BK171" i="11"/>
  <c r="BK277" i="11"/>
  <c r="BK207" i="11"/>
  <c r="BK143" i="11"/>
  <c r="BK236" i="11"/>
  <c r="BK219" i="11"/>
  <c r="J277" i="11"/>
  <c r="BK210" i="11"/>
  <c r="J194" i="11"/>
  <c r="J164" i="11"/>
  <c r="BK146" i="11"/>
  <c r="J153" i="11"/>
  <c r="BK140" i="12"/>
  <c r="J147" i="12"/>
  <c r="BK147" i="12"/>
  <c r="J136" i="12"/>
  <c r="J161" i="12"/>
  <c r="J150" i="12"/>
  <c r="BK177" i="13"/>
  <c r="J139" i="13"/>
  <c r="J157" i="13"/>
  <c r="J162" i="13"/>
  <c r="BK134" i="13"/>
  <c r="BK163" i="13"/>
  <c r="BK158" i="13"/>
  <c r="J141" i="13"/>
  <c r="BK140" i="14"/>
  <c r="J125" i="14"/>
  <c r="J154" i="14"/>
  <c r="J139" i="14"/>
  <c r="J124" i="14"/>
  <c r="J149" i="14"/>
  <c r="J135" i="14"/>
  <c r="BK124" i="14"/>
  <c r="BK153" i="14"/>
  <c r="BK125" i="15"/>
  <c r="J132" i="15"/>
  <c r="J139" i="15"/>
  <c r="BK127" i="15"/>
  <c r="BK140" i="15"/>
  <c r="J122" i="15"/>
  <c r="J126" i="16"/>
  <c r="J132" i="16"/>
  <c r="BK133" i="16"/>
  <c r="BF145" i="14" l="1"/>
  <c r="BK134" i="2"/>
  <c r="J134" i="2"/>
  <c r="J100" i="2"/>
  <c r="T134" i="2"/>
  <c r="R148" i="2"/>
  <c r="BK234" i="2"/>
  <c r="J234" i="2"/>
  <c r="J102" i="2"/>
  <c r="R234" i="2"/>
  <c r="P316" i="2"/>
  <c r="T316" i="2"/>
  <c r="R416" i="2"/>
  <c r="P163" i="3"/>
  <c r="P259" i="3"/>
  <c r="T302" i="3"/>
  <c r="P335" i="3"/>
  <c r="R335" i="3"/>
  <c r="BK364" i="3"/>
  <c r="J364" i="3"/>
  <c r="J109" i="3"/>
  <c r="R382" i="3"/>
  <c r="T400" i="3"/>
  <c r="T130" i="4"/>
  <c r="T206" i="4"/>
  <c r="T243" i="4"/>
  <c r="P149" i="5"/>
  <c r="P213" i="5"/>
  <c r="R221" i="5"/>
  <c r="R235" i="5"/>
  <c r="P133" i="6"/>
  <c r="R152" i="6"/>
  <c r="T173" i="6"/>
  <c r="T179" i="6"/>
  <c r="T191" i="6"/>
  <c r="BK201" i="6"/>
  <c r="J201" i="6" s="1"/>
  <c r="J108" i="6" s="1"/>
  <c r="R206" i="6"/>
  <c r="BK458" i="7"/>
  <c r="J458" i="7"/>
  <c r="J102" i="7"/>
  <c r="P1044" i="7"/>
  <c r="P1152" i="7"/>
  <c r="BK1219" i="7"/>
  <c r="J1219" i="7" s="1"/>
  <c r="J111" i="7" s="1"/>
  <c r="R1237" i="7"/>
  <c r="P1274" i="7"/>
  <c r="R1274" i="7"/>
  <c r="BK1297" i="7"/>
  <c r="J1297" i="7"/>
  <c r="J114" i="7" s="1"/>
  <c r="R1297" i="7"/>
  <c r="BK1403" i="7"/>
  <c r="J1403" i="7"/>
  <c r="J116" i="7" s="1"/>
  <c r="BK143" i="8"/>
  <c r="J143" i="8" s="1"/>
  <c r="J101" i="8" s="1"/>
  <c r="BK126" i="9"/>
  <c r="BK125" i="9" s="1"/>
  <c r="J125" i="9" s="1"/>
  <c r="J32" i="9" s="1"/>
  <c r="J126" i="9"/>
  <c r="J99" i="9" s="1"/>
  <c r="R154" i="9"/>
  <c r="BK229" i="9"/>
  <c r="J229" i="9"/>
  <c r="J103" i="9"/>
  <c r="BK162" i="10"/>
  <c r="J162" i="10" s="1"/>
  <c r="J100" i="10" s="1"/>
  <c r="R170" i="10"/>
  <c r="R174" i="10"/>
  <c r="BK157" i="11"/>
  <c r="J157" i="11"/>
  <c r="J102" i="11"/>
  <c r="R178" i="11"/>
  <c r="BK235" i="11"/>
  <c r="J235" i="11"/>
  <c r="J108" i="11"/>
  <c r="P242" i="11"/>
  <c r="T242" i="11"/>
  <c r="P266" i="11"/>
  <c r="T266" i="11"/>
  <c r="P142" i="12"/>
  <c r="BK157" i="12"/>
  <c r="J157" i="12"/>
  <c r="J103" i="12"/>
  <c r="R168" i="12"/>
  <c r="R129" i="13"/>
  <c r="R146" i="13"/>
  <c r="R165" i="13"/>
  <c r="R164" i="13"/>
  <c r="P120" i="14"/>
  <c r="AU110" i="1" s="1"/>
  <c r="P120" i="15"/>
  <c r="AU111" i="1" s="1"/>
  <c r="BK148" i="2"/>
  <c r="J148" i="2"/>
  <c r="J101" i="2"/>
  <c r="R342" i="2"/>
  <c r="T431" i="2"/>
  <c r="P137" i="3"/>
  <c r="P136" i="3"/>
  <c r="R137" i="3"/>
  <c r="R259" i="3"/>
  <c r="P319" i="3"/>
  <c r="P343" i="3"/>
  <c r="T364" i="3"/>
  <c r="P392" i="3"/>
  <c r="P130" i="4"/>
  <c r="P206" i="4"/>
  <c r="P243" i="4"/>
  <c r="R263" i="4"/>
  <c r="T149" i="5"/>
  <c r="BK213" i="5"/>
  <c r="J213" i="5"/>
  <c r="J105" i="5" s="1"/>
  <c r="T213" i="5"/>
  <c r="T198" i="5"/>
  <c r="T235" i="5"/>
  <c r="T133" i="6"/>
  <c r="R173" i="6"/>
  <c r="T206" i="6"/>
  <c r="R458" i="7"/>
  <c r="R1044" i="7"/>
  <c r="BK1152" i="7"/>
  <c r="J1152" i="7" s="1"/>
  <c r="J109" i="7" s="1"/>
  <c r="P1219" i="7"/>
  <c r="P1237" i="7"/>
  <c r="BK1274" i="7"/>
  <c r="J1274" i="7" s="1"/>
  <c r="J113" i="7" s="1"/>
  <c r="T1274" i="7"/>
  <c r="P1297" i="7"/>
  <c r="T1297" i="7"/>
  <c r="R1403" i="7"/>
  <c r="T124" i="8"/>
  <c r="P132" i="8"/>
  <c r="T132" i="8"/>
  <c r="BK154" i="9"/>
  <c r="J154" i="9"/>
  <c r="J101" i="9"/>
  <c r="R210" i="9"/>
  <c r="BK126" i="10"/>
  <c r="R162" i="10"/>
  <c r="T170" i="10"/>
  <c r="P180" i="10"/>
  <c r="T157" i="11"/>
  <c r="P214" i="11"/>
  <c r="T235" i="11"/>
  <c r="R248" i="11"/>
  <c r="BK275" i="11"/>
  <c r="J275" i="11"/>
  <c r="J112" i="11" s="1"/>
  <c r="P131" i="12"/>
  <c r="R131" i="12"/>
  <c r="R157" i="12"/>
  <c r="BK168" i="12"/>
  <c r="J168" i="12"/>
  <c r="J107" i="12" s="1"/>
  <c r="BK152" i="13"/>
  <c r="J152" i="13"/>
  <c r="J102" i="13"/>
  <c r="P165" i="13"/>
  <c r="P164" i="13"/>
  <c r="BK128" i="16"/>
  <c r="J128" i="16" s="1"/>
  <c r="J101" i="16" s="1"/>
  <c r="P134" i="2"/>
  <c r="R134" i="2"/>
  <c r="R133" i="2"/>
  <c r="T148" i="2"/>
  <c r="P234" i="2"/>
  <c r="T342" i="2"/>
  <c r="T329" i="2"/>
  <c r="R431" i="2"/>
  <c r="R163" i="3"/>
  <c r="BK302" i="3"/>
  <c r="R319" i="3"/>
  <c r="T343" i="3"/>
  <c r="T382" i="3"/>
  <c r="BK188" i="4"/>
  <c r="J188" i="4"/>
  <c r="J101" i="4" s="1"/>
  <c r="R188" i="4"/>
  <c r="P263" i="4"/>
  <c r="P132" i="5"/>
  <c r="P131" i="5" s="1"/>
  <c r="T132" i="5"/>
  <c r="T131" i="5" s="1"/>
  <c r="R213" i="5"/>
  <c r="R198" i="5" s="1"/>
  <c r="T221" i="5"/>
  <c r="BK235" i="5"/>
  <c r="J235" i="5"/>
  <c r="J108" i="5" s="1"/>
  <c r="BK152" i="6"/>
  <c r="J152" i="6"/>
  <c r="J101" i="6"/>
  <c r="BK173" i="6"/>
  <c r="J173" i="6"/>
  <c r="J102" i="6" s="1"/>
  <c r="BK179" i="6"/>
  <c r="J179" i="6"/>
  <c r="J103" i="6" s="1"/>
  <c r="BK191" i="6"/>
  <c r="J191" i="6"/>
  <c r="J105" i="6" s="1"/>
  <c r="BK195" i="6"/>
  <c r="J195" i="6"/>
  <c r="J106" i="6"/>
  <c r="T195" i="6"/>
  <c r="P201" i="6"/>
  <c r="P206" i="6"/>
  <c r="P458" i="7"/>
  <c r="BK1044" i="7"/>
  <c r="J1044" i="7" s="1"/>
  <c r="J106" i="7" s="1"/>
  <c r="R1127" i="7"/>
  <c r="BK1139" i="7"/>
  <c r="J1139" i="7" s="1"/>
  <c r="J108" i="7" s="1"/>
  <c r="T1139" i="7"/>
  <c r="P1213" i="7"/>
  <c r="R1219" i="7"/>
  <c r="T1313" i="7"/>
  <c r="BK124" i="8"/>
  <c r="J124" i="8" s="1"/>
  <c r="J99" i="8" s="1"/>
  <c r="R143" i="8"/>
  <c r="P126" i="9"/>
  <c r="T154" i="9"/>
  <c r="T229" i="9"/>
  <c r="T126" i="10"/>
  <c r="P170" i="10"/>
  <c r="R180" i="10"/>
  <c r="P139" i="11"/>
  <c r="BK178" i="11"/>
  <c r="J178" i="11" s="1"/>
  <c r="J104" i="11" s="1"/>
  <c r="R214" i="11"/>
  <c r="BK242" i="11"/>
  <c r="J242" i="11"/>
  <c r="J109" i="11" s="1"/>
  <c r="R242" i="11"/>
  <c r="BK266" i="11"/>
  <c r="J266" i="11"/>
  <c r="J111" i="11" s="1"/>
  <c r="P275" i="11"/>
  <c r="BK131" i="12"/>
  <c r="J131" i="12" s="1"/>
  <c r="J100" i="12" s="1"/>
  <c r="T131" i="12"/>
  <c r="T168" i="12"/>
  <c r="BK129" i="13"/>
  <c r="J129" i="13" s="1"/>
  <c r="J100" i="13" s="1"/>
  <c r="P146" i="13"/>
  <c r="T152" i="13"/>
  <c r="BK120" i="14"/>
  <c r="J120" i="14" s="1"/>
  <c r="J98" i="14" s="1"/>
  <c r="T120" i="15"/>
  <c r="BK125" i="16"/>
  <c r="J125" i="16" s="1"/>
  <c r="J100" i="16" s="1"/>
  <c r="R125" i="16"/>
  <c r="P128" i="16"/>
  <c r="T234" i="2"/>
  <c r="BK316" i="2"/>
  <c r="J316" i="2"/>
  <c r="J104" i="2" s="1"/>
  <c r="R316" i="2"/>
  <c r="BK416" i="2"/>
  <c r="J416" i="2" s="1"/>
  <c r="J108" i="2" s="1"/>
  <c r="BK431" i="2"/>
  <c r="J431" i="2"/>
  <c r="J109" i="2" s="1"/>
  <c r="BK137" i="3"/>
  <c r="T137" i="3"/>
  <c r="BK259" i="3"/>
  <c r="J259" i="3"/>
  <c r="J102" i="3" s="1"/>
  <c r="R302" i="3"/>
  <c r="BK335" i="3"/>
  <c r="J335" i="3" s="1"/>
  <c r="J107" i="3" s="1"/>
  <c r="T335" i="3"/>
  <c r="P364" i="3"/>
  <c r="P382" i="3"/>
  <c r="T392" i="3"/>
  <c r="P400" i="3"/>
  <c r="P188" i="4"/>
  <c r="T188" i="4"/>
  <c r="BK243" i="4"/>
  <c r="J243" i="4"/>
  <c r="J104" i="4" s="1"/>
  <c r="T263" i="4"/>
  <c r="BK149" i="5"/>
  <c r="J149" i="5" s="1"/>
  <c r="J101" i="5" s="1"/>
  <c r="P221" i="5"/>
  <c r="P198" i="5" s="1"/>
  <c r="BK140" i="7"/>
  <c r="J140" i="7" s="1"/>
  <c r="J100" i="7" s="1"/>
  <c r="R140" i="7"/>
  <c r="BK217" i="7"/>
  <c r="J217" i="7"/>
  <c r="J101" i="7" s="1"/>
  <c r="R217" i="7"/>
  <c r="BK985" i="7"/>
  <c r="J985" i="7" s="1"/>
  <c r="J105" i="7" s="1"/>
  <c r="R985" i="7"/>
  <c r="BK1127" i="7"/>
  <c r="J1127" i="7"/>
  <c r="J107" i="7"/>
  <c r="T1152" i="7"/>
  <c r="T1213" i="7"/>
  <c r="T1237" i="7"/>
  <c r="BK1313" i="7"/>
  <c r="J1313" i="7" s="1"/>
  <c r="J115" i="7" s="1"/>
  <c r="P1403" i="7"/>
  <c r="R124" i="8"/>
  <c r="BK132" i="8"/>
  <c r="J132" i="8" s="1"/>
  <c r="J100" i="8" s="1"/>
  <c r="R132" i="8"/>
  <c r="P154" i="9"/>
  <c r="T210" i="9"/>
  <c r="P126" i="10"/>
  <c r="T162" i="10"/>
  <c r="P174" i="10"/>
  <c r="T180" i="10"/>
  <c r="T139" i="11"/>
  <c r="R157" i="11"/>
  <c r="BK214" i="11"/>
  <c r="J214" i="11" s="1"/>
  <c r="J107" i="11" s="1"/>
  <c r="R235" i="11"/>
  <c r="T248" i="11"/>
  <c r="R275" i="11"/>
  <c r="BK142" i="12"/>
  <c r="J142" i="12" s="1"/>
  <c r="J101" i="12" s="1"/>
  <c r="P157" i="12"/>
  <c r="P163" i="12"/>
  <c r="T163" i="12"/>
  <c r="T129" i="13"/>
  <c r="T128" i="13" s="1"/>
  <c r="T127" i="13" s="1"/>
  <c r="T146" i="13"/>
  <c r="T165" i="13"/>
  <c r="T164" i="13" s="1"/>
  <c r="T125" i="16"/>
  <c r="P148" i="2"/>
  <c r="BK342" i="2"/>
  <c r="J342" i="2" s="1"/>
  <c r="J107" i="2" s="1"/>
  <c r="T416" i="2"/>
  <c r="BK163" i="3"/>
  <c r="J163" i="3" s="1"/>
  <c r="J101" i="3" s="1"/>
  <c r="T259" i="3"/>
  <c r="BK319" i="3"/>
  <c r="J319" i="3" s="1"/>
  <c r="J106" i="3" s="1"/>
  <c r="BK343" i="3"/>
  <c r="J343" i="3"/>
  <c r="J108" i="3" s="1"/>
  <c r="R364" i="3"/>
  <c r="BK392" i="3"/>
  <c r="J392" i="3" s="1"/>
  <c r="J111" i="3" s="1"/>
  <c r="R400" i="3"/>
  <c r="R130" i="4"/>
  <c r="BK206" i="4"/>
  <c r="J206" i="4" s="1"/>
  <c r="J102" i="4" s="1"/>
  <c r="R243" i="4"/>
  <c r="R149" i="5"/>
  <c r="BK133" i="6"/>
  <c r="P152" i="6"/>
  <c r="P173" i="6"/>
  <c r="R179" i="6"/>
  <c r="P191" i="6"/>
  <c r="P195" i="6"/>
  <c r="R201" i="6"/>
  <c r="R200" i="6"/>
  <c r="T201" i="6"/>
  <c r="P140" i="7"/>
  <c r="T140" i="7"/>
  <c r="P217" i="7"/>
  <c r="T217" i="7"/>
  <c r="P985" i="7"/>
  <c r="T985" i="7"/>
  <c r="P1127" i="7"/>
  <c r="T1127" i="7"/>
  <c r="P1139" i="7"/>
  <c r="R1139" i="7"/>
  <c r="BK1213" i="7"/>
  <c r="J1213" i="7" s="1"/>
  <c r="J110" i="7" s="1"/>
  <c r="BK1237" i="7"/>
  <c r="J1237" i="7"/>
  <c r="J112" i="7" s="1"/>
  <c r="P1313" i="7"/>
  <c r="T1403" i="7"/>
  <c r="P124" i="8"/>
  <c r="T143" i="8"/>
  <c r="T126" i="9"/>
  <c r="P149" i="9"/>
  <c r="R149" i="9"/>
  <c r="P210" i="9"/>
  <c r="P229" i="9"/>
  <c r="R126" i="10"/>
  <c r="R125" i="10"/>
  <c r="BK170" i="10"/>
  <c r="J170" i="10" s="1"/>
  <c r="J101" i="10" s="1"/>
  <c r="BK180" i="10"/>
  <c r="J180" i="10" s="1"/>
  <c r="J103" i="10" s="1"/>
  <c r="BK139" i="11"/>
  <c r="BK138" i="11" s="1"/>
  <c r="J138" i="11" s="1"/>
  <c r="J99" i="11" s="1"/>
  <c r="J139" i="11"/>
  <c r="J100" i="11" s="1"/>
  <c r="P157" i="11"/>
  <c r="P178" i="11"/>
  <c r="T214" i="11"/>
  <c r="T213" i="11" s="1"/>
  <c r="P248" i="11"/>
  <c r="T275" i="11"/>
  <c r="R142" i="12"/>
  <c r="T157" i="12"/>
  <c r="BK163" i="12"/>
  <c r="J163" i="12"/>
  <c r="J106" i="12"/>
  <c r="R163" i="12"/>
  <c r="R162" i="12"/>
  <c r="BK146" i="13"/>
  <c r="J146" i="13" s="1"/>
  <c r="J101" i="13" s="1"/>
  <c r="R152" i="13"/>
  <c r="R120" i="14"/>
  <c r="BK120" i="15"/>
  <c r="J120" i="15" s="1"/>
  <c r="P125" i="16"/>
  <c r="P124" i="16"/>
  <c r="P123" i="16"/>
  <c r="AU112" i="1" s="1"/>
  <c r="R128" i="16"/>
  <c r="P342" i="2"/>
  <c r="P329" i="2" s="1"/>
  <c r="P416" i="2"/>
  <c r="P431" i="2"/>
  <c r="T163" i="3"/>
  <c r="P302" i="3"/>
  <c r="P301" i="3" s="1"/>
  <c r="T319" i="3"/>
  <c r="R343" i="3"/>
  <c r="BK382" i="3"/>
  <c r="J382" i="3" s="1"/>
  <c r="J110" i="3" s="1"/>
  <c r="R392" i="3"/>
  <c r="BK400" i="3"/>
  <c r="J400" i="3" s="1"/>
  <c r="J113" i="3" s="1"/>
  <c r="BK130" i="4"/>
  <c r="J130" i="4" s="1"/>
  <c r="J100" i="4" s="1"/>
  <c r="R206" i="4"/>
  <c r="BK263" i="4"/>
  <c r="J263" i="4"/>
  <c r="J106" i="4" s="1"/>
  <c r="BK132" i="5"/>
  <c r="BK131" i="5" s="1"/>
  <c r="J131" i="5" s="1"/>
  <c r="J99" i="5" s="1"/>
  <c r="R132" i="5"/>
  <c r="R131" i="5"/>
  <c r="BK221" i="5"/>
  <c r="J221" i="5" s="1"/>
  <c r="J106" i="5" s="1"/>
  <c r="P235" i="5"/>
  <c r="R133" i="6"/>
  <c r="R132" i="6" s="1"/>
  <c r="R131" i="6" s="1"/>
  <c r="T152" i="6"/>
  <c r="P179" i="6"/>
  <c r="R191" i="6"/>
  <c r="R195" i="6"/>
  <c r="BK206" i="6"/>
  <c r="J206" i="6" s="1"/>
  <c r="J109" i="6" s="1"/>
  <c r="T458" i="7"/>
  <c r="T1044" i="7"/>
  <c r="R1152" i="7"/>
  <c r="R1213" i="7"/>
  <c r="T1219" i="7"/>
  <c r="R1313" i="7"/>
  <c r="P143" i="8"/>
  <c r="R126" i="9"/>
  <c r="BK149" i="9"/>
  <c r="J149" i="9" s="1"/>
  <c r="J100" i="9" s="1"/>
  <c r="T149" i="9"/>
  <c r="BK210" i="9"/>
  <c r="J210" i="9"/>
  <c r="J102" i="9"/>
  <c r="R229" i="9"/>
  <c r="P162" i="10"/>
  <c r="BK174" i="10"/>
  <c r="J174" i="10" s="1"/>
  <c r="J102" i="10" s="1"/>
  <c r="T174" i="10"/>
  <c r="R139" i="11"/>
  <c r="R138" i="11" s="1"/>
  <c r="T178" i="11"/>
  <c r="P235" i="11"/>
  <c r="BK248" i="11"/>
  <c r="BK213" i="11" s="1"/>
  <c r="J213" i="11" s="1"/>
  <c r="J106" i="11" s="1"/>
  <c r="J248" i="11"/>
  <c r="J110" i="11" s="1"/>
  <c r="R266" i="11"/>
  <c r="T142" i="12"/>
  <c r="P168" i="12"/>
  <c r="P129" i="13"/>
  <c r="P128" i="13" s="1"/>
  <c r="P127" i="13" s="1"/>
  <c r="AU109" i="1" s="1"/>
  <c r="P152" i="13"/>
  <c r="BK165" i="13"/>
  <c r="J165" i="13"/>
  <c r="J104" i="13"/>
  <c r="T120" i="14"/>
  <c r="R120" i="15"/>
  <c r="T128" i="16"/>
  <c r="BK314" i="2"/>
  <c r="J314" i="2"/>
  <c r="J103" i="2" s="1"/>
  <c r="BK435" i="2"/>
  <c r="J435" i="2" s="1"/>
  <c r="J110" i="2" s="1"/>
  <c r="BK299" i="3"/>
  <c r="J299" i="3"/>
  <c r="J103" i="3"/>
  <c r="BK396" i="3"/>
  <c r="J396" i="3" s="1"/>
  <c r="J112" i="3" s="1"/>
  <c r="BK199" i="5"/>
  <c r="J199" i="5" s="1"/>
  <c r="J103" i="5" s="1"/>
  <c r="BK208" i="5"/>
  <c r="J208" i="5" s="1"/>
  <c r="J104" i="5" s="1"/>
  <c r="BK211" i="11"/>
  <c r="J211" i="11"/>
  <c r="J105" i="11"/>
  <c r="BK982" i="7"/>
  <c r="J982" i="7" s="1"/>
  <c r="J103" i="7" s="1"/>
  <c r="BK152" i="11"/>
  <c r="J152" i="11" s="1"/>
  <c r="J101" i="11" s="1"/>
  <c r="BK283" i="11"/>
  <c r="J283" i="11" s="1"/>
  <c r="J114" i="11" s="1"/>
  <c r="BK239" i="4"/>
  <c r="J239" i="4"/>
  <c r="J103" i="4"/>
  <c r="BK185" i="6"/>
  <c r="J185" i="6" s="1"/>
  <c r="J104" i="6" s="1"/>
  <c r="BK160" i="12"/>
  <c r="J160" i="12" s="1"/>
  <c r="J104" i="12" s="1"/>
  <c r="BK330" i="2"/>
  <c r="J330" i="2" s="1"/>
  <c r="J106" i="2" s="1"/>
  <c r="BK174" i="11"/>
  <c r="J174" i="11"/>
  <c r="J103" i="11"/>
  <c r="BK154" i="12"/>
  <c r="BK130" i="12" s="1"/>
  <c r="J130" i="12" s="1"/>
  <c r="J99" i="12" s="1"/>
  <c r="BK261" i="4"/>
  <c r="J261" i="4"/>
  <c r="J105" i="4" s="1"/>
  <c r="BK303" i="11"/>
  <c r="J303" i="11" s="1"/>
  <c r="J115" i="11" s="1"/>
  <c r="BK230" i="5"/>
  <c r="J230" i="5"/>
  <c r="J107" i="5"/>
  <c r="BK176" i="13"/>
  <c r="J176" i="13" s="1"/>
  <c r="J105" i="13" s="1"/>
  <c r="J117" i="16"/>
  <c r="F120" i="16"/>
  <c r="BF126" i="16"/>
  <c r="BF127" i="16"/>
  <c r="BF129" i="16"/>
  <c r="BF132" i="16"/>
  <c r="BF134" i="16"/>
  <c r="E85" i="16"/>
  <c r="BF133" i="16"/>
  <c r="BF130" i="16"/>
  <c r="BF131" i="16"/>
  <c r="BF135" i="16"/>
  <c r="E108" i="15"/>
  <c r="BF123" i="15"/>
  <c r="BF127" i="15"/>
  <c r="BF130" i="15"/>
  <c r="F94" i="15"/>
  <c r="BF121" i="15"/>
  <c r="BF125" i="15"/>
  <c r="BF128" i="15"/>
  <c r="BF133" i="15"/>
  <c r="BF135" i="15"/>
  <c r="BF139" i="15"/>
  <c r="J91" i="15"/>
  <c r="BF132" i="15"/>
  <c r="BF126" i="15"/>
  <c r="BF138" i="15"/>
  <c r="BF124" i="15"/>
  <c r="BF134" i="15"/>
  <c r="BF122" i="15"/>
  <c r="BF129" i="15"/>
  <c r="BF131" i="15"/>
  <c r="BF136" i="15"/>
  <c r="BF137" i="15"/>
  <c r="BF140" i="15"/>
  <c r="J114" i="14"/>
  <c r="F117" i="14"/>
  <c r="BF127" i="14"/>
  <c r="BF130" i="14"/>
  <c r="BF134" i="14"/>
  <c r="BF142" i="14"/>
  <c r="BF151" i="14"/>
  <c r="BF156" i="14"/>
  <c r="BF158" i="14"/>
  <c r="BF154" i="14"/>
  <c r="BF125" i="14"/>
  <c r="BF129" i="14"/>
  <c r="BF135" i="14"/>
  <c r="BF140" i="14"/>
  <c r="BF147" i="14"/>
  <c r="BF150" i="14"/>
  <c r="E85" i="14"/>
  <c r="BF128" i="14"/>
  <c r="BF136" i="14"/>
  <c r="BF137" i="14"/>
  <c r="BF138" i="14"/>
  <c r="BF157" i="14"/>
  <c r="BK128" i="13"/>
  <c r="J128" i="13"/>
  <c r="J99" i="13"/>
  <c r="BF123" i="14"/>
  <c r="BF124" i="14"/>
  <c r="BF126" i="14"/>
  <c r="BF139" i="14"/>
  <c r="BF141" i="14"/>
  <c r="BF143" i="14"/>
  <c r="BF148" i="14"/>
  <c r="BF149" i="14"/>
  <c r="BF152" i="14"/>
  <c r="BF153" i="14"/>
  <c r="E115" i="13"/>
  <c r="F94" i="13"/>
  <c r="J121" i="13"/>
  <c r="BF134" i="13"/>
  <c r="BF141" i="13"/>
  <c r="BF155" i="13"/>
  <c r="BF157" i="13"/>
  <c r="BF175" i="13"/>
  <c r="BK162" i="12"/>
  <c r="J162" i="12"/>
  <c r="J105" i="12"/>
  <c r="BF132" i="13"/>
  <c r="BF137" i="13"/>
  <c r="BF139" i="13"/>
  <c r="BF144" i="13"/>
  <c r="BF158" i="13"/>
  <c r="BF163" i="13"/>
  <c r="BF177" i="13"/>
  <c r="BF143" i="13"/>
  <c r="BF153" i="13"/>
  <c r="BF156" i="13"/>
  <c r="BF130" i="13"/>
  <c r="BF151" i="13"/>
  <c r="BF159" i="13"/>
  <c r="BF166" i="13"/>
  <c r="BF147" i="13"/>
  <c r="BF150" i="13"/>
  <c r="BF154" i="13"/>
  <c r="BF162" i="13"/>
  <c r="BF161" i="12"/>
  <c r="BF137" i="12"/>
  <c r="BF167" i="12"/>
  <c r="E117" i="12"/>
  <c r="J123" i="12"/>
  <c r="BF132" i="12"/>
  <c r="BF136" i="12"/>
  <c r="BF139" i="12"/>
  <c r="BF147" i="12"/>
  <c r="BF143" i="12"/>
  <c r="BF149" i="12"/>
  <c r="BF150" i="12"/>
  <c r="BF159" i="12"/>
  <c r="BF165" i="12"/>
  <c r="BF171" i="12"/>
  <c r="BF177" i="12"/>
  <c r="BF187" i="12"/>
  <c r="BF140" i="12"/>
  <c r="BF155" i="12"/>
  <c r="BF164" i="12"/>
  <c r="BF169" i="12"/>
  <c r="BF181" i="12"/>
  <c r="F94" i="12"/>
  <c r="BF134" i="12"/>
  <c r="BF158" i="12"/>
  <c r="BF166" i="12"/>
  <c r="BF173" i="12"/>
  <c r="BF146" i="11"/>
  <c r="BF185" i="11"/>
  <c r="BF191" i="11"/>
  <c r="BF201" i="11"/>
  <c r="F134" i="11"/>
  <c r="BF143" i="11"/>
  <c r="BF171" i="11"/>
  <c r="BF175" i="11"/>
  <c r="BF179" i="11"/>
  <c r="BF202" i="11"/>
  <c r="BF206" i="11"/>
  <c r="BF207" i="11"/>
  <c r="BF209" i="11"/>
  <c r="BF215" i="11"/>
  <c r="BF219" i="11"/>
  <c r="BF261" i="11"/>
  <c r="BF284" i="11"/>
  <c r="J91" i="11"/>
  <c r="E125" i="11"/>
  <c r="BF142" i="11"/>
  <c r="BF170" i="11"/>
  <c r="BF205" i="11"/>
  <c r="BF241" i="11"/>
  <c r="BF247" i="11"/>
  <c r="J126" i="10"/>
  <c r="J99" i="10" s="1"/>
  <c r="BF188" i="11"/>
  <c r="BF224" i="11"/>
  <c r="BF234" i="11"/>
  <c r="BF243" i="11"/>
  <c r="BF258" i="11"/>
  <c r="BF265" i="11"/>
  <c r="BF147" i="11"/>
  <c r="BF150" i="11"/>
  <c r="BF153" i="11"/>
  <c r="BF194" i="11"/>
  <c r="BF198" i="11"/>
  <c r="BF210" i="11"/>
  <c r="BF217" i="11"/>
  <c r="BF226" i="11"/>
  <c r="BF236" i="11"/>
  <c r="BF249" i="11"/>
  <c r="BF140" i="11"/>
  <c r="BF144" i="11"/>
  <c r="BF148" i="11"/>
  <c r="BF158" i="11"/>
  <c r="BF164" i="11"/>
  <c r="BF212" i="11"/>
  <c r="BF228" i="11"/>
  <c r="BF233" i="11"/>
  <c r="BF239" i="11"/>
  <c r="BF267" i="11"/>
  <c r="BF274" i="11"/>
  <c r="BF276" i="11"/>
  <c r="BF277" i="11"/>
  <c r="BF304" i="11"/>
  <c r="J91" i="10"/>
  <c r="BF132" i="10"/>
  <c r="BF135" i="10"/>
  <c r="BF138" i="10"/>
  <c r="BF139" i="10"/>
  <c r="BF143" i="10"/>
  <c r="BF146" i="10"/>
  <c r="BF150" i="10"/>
  <c r="BF153" i="10"/>
  <c r="BF154" i="10"/>
  <c r="BF168" i="10"/>
  <c r="BF171" i="10"/>
  <c r="BF177" i="10"/>
  <c r="BF190" i="10"/>
  <c r="BF191" i="10"/>
  <c r="E85" i="10"/>
  <c r="BF131" i="10"/>
  <c r="BF137" i="10"/>
  <c r="BF140" i="10"/>
  <c r="BF148" i="10"/>
  <c r="BF149" i="10"/>
  <c r="BF158" i="10"/>
  <c r="BF164" i="10"/>
  <c r="BF166" i="10"/>
  <c r="BF173" i="10"/>
  <c r="BF179" i="10"/>
  <c r="BF186" i="10"/>
  <c r="BF193" i="10"/>
  <c r="BF127" i="10"/>
  <c r="BF136" i="10"/>
  <c r="BF142" i="10"/>
  <c r="BF145" i="10"/>
  <c r="BF151" i="10"/>
  <c r="BF160" i="10"/>
  <c r="BF167" i="10"/>
  <c r="BF181" i="10"/>
  <c r="BF184" i="10"/>
  <c r="BF189" i="10"/>
  <c r="F122" i="10"/>
  <c r="BF128" i="10"/>
  <c r="BF129" i="10"/>
  <c r="BF157" i="10"/>
  <c r="BF161" i="10"/>
  <c r="BF163" i="10"/>
  <c r="BF182" i="10"/>
  <c r="BF187" i="10"/>
  <c r="BF130" i="10"/>
  <c r="BF134" i="10"/>
  <c r="BF141" i="10"/>
  <c r="BF144" i="10"/>
  <c r="BF147" i="10"/>
  <c r="BF152" i="10"/>
  <c r="BF172" i="10"/>
  <c r="BF185" i="10"/>
  <c r="BF188" i="10"/>
  <c r="BF192" i="10"/>
  <c r="BF133" i="10"/>
  <c r="BF155" i="10"/>
  <c r="BF156" i="10"/>
  <c r="BF159" i="10"/>
  <c r="BF165" i="10"/>
  <c r="BF169" i="10"/>
  <c r="BF175" i="10"/>
  <c r="BF176" i="10"/>
  <c r="BF178" i="10"/>
  <c r="BF183" i="10"/>
  <c r="E113" i="9"/>
  <c r="F122" i="9"/>
  <c r="BF136" i="9"/>
  <c r="BF147" i="9"/>
  <c r="BF152" i="9"/>
  <c r="BF159" i="9"/>
  <c r="BF166" i="9"/>
  <c r="BF178" i="9"/>
  <c r="BF198" i="9"/>
  <c r="BK123" i="8"/>
  <c r="J123" i="8" s="1"/>
  <c r="J98" i="8" s="1"/>
  <c r="J91" i="9"/>
  <c r="BF130" i="9"/>
  <c r="BF131" i="9"/>
  <c r="BF153" i="9"/>
  <c r="BF155" i="9"/>
  <c r="BF161" i="9"/>
  <c r="BF173" i="9"/>
  <c r="BF174" i="9"/>
  <c r="BF180" i="9"/>
  <c r="BF185" i="9"/>
  <c r="BF186" i="9"/>
  <c r="BF191" i="9"/>
  <c r="BF192" i="9"/>
  <c r="BF193" i="9"/>
  <c r="BF199" i="9"/>
  <c r="BF202" i="9"/>
  <c r="BF203" i="9"/>
  <c r="BF205" i="9"/>
  <c r="BF206" i="9"/>
  <c r="BF209" i="9"/>
  <c r="BF211" i="9"/>
  <c r="BF214" i="9"/>
  <c r="BF215" i="9"/>
  <c r="BF216" i="9"/>
  <c r="BF219" i="9"/>
  <c r="BF221" i="9"/>
  <c r="BF227" i="9"/>
  <c r="BF128" i="9"/>
  <c r="BF135" i="9"/>
  <c r="BF137" i="9"/>
  <c r="BF142" i="9"/>
  <c r="BF145" i="9"/>
  <c r="BF150" i="9"/>
  <c r="BF151" i="9"/>
  <c r="BF157" i="9"/>
  <c r="BF158" i="9"/>
  <c r="BF165" i="9"/>
  <c r="BF168" i="9"/>
  <c r="BF175" i="9"/>
  <c r="BF188" i="9"/>
  <c r="BF189" i="9"/>
  <c r="BF196" i="9"/>
  <c r="BF207" i="9"/>
  <c r="BF220" i="9"/>
  <c r="BF224" i="9"/>
  <c r="BF230" i="9"/>
  <c r="BF233" i="9"/>
  <c r="BF234" i="9"/>
  <c r="BF132" i="9"/>
  <c r="BF140" i="9"/>
  <c r="BF144" i="9"/>
  <c r="BF146" i="9"/>
  <c r="BF148" i="9"/>
  <c r="BF162" i="9"/>
  <c r="BF163" i="9"/>
  <c r="BF177" i="9"/>
  <c r="BF190" i="9"/>
  <c r="BF194" i="9"/>
  <c r="BF200" i="9"/>
  <c r="BF204" i="9"/>
  <c r="BF213" i="9"/>
  <c r="BF226" i="9"/>
  <c r="BF235" i="9"/>
  <c r="BF127" i="9"/>
  <c r="BF133" i="9"/>
  <c r="BF138" i="9"/>
  <c r="BF139" i="9"/>
  <c r="BF143" i="9"/>
  <c r="BF156" i="9"/>
  <c r="BF167" i="9"/>
  <c r="BF169" i="9"/>
  <c r="BF171" i="9"/>
  <c r="BF172" i="9"/>
  <c r="BF183" i="9"/>
  <c r="BF184" i="9"/>
  <c r="BF195" i="9"/>
  <c r="BF201" i="9"/>
  <c r="BF212" i="9"/>
  <c r="BF218" i="9"/>
  <c r="BF222" i="9"/>
  <c r="BF228" i="9"/>
  <c r="BF231" i="9"/>
  <c r="BF232" i="9"/>
  <c r="BF236" i="9"/>
  <c r="BF237" i="9"/>
  <c r="BF129" i="9"/>
  <c r="BF134" i="9"/>
  <c r="BF141" i="9"/>
  <c r="BF160" i="9"/>
  <c r="BF164" i="9"/>
  <c r="BF170" i="9"/>
  <c r="BF176" i="9"/>
  <c r="BF179" i="9"/>
  <c r="BF181" i="9"/>
  <c r="BF182" i="9"/>
  <c r="BF187" i="9"/>
  <c r="BF197" i="9"/>
  <c r="BF208" i="9"/>
  <c r="BF217" i="9"/>
  <c r="BF223" i="9"/>
  <c r="BF225" i="9"/>
  <c r="BF238" i="9"/>
  <c r="E85" i="8"/>
  <c r="J117" i="8"/>
  <c r="BF135" i="8"/>
  <c r="BF142" i="8"/>
  <c r="BF147" i="8"/>
  <c r="BF148" i="8"/>
  <c r="BF151" i="8"/>
  <c r="BF157" i="8"/>
  <c r="BF158" i="8"/>
  <c r="BF161" i="8"/>
  <c r="BF167" i="8"/>
  <c r="F94" i="8"/>
  <c r="BF133" i="8"/>
  <c r="BF146" i="8"/>
  <c r="BF153" i="8"/>
  <c r="BF156" i="8"/>
  <c r="BF160" i="8"/>
  <c r="BF165" i="8"/>
  <c r="BF170" i="8"/>
  <c r="BF175" i="8"/>
  <c r="BF125" i="8"/>
  <c r="BF126" i="8"/>
  <c r="BF129" i="8"/>
  <c r="BF136" i="8"/>
  <c r="BF144" i="8"/>
  <c r="BF131" i="8"/>
  <c r="BF134" i="8"/>
  <c r="BF137" i="8"/>
  <c r="BF150" i="8"/>
  <c r="BF164" i="8"/>
  <c r="BF168" i="8"/>
  <c r="BF169" i="8"/>
  <c r="BF174" i="8"/>
  <c r="BF139" i="8"/>
  <c r="BF140" i="8"/>
  <c r="BF145" i="8"/>
  <c r="BF149" i="8"/>
  <c r="BF154" i="8"/>
  <c r="BF155" i="8"/>
  <c r="BF162" i="8"/>
  <c r="BF166" i="8"/>
  <c r="BF172" i="8"/>
  <c r="BF127" i="8"/>
  <c r="BF128" i="8"/>
  <c r="BF130" i="8"/>
  <c r="BF138" i="8"/>
  <c r="BF141" i="8"/>
  <c r="BF152" i="8"/>
  <c r="BF159" i="8"/>
  <c r="BF163" i="8"/>
  <c r="BF171" i="8"/>
  <c r="BF173" i="8"/>
  <c r="BF176" i="8"/>
  <c r="J133" i="6"/>
  <c r="J100" i="6" s="1"/>
  <c r="J91" i="7"/>
  <c r="BF152" i="7"/>
  <c r="BF189" i="7"/>
  <c r="BF198" i="7"/>
  <c r="BF218" i="7"/>
  <c r="BF305" i="7"/>
  <c r="BF373" i="7"/>
  <c r="BF444" i="7"/>
  <c r="BF447" i="7"/>
  <c r="BF451" i="7"/>
  <c r="BF455" i="7"/>
  <c r="BF513" i="7"/>
  <c r="BF650" i="7"/>
  <c r="BF797" i="7"/>
  <c r="BF801" i="7"/>
  <c r="BF957" i="7"/>
  <c r="BF977" i="7"/>
  <c r="BF1037" i="7"/>
  <c r="BF1126" i="7"/>
  <c r="BF1136" i="7"/>
  <c r="BF1138" i="7"/>
  <c r="BF1208" i="7"/>
  <c r="BF1303" i="7"/>
  <c r="BF1391" i="7"/>
  <c r="F94" i="7"/>
  <c r="BF179" i="7"/>
  <c r="BF205" i="7"/>
  <c r="BF432" i="7"/>
  <c r="BF441" i="7"/>
  <c r="BF442" i="7"/>
  <c r="BF545" i="7"/>
  <c r="BF625" i="7"/>
  <c r="BF639" i="7"/>
  <c r="BF645" i="7"/>
  <c r="BF786" i="7"/>
  <c r="BF847" i="7"/>
  <c r="BF891" i="7"/>
  <c r="BF896" i="7"/>
  <c r="BF1047" i="7"/>
  <c r="BF1146" i="7"/>
  <c r="BF1150" i="7"/>
  <c r="BF1153" i="7"/>
  <c r="BF1160" i="7"/>
  <c r="E85" i="7"/>
  <c r="BF141" i="7"/>
  <c r="BF165" i="7"/>
  <c r="BF168" i="7"/>
  <c r="BF181" i="7"/>
  <c r="BF379" i="7"/>
  <c r="BF836" i="7"/>
  <c r="BF855" i="7"/>
  <c r="BF875" i="7"/>
  <c r="BF976" i="7"/>
  <c r="BF981" i="7"/>
  <c r="BF1043" i="7"/>
  <c r="BF1151" i="7"/>
  <c r="BF1220" i="7"/>
  <c r="BF1232" i="7"/>
  <c r="BF1296" i="7"/>
  <c r="BF1395" i="7"/>
  <c r="BF142" i="7"/>
  <c r="BF160" i="7"/>
  <c r="BF166" i="7"/>
  <c r="BF191" i="7"/>
  <c r="BF201" i="7"/>
  <c r="BF300" i="7"/>
  <c r="BF452" i="7"/>
  <c r="BF457" i="7"/>
  <c r="BF459" i="7"/>
  <c r="BF654" i="7"/>
  <c r="BF655" i="7"/>
  <c r="BF741" i="7"/>
  <c r="BF814" i="7"/>
  <c r="BF823" i="7"/>
  <c r="BF887" i="7"/>
  <c r="BF986" i="7"/>
  <c r="BF1119" i="7"/>
  <c r="BF1129" i="7"/>
  <c r="BF1131" i="7"/>
  <c r="BF1135" i="7"/>
  <c r="BF1137" i="7"/>
  <c r="BF1172" i="7"/>
  <c r="BF1212" i="7"/>
  <c r="BF1218" i="7"/>
  <c r="BF1221" i="7"/>
  <c r="BF1236" i="7"/>
  <c r="BF1275" i="7"/>
  <c r="BF1302" i="7"/>
  <c r="BF1407" i="7"/>
  <c r="BF161" i="7"/>
  <c r="BF170" i="7"/>
  <c r="BF187" i="7"/>
  <c r="BF230" i="7"/>
  <c r="BF312" i="7"/>
  <c r="BF437" i="7"/>
  <c r="BF453" i="7"/>
  <c r="BF978" i="7"/>
  <c r="BF980" i="7"/>
  <c r="BF983" i="7"/>
  <c r="BF1128" i="7"/>
  <c r="BF1130" i="7"/>
  <c r="BF1140" i="7"/>
  <c r="BF1147" i="7"/>
  <c r="BF1168" i="7"/>
  <c r="BF1214" i="7"/>
  <c r="BF1298" i="7"/>
  <c r="BF1389" i="7"/>
  <c r="BF1390" i="7"/>
  <c r="BF1404" i="7"/>
  <c r="BF185" i="7"/>
  <c r="BF210" i="7"/>
  <c r="BF222" i="7"/>
  <c r="BF225" i="7"/>
  <c r="BF331" i="7"/>
  <c r="BF368" i="7"/>
  <c r="BF454" i="7"/>
  <c r="BF456" i="7"/>
  <c r="BF463" i="7"/>
  <c r="BF764" i="7"/>
  <c r="BF880" i="7"/>
  <c r="BF1045" i="7"/>
  <c r="BF1132" i="7"/>
  <c r="BF1133" i="7"/>
  <c r="BF1134" i="7"/>
  <c r="BF1216" i="7"/>
  <c r="BF1238" i="7"/>
  <c r="BF1273" i="7"/>
  <c r="BF1294" i="7"/>
  <c r="BF1314" i="7"/>
  <c r="F128" i="6"/>
  <c r="BF149" i="6"/>
  <c r="BF153" i="6"/>
  <c r="BF171" i="6"/>
  <c r="BF196" i="6"/>
  <c r="BF202" i="6"/>
  <c r="BF204" i="6"/>
  <c r="BF205" i="6"/>
  <c r="BF216" i="6"/>
  <c r="BF217" i="6"/>
  <c r="J132" i="5"/>
  <c r="J100" i="5"/>
  <c r="BF147" i="6"/>
  <c r="BF183" i="6"/>
  <c r="BF186" i="6"/>
  <c r="BF203" i="6"/>
  <c r="BF229" i="6"/>
  <c r="BF233" i="6"/>
  <c r="J91" i="6"/>
  <c r="BF134" i="6"/>
  <c r="BF136" i="6"/>
  <c r="BF150" i="6"/>
  <c r="BF159" i="6"/>
  <c r="BF169" i="6"/>
  <c r="BF182" i="6"/>
  <c r="BF192" i="6"/>
  <c r="BF198" i="6"/>
  <c r="BF207" i="6"/>
  <c r="BF209" i="6"/>
  <c r="BF215" i="6"/>
  <c r="BF214" i="6"/>
  <c r="E85" i="6"/>
  <c r="BF143" i="6"/>
  <c r="BF145" i="6"/>
  <c r="BF174" i="6"/>
  <c r="BF180" i="6"/>
  <c r="BF193" i="6"/>
  <c r="BF211" i="6"/>
  <c r="BF212" i="6"/>
  <c r="BF221" i="6"/>
  <c r="BF225" i="6"/>
  <c r="BF237" i="6"/>
  <c r="BF243" i="6"/>
  <c r="BF138" i="6"/>
  <c r="BF164" i="6"/>
  <c r="BF165" i="6"/>
  <c r="BF178" i="6"/>
  <c r="J124" i="5"/>
  <c r="BF146" i="5"/>
  <c r="BF150" i="5"/>
  <c r="BF188" i="5"/>
  <c r="BF216" i="5"/>
  <c r="BF194" i="5"/>
  <c r="BF214" i="5"/>
  <c r="BF222" i="5"/>
  <c r="BF226" i="5"/>
  <c r="E85" i="5"/>
  <c r="F94" i="5"/>
  <c r="BF137" i="5"/>
  <c r="BF178" i="5"/>
  <c r="BF181" i="5"/>
  <c r="BF185" i="5"/>
  <c r="BF200" i="5"/>
  <c r="BF239" i="5"/>
  <c r="BF175" i="5"/>
  <c r="BF195" i="5"/>
  <c r="BF236" i="5"/>
  <c r="BF133" i="5"/>
  <c r="BF162" i="5"/>
  <c r="BF163" i="5"/>
  <c r="BF172" i="5"/>
  <c r="BF209" i="5"/>
  <c r="BF135" i="5"/>
  <c r="BF147" i="5"/>
  <c r="BF148" i="5"/>
  <c r="BF197" i="5"/>
  <c r="BF231" i="5"/>
  <c r="J302" i="3"/>
  <c r="J105" i="3" s="1"/>
  <c r="E85" i="4"/>
  <c r="J91" i="4"/>
  <c r="BF151" i="4"/>
  <c r="J137" i="3"/>
  <c r="J100" i="3" s="1"/>
  <c r="F94" i="4"/>
  <c r="BF165" i="4"/>
  <c r="BF169" i="4"/>
  <c r="BF207" i="4"/>
  <c r="BF240" i="4"/>
  <c r="BF244" i="4"/>
  <c r="BF258" i="4"/>
  <c r="BF260" i="4"/>
  <c r="BF268" i="4"/>
  <c r="BF269" i="4"/>
  <c r="BF134" i="4"/>
  <c r="BF154" i="4"/>
  <c r="BF163" i="4"/>
  <c r="BF185" i="4"/>
  <c r="BF199" i="4"/>
  <c r="BF221" i="4"/>
  <c r="BF259" i="4"/>
  <c r="BF262" i="4"/>
  <c r="BF131" i="4"/>
  <c r="BF133" i="4"/>
  <c r="BF173" i="4"/>
  <c r="BF186" i="4"/>
  <c r="BF254" i="4"/>
  <c r="BF171" i="4"/>
  <c r="BF193" i="4"/>
  <c r="BF195" i="4"/>
  <c r="BF204" i="4"/>
  <c r="BF222" i="4"/>
  <c r="BF234" i="4"/>
  <c r="BF257" i="4"/>
  <c r="BF264" i="4"/>
  <c r="BF175" i="4"/>
  <c r="BF177" i="4"/>
  <c r="BF179" i="4"/>
  <c r="BF189" i="4"/>
  <c r="BF196" i="4"/>
  <c r="BF217" i="4"/>
  <c r="BF230" i="4"/>
  <c r="BF236" i="4"/>
  <c r="BF252" i="4"/>
  <c r="BF272" i="4"/>
  <c r="BF282" i="3"/>
  <c r="BF292" i="3"/>
  <c r="BF298" i="3"/>
  <c r="BF327" i="3"/>
  <c r="BF331" i="3"/>
  <c r="BF333" i="3"/>
  <c r="BF340" i="3"/>
  <c r="BF342" i="3"/>
  <c r="BF363" i="3"/>
  <c r="BF303" i="3"/>
  <c r="BF329" i="3"/>
  <c r="BF358" i="3"/>
  <c r="BF365" i="3"/>
  <c r="BF376" i="3"/>
  <c r="BF379" i="3"/>
  <c r="BF386" i="3"/>
  <c r="BF395" i="3"/>
  <c r="BF187" i="3"/>
  <c r="BF246" i="3"/>
  <c r="BF268" i="3"/>
  <c r="BF269" i="3"/>
  <c r="BF270" i="3"/>
  <c r="BF279" i="3"/>
  <c r="BF288" i="3"/>
  <c r="BF297" i="3"/>
  <c r="BF300" i="3"/>
  <c r="BF313" i="3"/>
  <c r="BF315" i="3"/>
  <c r="BF320" i="3"/>
  <c r="BF323" i="3"/>
  <c r="BF330" i="3"/>
  <c r="BF344" i="3"/>
  <c r="BF385" i="3"/>
  <c r="BF387" i="3"/>
  <c r="BF401" i="3"/>
  <c r="E85" i="3"/>
  <c r="F94" i="3"/>
  <c r="BF142" i="3"/>
  <c r="BF146" i="3"/>
  <c r="BF157" i="3"/>
  <c r="BF164" i="3"/>
  <c r="BF224" i="3"/>
  <c r="BF281" i="3"/>
  <c r="BF293" i="3"/>
  <c r="BF294" i="3"/>
  <c r="BF295" i="3"/>
  <c r="BF307" i="3"/>
  <c r="BF334" i="3"/>
  <c r="BF366" i="3"/>
  <c r="BF375" i="3"/>
  <c r="BF377" i="3"/>
  <c r="BF383" i="3"/>
  <c r="BF391" i="3"/>
  <c r="J129" i="3"/>
  <c r="BF138" i="3"/>
  <c r="BF148" i="3"/>
  <c r="BF152" i="3"/>
  <c r="BF156" i="3"/>
  <c r="BF202" i="3"/>
  <c r="BF253" i="3"/>
  <c r="BF260" i="3"/>
  <c r="BF266" i="3"/>
  <c r="BF278" i="3"/>
  <c r="BF280" i="3"/>
  <c r="BF309" i="3"/>
  <c r="BF316" i="3"/>
  <c r="BF325" i="3"/>
  <c r="BF336" i="3"/>
  <c r="BF370" i="3"/>
  <c r="BF372" i="3"/>
  <c r="BF374" i="3"/>
  <c r="BF381" i="3"/>
  <c r="BF154" i="3"/>
  <c r="BF159" i="3"/>
  <c r="BF184" i="3"/>
  <c r="BF193" i="3"/>
  <c r="BF196" i="3"/>
  <c r="BF255" i="3"/>
  <c r="BF271" i="3"/>
  <c r="BF318" i="3"/>
  <c r="BF384" i="3"/>
  <c r="BF389" i="3"/>
  <c r="BF393" i="3"/>
  <c r="BF394" i="3"/>
  <c r="BF397" i="3"/>
  <c r="BF402" i="3"/>
  <c r="BF403" i="3"/>
  <c r="BF404" i="3"/>
  <c r="BF169" i="2"/>
  <c r="BF282" i="2"/>
  <c r="BF290" i="2"/>
  <c r="BF294" i="2"/>
  <c r="BF382" i="2"/>
  <c r="BF394" i="2"/>
  <c r="BF411" i="2"/>
  <c r="BF413" i="2"/>
  <c r="BF419" i="2"/>
  <c r="J91" i="2"/>
  <c r="F94" i="2"/>
  <c r="BF138" i="2"/>
  <c r="BF206" i="2"/>
  <c r="BF247" i="2"/>
  <c r="BF270" i="2"/>
  <c r="BF308" i="2"/>
  <c r="BF343" i="2"/>
  <c r="BF364" i="2"/>
  <c r="BF369" i="2"/>
  <c r="BF399" i="2"/>
  <c r="BF135" i="2"/>
  <c r="BF139" i="2"/>
  <c r="BF149" i="2"/>
  <c r="BF187" i="2"/>
  <c r="BF274" i="2"/>
  <c r="BF278" i="2"/>
  <c r="BF307" i="2"/>
  <c r="BF310" i="2"/>
  <c r="BF312" i="2"/>
  <c r="BF315" i="2"/>
  <c r="BF324" i="2"/>
  <c r="BF349" i="2"/>
  <c r="BF371" i="2"/>
  <c r="BF380" i="2"/>
  <c r="BF415" i="2"/>
  <c r="BF417" i="2"/>
  <c r="E120" i="2"/>
  <c r="BF141" i="2"/>
  <c r="BF252" i="2"/>
  <c r="BF303" i="2"/>
  <c r="BF313" i="2"/>
  <c r="BF370" i="2"/>
  <c r="BF372" i="2"/>
  <c r="BF375" i="2"/>
  <c r="BF223" i="2"/>
  <c r="BF235" i="2"/>
  <c r="BF243" i="2"/>
  <c r="BF298" i="2"/>
  <c r="BF309" i="2"/>
  <c r="BF317" i="2"/>
  <c r="BF322" i="2"/>
  <c r="BF331" i="2"/>
  <c r="BF368" i="2"/>
  <c r="BF376" i="2"/>
  <c r="BF378" i="2"/>
  <c r="BF381" i="2"/>
  <c r="BF425" i="2"/>
  <c r="BF426" i="2"/>
  <c r="BF427" i="2"/>
  <c r="BF188" i="2"/>
  <c r="BF259" i="2"/>
  <c r="BF265" i="2"/>
  <c r="BF325" i="2"/>
  <c r="BF328" i="2"/>
  <c r="BF346" i="2"/>
  <c r="BF373" i="2"/>
  <c r="BF374" i="2"/>
  <c r="BF377" i="2"/>
  <c r="BF379" i="2"/>
  <c r="BF392" i="2"/>
  <c r="BF409" i="2"/>
  <c r="BF420" i="2"/>
  <c r="BF422" i="2"/>
  <c r="BF423" i="2"/>
  <c r="BF424" i="2"/>
  <c r="BF428" i="2"/>
  <c r="BF429" i="2"/>
  <c r="BF430" i="2"/>
  <c r="BF432" i="2"/>
  <c r="BF433" i="2"/>
  <c r="BF434" i="2"/>
  <c r="BF436" i="2"/>
  <c r="F38" i="2"/>
  <c r="BC96" i="1"/>
  <c r="F38" i="3"/>
  <c r="BC97" i="1" s="1"/>
  <c r="F37" i="5"/>
  <c r="BB99" i="1"/>
  <c r="J35" i="7"/>
  <c r="AV103" i="1" s="1"/>
  <c r="F38" i="11"/>
  <c r="BC107" i="1"/>
  <c r="F39" i="12"/>
  <c r="BD108" i="1" s="1"/>
  <c r="F39" i="14"/>
  <c r="BD110" i="1"/>
  <c r="J35" i="15"/>
  <c r="AV111" i="1" s="1"/>
  <c r="AS94" i="1"/>
  <c r="J35" i="3"/>
  <c r="AV97" i="1"/>
  <c r="F37" i="3"/>
  <c r="BB97" i="1" s="1"/>
  <c r="F39" i="4"/>
  <c r="BD98" i="1"/>
  <c r="F39" i="5"/>
  <c r="BD99" i="1"/>
  <c r="F37" i="6"/>
  <c r="BB101" i="1"/>
  <c r="BB100" i="1" s="1"/>
  <c r="AX100" i="1" s="1"/>
  <c r="F39" i="7"/>
  <c r="BD103" i="1"/>
  <c r="F35" i="11"/>
  <c r="AZ107" i="1" s="1"/>
  <c r="J35" i="13"/>
  <c r="AV109" i="1"/>
  <c r="F38" i="14"/>
  <c r="BC110" i="1" s="1"/>
  <c r="F39" i="15"/>
  <c r="BD111" i="1" s="1"/>
  <c r="J35" i="2"/>
  <c r="AV96" i="1" s="1"/>
  <c r="F37" i="4"/>
  <c r="BB98" i="1"/>
  <c r="F35" i="5"/>
  <c r="AZ99" i="1" s="1"/>
  <c r="F39" i="6"/>
  <c r="BD101" i="1"/>
  <c r="BD100" i="1" s="1"/>
  <c r="F38" i="7"/>
  <c r="BC103" i="1" s="1"/>
  <c r="F37" i="11"/>
  <c r="BB107" i="1" s="1"/>
  <c r="F38" i="13"/>
  <c r="BC109" i="1"/>
  <c r="F35" i="14"/>
  <c r="AZ110" i="1" s="1"/>
  <c r="F35" i="15"/>
  <c r="AZ111" i="1" s="1"/>
  <c r="J35" i="16"/>
  <c r="AV112" i="1" s="1"/>
  <c r="F35" i="2"/>
  <c r="AZ96" i="1"/>
  <c r="F35" i="3"/>
  <c r="AZ97" i="1" s="1"/>
  <c r="F35" i="4"/>
  <c r="AZ98" i="1"/>
  <c r="F38" i="4"/>
  <c r="BC98" i="1" s="1"/>
  <c r="F35" i="6"/>
  <c r="AZ101" i="1"/>
  <c r="AZ100" i="1" s="1"/>
  <c r="AV100" i="1" s="1"/>
  <c r="F37" i="7"/>
  <c r="BB103" i="1"/>
  <c r="F38" i="10"/>
  <c r="BC106" i="1" s="1"/>
  <c r="J35" i="12"/>
  <c r="AV108" i="1"/>
  <c r="F35" i="12"/>
  <c r="AZ108" i="1" s="1"/>
  <c r="F37" i="12"/>
  <c r="BB108" i="1"/>
  <c r="F38" i="12"/>
  <c r="BC108" i="1"/>
  <c r="F39" i="13"/>
  <c r="BD109" i="1"/>
  <c r="F38" i="15"/>
  <c r="BC111" i="1" s="1"/>
  <c r="F39" i="16"/>
  <c r="BD112" i="1"/>
  <c r="F38" i="16"/>
  <c r="BC112" i="1" s="1"/>
  <c r="F39" i="2"/>
  <c r="BD96" i="1" s="1"/>
  <c r="F39" i="3"/>
  <c r="BD97" i="1"/>
  <c r="F38" i="5"/>
  <c r="BC99" i="1"/>
  <c r="J35" i="6"/>
  <c r="AV101" i="1" s="1"/>
  <c r="F35" i="7"/>
  <c r="AZ103" i="1"/>
  <c r="J35" i="11"/>
  <c r="AV107" i="1" s="1"/>
  <c r="F35" i="13"/>
  <c r="AZ109" i="1"/>
  <c r="F37" i="14"/>
  <c r="BB110" i="1" s="1"/>
  <c r="F37" i="16"/>
  <c r="BB112" i="1" s="1"/>
  <c r="F35" i="16"/>
  <c r="AZ112" i="1"/>
  <c r="F37" i="2"/>
  <c r="BB96" i="1" s="1"/>
  <c r="J35" i="4"/>
  <c r="AV98" i="1"/>
  <c r="J35" i="5"/>
  <c r="AV99" i="1" s="1"/>
  <c r="F38" i="6"/>
  <c r="BC101" i="1"/>
  <c r="BC100" i="1"/>
  <c r="AY100" i="1" s="1"/>
  <c r="F35" i="8"/>
  <c r="AZ104" i="1"/>
  <c r="J35" i="8"/>
  <c r="AV104" i="1" s="1"/>
  <c r="F38" i="8"/>
  <c r="BC104" i="1"/>
  <c r="F37" i="8"/>
  <c r="BB104" i="1" s="1"/>
  <c r="F39" i="8"/>
  <c r="BD104" i="1"/>
  <c r="J35" i="9"/>
  <c r="AV105" i="1" s="1"/>
  <c r="F35" i="9"/>
  <c r="AZ105" i="1" s="1"/>
  <c r="F37" i="9"/>
  <c r="BB105" i="1" s="1"/>
  <c r="F38" i="9"/>
  <c r="BC105" i="1" s="1"/>
  <c r="F39" i="9"/>
  <c r="BD105" i="1" s="1"/>
  <c r="J35" i="10"/>
  <c r="AV106" i="1"/>
  <c r="F39" i="10"/>
  <c r="BD106" i="1" s="1"/>
  <c r="F35" i="10"/>
  <c r="AZ106" i="1"/>
  <c r="F37" i="10"/>
  <c r="BB106" i="1" s="1"/>
  <c r="F39" i="11"/>
  <c r="BD107" i="1"/>
  <c r="F37" i="13"/>
  <c r="BB109" i="1"/>
  <c r="J35" i="14"/>
  <c r="AV110" i="1" s="1"/>
  <c r="F37" i="15"/>
  <c r="BB111" i="1" s="1"/>
  <c r="BK139" i="7" l="1"/>
  <c r="BK138" i="7" s="1"/>
  <c r="J138" i="7" s="1"/>
  <c r="J98" i="7" s="1"/>
  <c r="BK984" i="7"/>
  <c r="J984" i="7" s="1"/>
  <c r="J104" i="7" s="1"/>
  <c r="J32" i="14"/>
  <c r="AG110" i="1" s="1"/>
  <c r="J32" i="15"/>
  <c r="J98" i="15"/>
  <c r="BK129" i="4"/>
  <c r="J129" i="4" s="1"/>
  <c r="J99" i="4" s="1"/>
  <c r="J154" i="12"/>
  <c r="J102" i="12" s="1"/>
  <c r="P123" i="8"/>
  <c r="AU104" i="1"/>
  <c r="T984" i="7"/>
  <c r="P984" i="7"/>
  <c r="P162" i="12"/>
  <c r="R124" i="16"/>
  <c r="R123" i="16"/>
  <c r="R329" i="2"/>
  <c r="R132" i="2" s="1"/>
  <c r="P132" i="6"/>
  <c r="T125" i="9"/>
  <c r="R129" i="4"/>
  <c r="R128" i="4"/>
  <c r="P125" i="10"/>
  <c r="AU106" i="1"/>
  <c r="R123" i="8"/>
  <c r="R130" i="5"/>
  <c r="BK125" i="10"/>
  <c r="J125" i="10"/>
  <c r="J98" i="10"/>
  <c r="P129" i="4"/>
  <c r="P128" i="4"/>
  <c r="AU98" i="1"/>
  <c r="BK132" i="6"/>
  <c r="J132" i="6"/>
  <c r="J99" i="6"/>
  <c r="R984" i="7"/>
  <c r="R138" i="7" s="1"/>
  <c r="R301" i="3"/>
  <c r="R136" i="3"/>
  <c r="R135" i="3" s="1"/>
  <c r="R125" i="9"/>
  <c r="P139" i="7"/>
  <c r="P138" i="7" s="1"/>
  <c r="AU103" i="1" s="1"/>
  <c r="R139" i="7"/>
  <c r="T136" i="3"/>
  <c r="T162" i="12"/>
  <c r="T125" i="10"/>
  <c r="P130" i="5"/>
  <c r="AU99" i="1" s="1"/>
  <c r="P133" i="2"/>
  <c r="P132" i="2"/>
  <c r="AU96" i="1" s="1"/>
  <c r="R130" i="12"/>
  <c r="R129" i="12"/>
  <c r="P213" i="11"/>
  <c r="T123" i="8"/>
  <c r="T139" i="7"/>
  <c r="T124" i="16"/>
  <c r="T123" i="16"/>
  <c r="T138" i="11"/>
  <c r="T137" i="11"/>
  <c r="BK136" i="3"/>
  <c r="T130" i="12"/>
  <c r="R213" i="11"/>
  <c r="R137" i="11"/>
  <c r="P200" i="6"/>
  <c r="P130" i="12"/>
  <c r="P129" i="12"/>
  <c r="AU108" i="1"/>
  <c r="T132" i="6"/>
  <c r="T131" i="6" s="1"/>
  <c r="T129" i="4"/>
  <c r="T128" i="4" s="1"/>
  <c r="T133" i="2"/>
  <c r="T132" i="2"/>
  <c r="P138" i="11"/>
  <c r="P137" i="11" s="1"/>
  <c r="AU107" i="1" s="1"/>
  <c r="P125" i="9"/>
  <c r="AU105" i="1" s="1"/>
  <c r="T130" i="5"/>
  <c r="BK301" i="3"/>
  <c r="J301" i="3"/>
  <c r="J104" i="3"/>
  <c r="T200" i="6"/>
  <c r="P135" i="3"/>
  <c r="AU97" i="1" s="1"/>
  <c r="R128" i="13"/>
  <c r="R127" i="13"/>
  <c r="T301" i="3"/>
  <c r="T135" i="3"/>
  <c r="AG111" i="1"/>
  <c r="BK133" i="2"/>
  <c r="J133" i="2"/>
  <c r="J99" i="2"/>
  <c r="BK329" i="2"/>
  <c r="J329" i="2" s="1"/>
  <c r="J105" i="2" s="1"/>
  <c r="BK200" i="6"/>
  <c r="J200" i="6" s="1"/>
  <c r="J107" i="6" s="1"/>
  <c r="BK282" i="11"/>
  <c r="J282" i="11"/>
  <c r="J113" i="11"/>
  <c r="BK124" i="16"/>
  <c r="J124" i="16"/>
  <c r="J99" i="16"/>
  <c r="BK164" i="13"/>
  <c r="J164" i="13" s="1"/>
  <c r="J103" i="13" s="1"/>
  <c r="BK198" i="5"/>
  <c r="J198" i="5" s="1"/>
  <c r="J102" i="5" s="1"/>
  <c r="BK127" i="13"/>
  <c r="J127" i="13" s="1"/>
  <c r="J98" i="13" s="1"/>
  <c r="BK129" i="12"/>
  <c r="J129" i="12"/>
  <c r="J32" i="12" s="1"/>
  <c r="AG108" i="1" s="1"/>
  <c r="BK137" i="11"/>
  <c r="J137" i="11" s="1"/>
  <c r="J32" i="11" s="1"/>
  <c r="AG107" i="1" s="1"/>
  <c r="AG105" i="1"/>
  <c r="J98" i="9"/>
  <c r="BK128" i="4"/>
  <c r="J128" i="4"/>
  <c r="J32" i="4" s="1"/>
  <c r="AG98" i="1" s="1"/>
  <c r="F36" i="3"/>
  <c r="BA97" i="1" s="1"/>
  <c r="J36" i="7"/>
  <c r="AW103" i="1"/>
  <c r="AT103" i="1" s="1"/>
  <c r="J36" i="2"/>
  <c r="AW96" i="1"/>
  <c r="AT96" i="1" s="1"/>
  <c r="BD95" i="1"/>
  <c r="J36" i="6"/>
  <c r="AW101" i="1"/>
  <c r="AT101" i="1"/>
  <c r="F36" i="9"/>
  <c r="BA105" i="1" s="1"/>
  <c r="J36" i="12"/>
  <c r="AW108" i="1" s="1"/>
  <c r="AT108" i="1" s="1"/>
  <c r="J36" i="13"/>
  <c r="AW109" i="1"/>
  <c r="AT109" i="1"/>
  <c r="BC102" i="1"/>
  <c r="AY102" i="1" s="1"/>
  <c r="J36" i="4"/>
  <c r="AW98" i="1" s="1"/>
  <c r="AT98" i="1" s="1"/>
  <c r="J36" i="5"/>
  <c r="AW99" i="1" s="1"/>
  <c r="AT99" i="1" s="1"/>
  <c r="F36" i="6"/>
  <c r="BA101" i="1"/>
  <c r="BA100" i="1"/>
  <c r="AW100" i="1" s="1"/>
  <c r="AT100" i="1" s="1"/>
  <c r="J32" i="8"/>
  <c r="AG104" i="1" s="1"/>
  <c r="J36" i="9"/>
  <c r="AW105" i="1" s="1"/>
  <c r="AT105" i="1" s="1"/>
  <c r="F36" i="12"/>
  <c r="BA108" i="1"/>
  <c r="F36" i="13"/>
  <c r="BA109" i="1"/>
  <c r="J36" i="15"/>
  <c r="AW111" i="1" s="1"/>
  <c r="AT111" i="1" s="1"/>
  <c r="J36" i="16"/>
  <c r="AW112" i="1" s="1"/>
  <c r="AT112" i="1" s="1"/>
  <c r="BD102" i="1"/>
  <c r="F36" i="2"/>
  <c r="BA96" i="1" s="1"/>
  <c r="BC95" i="1"/>
  <c r="AZ95" i="1"/>
  <c r="AV95" i="1"/>
  <c r="J36" i="8"/>
  <c r="AW104" i="1" s="1"/>
  <c r="AT104" i="1" s="1"/>
  <c r="J36" i="10"/>
  <c r="AW106" i="1" s="1"/>
  <c r="AT106" i="1" s="1"/>
  <c r="J36" i="11"/>
  <c r="AW107" i="1"/>
  <c r="AT107" i="1"/>
  <c r="F36" i="15"/>
  <c r="BA111" i="1" s="1"/>
  <c r="F36" i="16"/>
  <c r="BA112" i="1" s="1"/>
  <c r="BB102" i="1"/>
  <c r="AX102" i="1" s="1"/>
  <c r="J36" i="3"/>
  <c r="AW97" i="1" s="1"/>
  <c r="AT97" i="1" s="1"/>
  <c r="F36" i="8"/>
  <c r="BA104" i="1"/>
  <c r="F36" i="10"/>
  <c r="BA106" i="1" s="1"/>
  <c r="F36" i="11"/>
  <c r="BA107" i="1"/>
  <c r="AZ102" i="1"/>
  <c r="AV102" i="1" s="1"/>
  <c r="F36" i="4"/>
  <c r="BA98" i="1" s="1"/>
  <c r="BB95" i="1"/>
  <c r="F36" i="5"/>
  <c r="BA99" i="1"/>
  <c r="F36" i="7"/>
  <c r="BA103" i="1" s="1"/>
  <c r="T138" i="7" l="1"/>
  <c r="J139" i="7"/>
  <c r="J99" i="7" s="1"/>
  <c r="AN111" i="1"/>
  <c r="AN105" i="1"/>
  <c r="T129" i="12"/>
  <c r="BK135" i="3"/>
  <c r="J135" i="3" s="1"/>
  <c r="J32" i="3" s="1"/>
  <c r="AG97" i="1" s="1"/>
  <c r="P131" i="6"/>
  <c r="AU101" i="1"/>
  <c r="BK132" i="2"/>
  <c r="J132" i="2"/>
  <c r="J32" i="2" s="1"/>
  <c r="AG96" i="1" s="1"/>
  <c r="BK130" i="5"/>
  <c r="J130" i="5"/>
  <c r="J136" i="3"/>
  <c r="J99" i="3"/>
  <c r="BK131" i="6"/>
  <c r="J131" i="6"/>
  <c r="J32" i="6" s="1"/>
  <c r="AG101" i="1" s="1"/>
  <c r="AG100" i="1" s="1"/>
  <c r="AN100" i="1" s="1"/>
  <c r="BK123" i="16"/>
  <c r="J123" i="16"/>
  <c r="J98" i="16" s="1"/>
  <c r="J41" i="15"/>
  <c r="AN108" i="1"/>
  <c r="J98" i="12"/>
  <c r="AN107" i="1"/>
  <c r="J41" i="12"/>
  <c r="J98" i="11"/>
  <c r="J41" i="11"/>
  <c r="AN104" i="1"/>
  <c r="J41" i="9"/>
  <c r="J41" i="8"/>
  <c r="AN98" i="1"/>
  <c r="J98" i="4"/>
  <c r="J41" i="4"/>
  <c r="AU95" i="1"/>
  <c r="J32" i="10"/>
  <c r="AG106" i="1"/>
  <c r="BA95" i="1"/>
  <c r="BD94" i="1"/>
  <c r="W33" i="1" s="1"/>
  <c r="AU102" i="1"/>
  <c r="AY95" i="1"/>
  <c r="BC94" i="1"/>
  <c r="W32" i="1" s="1"/>
  <c r="AZ94" i="1"/>
  <c r="W29" i="1" s="1"/>
  <c r="AU100" i="1"/>
  <c r="J32" i="7"/>
  <c r="AG103" i="1"/>
  <c r="AX95" i="1"/>
  <c r="BB94" i="1"/>
  <c r="W31" i="1" s="1"/>
  <c r="J32" i="5"/>
  <c r="AG99" i="1"/>
  <c r="J32" i="13"/>
  <c r="AG109" i="1"/>
  <c r="AN109" i="1" s="1"/>
  <c r="J41" i="6" l="1"/>
  <c r="J41" i="2"/>
  <c r="J41" i="10"/>
  <c r="J41" i="3"/>
  <c r="J41" i="5"/>
  <c r="J98" i="3"/>
  <c r="J98" i="5"/>
  <c r="J98" i="2"/>
  <c r="J98" i="6"/>
  <c r="J41" i="13"/>
  <c r="J41" i="7"/>
  <c r="AN103" i="1"/>
  <c r="AN96" i="1"/>
  <c r="AN101" i="1"/>
  <c r="AN99" i="1"/>
  <c r="AN106" i="1"/>
  <c r="AN97" i="1"/>
  <c r="AU94" i="1"/>
  <c r="J32" i="16"/>
  <c r="AG112" i="1"/>
  <c r="AG102" i="1"/>
  <c r="AG95" i="1"/>
  <c r="AN95" i="1" s="1"/>
  <c r="AX94" i="1"/>
  <c r="AV94" i="1"/>
  <c r="AK29" i="1" s="1"/>
  <c r="AY94" i="1"/>
  <c r="AW95" i="1"/>
  <c r="AT95" i="1"/>
  <c r="J41" i="16" l="1"/>
  <c r="AN112" i="1"/>
  <c r="AG94" i="1"/>
  <c r="AK26" i="1" s="1"/>
  <c r="BF121" i="14" l="1"/>
  <c r="BF132" i="14"/>
  <c r="J36" i="14" l="1"/>
  <c r="J41" i="14" s="1"/>
  <c r="F36" i="14"/>
  <c r="BA110" i="1" s="1"/>
  <c r="BA102" i="1" s="1"/>
  <c r="BA94" i="1" s="1"/>
  <c r="AW110" i="1"/>
  <c r="AT110" i="1" s="1"/>
  <c r="AN110" i="1" s="1"/>
  <c r="AW102" i="1" l="1"/>
  <c r="AT102" i="1" s="1"/>
  <c r="AN102" i="1" s="1"/>
  <c r="AW94" i="1"/>
  <c r="W30" i="1"/>
  <c r="AT94" i="1" l="1"/>
  <c r="AN94" i="1" s="1"/>
  <c r="AK30" i="1"/>
  <c r="AK35" i="1" s="1"/>
</calcChain>
</file>

<file path=xl/sharedStrings.xml><?xml version="1.0" encoding="utf-8"?>
<sst xmlns="http://schemas.openxmlformats.org/spreadsheetml/2006/main" count="31783" uniqueCount="3540">
  <si>
    <t>Export Komplet</t>
  </si>
  <si>
    <t/>
  </si>
  <si>
    <t>2.0</t>
  </si>
  <si>
    <t>False</t>
  </si>
  <si>
    <t>{8fb33b80-9d53-493d-a40a-2775c2a00ca5}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</si>
  <si>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</si>
  <si>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</si>
  <si>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</si>
  <si>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</si>
  <si>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</si>
  <si>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</si>
  <si>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</si>
  <si>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</si>
  <si>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0368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</si>
  <si>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</si>
  <si>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</si>
  <si>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rekonštrukcia priestorov Strednej odbornej školy drevárskej vo Zvolene</t>
  </si>
  <si>
    <t>JKSO:</t>
  </si>
  <si>
    <t>KS:</t>
  </si>
  <si>
    <t>Miesto:</t>
  </si>
  <si>
    <t>parc.č. 1132/1, 1132/2, 1558/147 k.ú. Môťová</t>
  </si>
  <si>
    <t>Dátum:</t>
  </si>
  <si>
    <t>27. 2. 2025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</si>
  <si>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</si>
  <si>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</si>
  <si>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</si>
  <si>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</si>
  <si>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</si>
  <si>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</si>
  <si>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</si>
  <si>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 Marek Mečír</t>
  </si>
  <si>
    <t>True</t>
  </si>
  <si>
    <t>Spracovateľ:</t>
  </si>
  <si>
    <t>Stanislav Hlubina</t>
  </si>
  <si>
    <t>Poznámka:</t>
  </si>
  <si>
    <t>„V prípade výskytu obchodných názvov výrobkov a technológií, tieto majú informatívny charakter a slúžia ako minimálny štandart. Sú uvedené ako referenčná kvalita a môžu byť nahradené ekvivalentným výrobkom, ktorý má rovnaké alebo lepšie vlastnosti a parametre“.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</si>
  <si>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</si>
  <si>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</si>
  <si>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</si>
  <si>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</si>
  <si>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</si>
  <si>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</si>
  <si>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</si>
  <si>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</si>
  <si>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</si>
  <si>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</si>
  <si>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</si>
  <si>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</si>
  <si>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</si>
  <si>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</si>
  <si>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</si>
  <si>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</si>
  <si>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</si>
  <si>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</si>
  <si>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</si>
  <si>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</si>
  <si>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</si>
  <si>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</si>
  <si>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</si>
  <si>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</si>
  <si>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</si>
  <si>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</si>
  <si>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</si>
  <si>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</si>
  <si>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</si>
  <si>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</si>
  <si>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</si>
  <si>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</si>
  <si>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</si>
  <si>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</si>
  <si>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</si>
  <si>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</si>
  <si>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</si>
  <si>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</si>
  <si>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</si>
  <si>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</si>
  <si>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</si>
  <si>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</si>
  <si>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</si>
  <si>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</si>
  <si>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</si>
  <si>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Zateplenie budovy dielní</t>
  </si>
  <si>
    <t>STA</t>
  </si>
  <si>
    <t>1</t>
  </si>
  <si>
    <t>{c044df22-5910-4e5f-bb99-c9379466209c}</t>
  </si>
  <si>
    <t>/</t>
  </si>
  <si>
    <t>01</t>
  </si>
  <si>
    <t>Výmena výplní otvorov</t>
  </si>
  <si>
    <t>Časť</t>
  </si>
  <si>
    <t>2</t>
  </si>
  <si>
    <t>{9a31d253-6231-4ce1-a02a-4a5a6d6a6865}</t>
  </si>
  <si>
    <t>02</t>
  </si>
  <si>
    <t>Fasáda</t>
  </si>
  <si>
    <t>{d0ccabe7-0c93-419f-af9f-803d2a62e812}</t>
  </si>
  <si>
    <t>03</t>
  </si>
  <si>
    <t>Okapový chodník a spevnené plochy</t>
  </si>
  <si>
    <t>{e3a8ad30-ba55-4df7-b5f5-a87de09b6020}</t>
  </si>
  <si>
    <t>04</t>
  </si>
  <si>
    <t>Asanovanie vonkajších objektov</t>
  </si>
  <si>
    <t>{f05959a3-33c3-437d-b3c7-da5e6a4d0c06}</t>
  </si>
  <si>
    <t>SO-02</t>
  </si>
  <si>
    <t>Prístavba</t>
  </si>
  <si>
    <t>{7a283d3a-37ff-4d8c-bae9-bf6c75d0b1c3}</t>
  </si>
  <si>
    <t>05</t>
  </si>
  <si>
    <t>Veľký prístrešok</t>
  </si>
  <si>
    <t>{72126ca1-06ae-48c3-a05e-9c046810569a}</t>
  </si>
  <si>
    <t>SO 03</t>
  </si>
  <si>
    <t>Rekonštrukcia budovy dielní</t>
  </si>
  <si>
    <t>{79c0d1a3-9613-4a14-a5a0-61fc07309172}</t>
  </si>
  <si>
    <t>06</t>
  </si>
  <si>
    <t>Rekonštrukcia vnútorných priestorov</t>
  </si>
  <si>
    <t>{40d7745b-e9be-4c3b-b3ec-9446b8b8c6eb}</t>
  </si>
  <si>
    <t>07</t>
  </si>
  <si>
    <t>Zdravotechnika</t>
  </si>
  <si>
    <t>{def4ebf5-3e32-4f61-a585-113b61c00f70}</t>
  </si>
  <si>
    <t>08</t>
  </si>
  <si>
    <t>Ústredné kúrenie</t>
  </si>
  <si>
    <t>{db286dc2-5113-42ce-bf38-f0333db34922}</t>
  </si>
  <si>
    <t>09</t>
  </si>
  <si>
    <t>Elektroinštalácia</t>
  </si>
  <si>
    <t>{f44c77c4-ee37-414e-829f-43b0e3134525}</t>
  </si>
  <si>
    <t>10</t>
  </si>
  <si>
    <t>Výťah</t>
  </si>
  <si>
    <t>{fdbc7f5a-6338-47cc-8e47-d475f6794207}</t>
  </si>
  <si>
    <t>11</t>
  </si>
  <si>
    <t>Malý prístrešok</t>
  </si>
  <si>
    <t>{a77376ca-649c-4673-a912-9b4838842a42}</t>
  </si>
  <si>
    <t>12</t>
  </si>
  <si>
    <t>Bezbariérové opatrenia</t>
  </si>
  <si>
    <t>{456a2763-03c8-4d80-ae0a-256e1dd6785d}</t>
  </si>
  <si>
    <t>13</t>
  </si>
  <si>
    <t>Lakovňa</t>
  </si>
  <si>
    <t>{23b4b85f-acfb-44c7-9156-81ef48233249}</t>
  </si>
  <si>
    <t>14</t>
  </si>
  <si>
    <t xml:space="preserve">Odsávanie, podtlaková vzduchová automatická regeneráca filtračnej tkaniny </t>
  </si>
  <si>
    <t>{ceb0a3b7-873f-48f8-b126-14afc46b6ece}</t>
  </si>
  <si>
    <t>15</t>
  </si>
  <si>
    <t>Zariadenie a rozvody stlačeného vzduchu</t>
  </si>
  <si>
    <t>{d360870f-fd61-45c0-8d06-ceb5a5f07f94}</t>
  </si>
  <si>
    <t>KRYCÍ LIST ROZPOČTU</t>
  </si>
  <si>
    <t>Objekt:</t>
  </si>
  <si>
    <t>SO-01 - Zateplenie budovy dielní</t>
  </si>
  <si>
    <t>Časť:</t>
  </si>
  <si>
    <t>01 - Výmena výplní otvorov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</si>
  <si>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</si>
  <si>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</si>
  <si>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</si>
  <si>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</si>
  <si>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</si>
  <si>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</si>
  <si>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</si>
  <si>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</si>
  <si>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</si>
  <si>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</si>
  <si>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711 - Izolácie proti vode a vlhkosti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</si>
  <si>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</si>
  <si>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</si>
  <si>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</si>
  <si>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</si>
  <si>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</si>
  <si>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 xml:space="preserve">    786 - Čalúnnické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</si>
  <si>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</si>
  <si>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</si>
  <si>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</si>
  <si>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</si>
  <si>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</si>
  <si>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</si>
  <si>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</si>
  <si>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</si>
  <si>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</si>
  <si>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</si>
  <si>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</si>
  <si>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</si>
  <si>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</si>
  <si>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</si>
  <si>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</si>
  <si>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</si>
  <si>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</si>
  <si>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</si>
  <si>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317121351.S</t>
  </si>
  <si>
    <t>Montáž prekladu zo železobetónových prefabrikátov do pripravených rýh svetl. otvoru 1800-2400 mm</t>
  </si>
  <si>
    <t>ks</t>
  </si>
  <si>
    <t>4</t>
  </si>
  <si>
    <t>2101487729</t>
  </si>
  <si>
    <t>VV</t>
  </si>
  <si>
    <t>zvýšený otvor vrát os 1-2</t>
  </si>
  <si>
    <t>M</t>
  </si>
  <si>
    <t>596460002100.S</t>
  </si>
  <si>
    <t>Keramický preklad nosný, lxšxv 3500x70x238 mm</t>
  </si>
  <si>
    <t>8</t>
  </si>
  <si>
    <t>2105972539</t>
  </si>
  <si>
    <t>317160313.S</t>
  </si>
  <si>
    <t>Keramický preklad nosný šírky 70 mm, výšky 238 mm, dĺžky 1500 mm</t>
  </si>
  <si>
    <t>-238364309</t>
  </si>
  <si>
    <t>"1.31" 4*4</t>
  </si>
  <si>
    <t>340239225.S</t>
  </si>
  <si>
    <t>Zamurovanie otvorov plochy nad 1 do 4 m2 z tehál pálených dierovaných nebrúsených hrúbky 300 mm</t>
  </si>
  <si>
    <t>m2</t>
  </si>
  <si>
    <t>654021815</t>
  </si>
  <si>
    <t>"1.01" 5,50*3,00-3,50*2,50</t>
  </si>
  <si>
    <t>"1.31" 5,55*3,00-1,10*1,50*4</t>
  </si>
  <si>
    <t>"1.34" 2,43*1,73</t>
  </si>
  <si>
    <t>"1.37" 2,73*1,73</t>
  </si>
  <si>
    <t>"1.38" 2,95*3,22</t>
  </si>
  <si>
    <t>Súčet</t>
  </si>
  <si>
    <t>6</t>
  </si>
  <si>
    <t>Úpravy povrchov, podlahy, osadenie</t>
  </si>
  <si>
    <t>5</t>
  </si>
  <si>
    <t>610991111.S</t>
  </si>
  <si>
    <t>Zakrývanie výplní vnútorných okenných otvorov, predmetov a konštrukcií</t>
  </si>
  <si>
    <t>"O01" 5,40*1,73*24</t>
  </si>
  <si>
    <t>"O02" 5,40*1,73*2</t>
  </si>
  <si>
    <t>"O03" 2,60*1,70*2</t>
  </si>
  <si>
    <t>"O04" 1,17*0,80*2</t>
  </si>
  <si>
    <t>"O05" 1,20*0,80*6</t>
  </si>
  <si>
    <t>"O06" 1,15*0,80*8</t>
  </si>
  <si>
    <t>"O07" 1,10*1,50*20</t>
  </si>
  <si>
    <t>"O08" 1,15*1,40*4</t>
  </si>
  <si>
    <t>"O09" 1,10*1,40*36</t>
  </si>
  <si>
    <t>"O10" 1,10*0,80*7</t>
  </si>
  <si>
    <t>"O11" 1,15*0,80*16</t>
  </si>
  <si>
    <t>"O12" 2,70*1,00*2</t>
  </si>
  <si>
    <t>"B1" 3,20*3,27*2</t>
  </si>
  <si>
    <t>"B2" 2,75*3,27</t>
  </si>
  <si>
    <t>"B3" 3,05*3,27</t>
  </si>
  <si>
    <t>"PD" 0,96*2,05*2</t>
  </si>
  <si>
    <t>"VD1" 3,50*2,50*1</t>
  </si>
  <si>
    <t>"Z1" 5,50*2,85*2</t>
  </si>
  <si>
    <t>612425931.S</t>
  </si>
  <si>
    <t>Omietka vápenná vnútorného ostenia okenného alebo dverného štuková</t>
  </si>
  <si>
    <t>681963890</t>
  </si>
  <si>
    <t>APU lišta, okná</t>
  </si>
  <si>
    <t>(5,40+1,73*2)*26*0,25</t>
  </si>
  <si>
    <t>(2,60+1,70*2)*2*0,25</t>
  </si>
  <si>
    <t>(1,17+0,80*2)*2*0,25</t>
  </si>
  <si>
    <t>(1,20+0,80*2)*6*0,25</t>
  </si>
  <si>
    <t>(1,15+0,80*2)*8*0,25</t>
  </si>
  <si>
    <t>(1,10+1,50*2)*20*0,25</t>
  </si>
  <si>
    <t>(1,15+1,40*2)*4*0,25</t>
  </si>
  <si>
    <t>(1,10+1,40*2)*36*0,25</t>
  </si>
  <si>
    <t>(1,10+0,80*2)*7*0,25</t>
  </si>
  <si>
    <t>(1,15+0,80*2)*16*0,25</t>
  </si>
  <si>
    <t>(2,70+1,00*2)*2*0,25</t>
  </si>
  <si>
    <t>dvere</t>
  </si>
  <si>
    <t>(3,50+2,50*2)*1*0,25</t>
  </si>
  <si>
    <t>(5,50+2,50*2)*2*0,25</t>
  </si>
  <si>
    <t>(0,96+2,05*2)*2*0,25</t>
  </si>
  <si>
    <t>7</t>
  </si>
  <si>
    <t>612460121.S</t>
  </si>
  <si>
    <t>Príprava vnútorného podkladu stien penetráciou základnou</t>
  </si>
  <si>
    <t>-1346172469</t>
  </si>
  <si>
    <t>612481022.S</t>
  </si>
  <si>
    <t>Okenný a dverový plastový dilatačný profil pre hrúbku omietky do 9 mm</t>
  </si>
  <si>
    <t>m</t>
  </si>
  <si>
    <t>708468520</t>
  </si>
  <si>
    <t>(5,40+1,73*2)*26</t>
  </si>
  <si>
    <t>(2,60+1,70*2)*2</t>
  </si>
  <si>
    <t>(1,17+0,80*2)*2</t>
  </si>
  <si>
    <t>(1,20+0,80*2)*6</t>
  </si>
  <si>
    <t>(1,15+0,80*2)*8</t>
  </si>
  <si>
    <t>(1,10+1,50*2)*20</t>
  </si>
  <si>
    <t>(1,15+1,40*2)*4</t>
  </si>
  <si>
    <t>(1,10+1,40*2)*36</t>
  </si>
  <si>
    <t>(1,10+0,80*2)*7</t>
  </si>
  <si>
    <t>(1,15+0,80*2)*16</t>
  </si>
  <si>
    <t>(2,70+1,00*2)*2</t>
  </si>
  <si>
    <t>(3,50+2,50*2)*1</t>
  </si>
  <si>
    <t>(5,50+2,50*2)*2</t>
  </si>
  <si>
    <t>(0,96+2,05*2)*2</t>
  </si>
  <si>
    <t>9</t>
  </si>
  <si>
    <t>612481031.S</t>
  </si>
  <si>
    <t>Rohový profil z pozinkovaného plechu pre hrúbku omietky 8 až 12 mm</t>
  </si>
  <si>
    <t>-1266144742</t>
  </si>
  <si>
    <t>okná</t>
  </si>
  <si>
    <t>629451112.S</t>
  </si>
  <si>
    <t>Vyrovnávacia vrstva z cementovej malty pod klampiarskymi prvkami šírky nad 150 do 300 mm</t>
  </si>
  <si>
    <t>-1275034805</t>
  </si>
  <si>
    <t>pod vnútorný parapet</t>
  </si>
  <si>
    <t>5,40*26</t>
  </si>
  <si>
    <t>2,60*2</t>
  </si>
  <si>
    <t>1,17*2</t>
  </si>
  <si>
    <t>1,20*6</t>
  </si>
  <si>
    <t>1,15*8</t>
  </si>
  <si>
    <t>1,10*27</t>
  </si>
  <si>
    <t>1,15*20</t>
  </si>
  <si>
    <t>2,70*2</t>
  </si>
  <si>
    <t>Ostatné konštrukcie a práce-búranie</t>
  </si>
  <si>
    <t>962032231.S</t>
  </si>
  <si>
    <t>Búranie muriva alebo vybúranie otvorov plochy nad 4 m2 nadzákladového z tehál pálených, vápenopieskových, cementových na maltu,  -1,90500t</t>
  </si>
  <si>
    <t>m3</t>
  </si>
  <si>
    <t>-1678779861</t>
  </si>
  <si>
    <t>os 1-2</t>
  </si>
  <si>
    <t>3,10*0,30*(3,27-2,02)</t>
  </si>
  <si>
    <t xml:space="preserve">os 5-6 </t>
  </si>
  <si>
    <t>2,97*0,30*1,50</t>
  </si>
  <si>
    <t xml:space="preserve">os 9-10 </t>
  </si>
  <si>
    <t>2,67*0,30*1,50</t>
  </si>
  <si>
    <t>968072558.S</t>
  </si>
  <si>
    <t>Vybúranie kovových vrát plochy do 5 m2,  -0,06000t</t>
  </si>
  <si>
    <t>-1189797360</t>
  </si>
  <si>
    <t>B/8</t>
  </si>
  <si>
    <t>1,90*2,02</t>
  </si>
  <si>
    <t>968072559.S</t>
  </si>
  <si>
    <t>Vybúranie kovových vrát plochy nad 5 m2,  -0,06600t</t>
  </si>
  <si>
    <t>2068845398</t>
  </si>
  <si>
    <t>2,95*3,22*2</t>
  </si>
  <si>
    <t>3,10*3,27</t>
  </si>
  <si>
    <t>968082354.S</t>
  </si>
  <si>
    <t>Vybúranie plastových rámov okien dvojitých, plochy do 1 m2,  -0,07400t</t>
  </si>
  <si>
    <t>849232407</t>
  </si>
  <si>
    <t>vrátane mreží, vnútorných žalúzií</t>
  </si>
  <si>
    <t>1,17*0,80*2</t>
  </si>
  <si>
    <t>1,20*0,80*6</t>
  </si>
  <si>
    <t>1,15*0,80*24</t>
  </si>
  <si>
    <t>1,10*0,80*7</t>
  </si>
  <si>
    <t>968082355.S</t>
  </si>
  <si>
    <t>Vybúranie plastových rámov okien dvojitých, plochy cez 1 do 2 m2,  -0,06000t</t>
  </si>
  <si>
    <t>-1926853242</t>
  </si>
  <si>
    <t>1,10*1,50*16</t>
  </si>
  <si>
    <t>1,15*1,40*4</t>
  </si>
  <si>
    <t>1,10*1,40*36</t>
  </si>
  <si>
    <t>16</t>
  </si>
  <si>
    <t>968082357.S</t>
  </si>
  <si>
    <t>Vybúranie plastových rámov okien dvojitých, plochy cez 4 m2,  -0,04400t</t>
  </si>
  <si>
    <t>-804212920</t>
  </si>
  <si>
    <t>5,40*1,73*28</t>
  </si>
  <si>
    <t>2,60*1,70*2</t>
  </si>
  <si>
    <t>17</t>
  </si>
  <si>
    <t>968082455.S</t>
  </si>
  <si>
    <t>Vybúranie plastových dverových zárubní plochy do 2 m2,  -0,08400t</t>
  </si>
  <si>
    <t>-1426682798</t>
  </si>
  <si>
    <t>B/7</t>
  </si>
  <si>
    <t>0,96*2,05*2</t>
  </si>
  <si>
    <t>18</t>
  </si>
  <si>
    <t>968082456.S</t>
  </si>
  <si>
    <t>Vybúranie plastových dverových zárubní plochy nad 2 m2,  -0,06200t</t>
  </si>
  <si>
    <t>-2042290008</t>
  </si>
  <si>
    <t>5,50*3,00*2</t>
  </si>
  <si>
    <t>5,55*3,00</t>
  </si>
  <si>
    <t>19</t>
  </si>
  <si>
    <t>971033541.S</t>
  </si>
  <si>
    <t>Vybúranie otvorov v murive tehl. plochy do 1 m2 hr. do 300 mm,  -1,87500t</t>
  </si>
  <si>
    <t>1377078124</t>
  </si>
  <si>
    <t>rozšírenie vrát os 11-12, B/5</t>
  </si>
  <si>
    <t>0,25*0,30*3,27</t>
  </si>
  <si>
    <t>20</t>
  </si>
  <si>
    <t>971033641.S</t>
  </si>
  <si>
    <t>Vybúranie otvorov v murive tehl. plochy do 4 m2 hr. do 300 mm,  -1,87500t</t>
  </si>
  <si>
    <t>-1465836574</t>
  </si>
  <si>
    <t>21</t>
  </si>
  <si>
    <t>971033651.S</t>
  </si>
  <si>
    <t>Vybúranie otvorov v murive tehl. plochy do 4 m2 hr. do 600 mm,  -1,87500t</t>
  </si>
  <si>
    <t>-128048706</t>
  </si>
  <si>
    <t>1.NP os 2-3 m.č.1.02</t>
  </si>
  <si>
    <t>2,15*0,40*0,80</t>
  </si>
  <si>
    <t>22</t>
  </si>
  <si>
    <t>974031187.S</t>
  </si>
  <si>
    <t>Vysekávanie rýh v akomkoľvek murive tehlovom na akúkoľvek maltu do hĺbky 300 mm a š. do 300mm,  -0,10100t</t>
  </si>
  <si>
    <t>-419211083</t>
  </si>
  <si>
    <t>zvýšenie vrát OS 1-2</t>
  </si>
  <si>
    <t>3,50</t>
  </si>
  <si>
    <t>974042556.S</t>
  </si>
  <si>
    <t>Vysekanie rýh v betónovej dlažbe do hĺbky 100 mm a šírky do 300 mm,  -0,06600t</t>
  </si>
  <si>
    <t>1941996987</t>
  </si>
  <si>
    <t>"1.01" 5,50</t>
  </si>
  <si>
    <t>"1.31" 5,55</t>
  </si>
  <si>
    <t>"1.38" 2,95</t>
  </si>
  <si>
    <t>24</t>
  </si>
  <si>
    <t>978013161.S</t>
  </si>
  <si>
    <t>Otlčenie omietok stien vnútorných vápenných alebo vápennocementových v rozsahu do 50 %,  -0,02000t</t>
  </si>
  <si>
    <t>-124441732</t>
  </si>
  <si>
    <t>pre opravu ostení - výpočet v omietka ostení</t>
  </si>
  <si>
    <t>159,205</t>
  </si>
  <si>
    <t>25</t>
  </si>
  <si>
    <t>979011111.S</t>
  </si>
  <si>
    <t>Zvislá doprava sutiny a vybúraných hmôt za prvé podlažie nad alebo pod základným podlažím</t>
  </si>
  <si>
    <t>t</t>
  </si>
  <si>
    <t>1996891967</t>
  </si>
  <si>
    <t>26</t>
  </si>
  <si>
    <t>979011121.S</t>
  </si>
  <si>
    <t>Zvislá doprava sutiny a vybúraných hmôt za každé ďalšie podlažie</t>
  </si>
  <si>
    <t>1171114138</t>
  </si>
  <si>
    <t>27</t>
  </si>
  <si>
    <t>979081111.S</t>
  </si>
  <si>
    <t>Odvoz sutiny a vybúraných hmôt na skládku do 1 km</t>
  </si>
  <si>
    <t>-1007321533</t>
  </si>
  <si>
    <t>28</t>
  </si>
  <si>
    <t>979081121.S</t>
  </si>
  <si>
    <t>Odvoz sutiny a vybúraných hmôt na skládku za každý ďalší 1 km</t>
  </si>
  <si>
    <t>1720770504</t>
  </si>
  <si>
    <t>48,157*9</t>
  </si>
  <si>
    <t>29</t>
  </si>
  <si>
    <t>979082111.S</t>
  </si>
  <si>
    <t>Vnútrostavenisková doprava sutiny a vybúraných hmôt do 10 m</t>
  </si>
  <si>
    <t>-776428414</t>
  </si>
  <si>
    <t>30</t>
  </si>
  <si>
    <t>979089610.S</t>
  </si>
  <si>
    <t>Poplatok za skládku</t>
  </si>
  <si>
    <t>-1089469440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</si>
  <si>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</si>
  <si>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</si>
  <si>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</si>
  <si>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</si>
  <si>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</si>
  <si>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1849014265</t>
  </si>
  <si>
    <t>711</t>
  </si>
  <si>
    <t>Izolácie proti vode a vlhkosti</t>
  </si>
  <si>
    <t>32</t>
  </si>
  <si>
    <t>711111001.S</t>
  </si>
  <si>
    <t>Zhotovenie izolácie proti zemnej vlhkosti vodorovná náterom penetračným za studena</t>
  </si>
  <si>
    <t>-2029002149</t>
  </si>
  <si>
    <t>"1.01" 5,50*0,50</t>
  </si>
  <si>
    <t>"1.31" 5,55*0,50</t>
  </si>
  <si>
    <t>"1.38" 2,95*0,50</t>
  </si>
  <si>
    <t>33</t>
  </si>
  <si>
    <t>246170000960.S</t>
  </si>
  <si>
    <t>Lak asfaltový penetračný, organický, rýchloschnúci</t>
  </si>
  <si>
    <t>kg</t>
  </si>
  <si>
    <t>1545122776</t>
  </si>
  <si>
    <t>7,00*0,3</t>
  </si>
  <si>
    <t>34</t>
  </si>
  <si>
    <t>711141559.S</t>
  </si>
  <si>
    <t>Zhotovenie  izolácie proti zemnej vlhkosti a tlakovej vode vodorovná NAIP pritavením</t>
  </si>
  <si>
    <t>2064824007</t>
  </si>
  <si>
    <t>35</t>
  </si>
  <si>
    <t>628310001000.S</t>
  </si>
  <si>
    <t>Pás asfaltový s posypom hr. 3,5 mm vystužený sklenenou rohožou</t>
  </si>
  <si>
    <t>1800006382</t>
  </si>
  <si>
    <t>7,00*1,15</t>
  </si>
  <si>
    <t>36</t>
  </si>
  <si>
    <t>998711202.S</t>
  </si>
  <si>
    <t>Presun hmôt pre izoláciu proti vode v objektoch výšky nad 6 do 12 m</t>
  </si>
  <si>
    <t>%</t>
  </si>
  <si>
    <t>595003889</t>
  </si>
  <si>
    <t>PSV</t>
  </si>
  <si>
    <t>Práce a dodávky PSV</t>
  </si>
  <si>
    <t>764</t>
  </si>
  <si>
    <t>Konštrukcie klampiarske</t>
  </si>
  <si>
    <t>37</t>
  </si>
  <si>
    <t>764410850.S</t>
  </si>
  <si>
    <t>Demontáž oplechovania parapetov rš od 100 do 330 mm,  -0,00135t</t>
  </si>
  <si>
    <t>64</t>
  </si>
  <si>
    <t>1487902407</t>
  </si>
  <si>
    <t>5,40*28</t>
  </si>
  <si>
    <t>1,15*24</t>
  </si>
  <si>
    <t>1,10*16</t>
  </si>
  <si>
    <t>1,10*7</t>
  </si>
  <si>
    <t>1,10*36</t>
  </si>
  <si>
    <t>1,15*4</t>
  </si>
  <si>
    <t>766</t>
  </si>
  <si>
    <t>Konštrukcie stolárske</t>
  </si>
  <si>
    <t>38</t>
  </si>
  <si>
    <t>766621351.S</t>
  </si>
  <si>
    <t>Montáž podokenného profilu z EPS s kompozitným jadrom (na odstránenie tepelného mostu) š. 315 mm</t>
  </si>
  <si>
    <t>140281703</t>
  </si>
  <si>
    <t>izolácia spodnej časti výplní otvorov doskami Purenit</t>
  </si>
  <si>
    <t>"VD1" 3,50</t>
  </si>
  <si>
    <t>39</t>
  </si>
  <si>
    <t>283750000001</t>
  </si>
  <si>
    <t>Purenit 550 MD s vloženou PIR vložkou alebo ekvivalent</t>
  </si>
  <si>
    <t>2015708570</t>
  </si>
  <si>
    <t>3,50*1,05</t>
  </si>
  <si>
    <t>3,675*1,01 'Prepočítané koeficientom množstva</t>
  </si>
  <si>
    <t>40</t>
  </si>
  <si>
    <t>766621400.S</t>
  </si>
  <si>
    <t>Montáž okien a dverí plastových s hydroizolačnými ISO páskami (exteriérová a interiérová)</t>
  </si>
  <si>
    <t>-1762827108</t>
  </si>
  <si>
    <t>"O01" (5,40+1,73)*2*24</t>
  </si>
  <si>
    <t>"O02" (5,40+1,73)*2*2</t>
  </si>
  <si>
    <t>"O03" (2,60+1,70)*2*2</t>
  </si>
  <si>
    <t>"O04" (1,17+0,80)*2*2</t>
  </si>
  <si>
    <t>"O05" (1,20+0,80)*2*6</t>
  </si>
  <si>
    <t>"O06" (1,15+0,80)*2*8</t>
  </si>
  <si>
    <t>"O07" (1,10+1,50)*2*20</t>
  </si>
  <si>
    <t>"O08" (1,15+1,40)*2*4</t>
  </si>
  <si>
    <t>"O09" (1,10+1,40)*2*36</t>
  </si>
  <si>
    <t>"O10" (1,10+0,80)*2*7</t>
  </si>
  <si>
    <t>"O11" (1,15+0,80)*2*16</t>
  </si>
  <si>
    <t>"O12" (2,70+1,00)*2*2</t>
  </si>
  <si>
    <t>"PD" (0,96+2,05)*2*2</t>
  </si>
  <si>
    <t>41</t>
  </si>
  <si>
    <t>283290006000.S</t>
  </si>
  <si>
    <t>Tesniaca paropriepustná fólia polymér-flísová, š. 180 mm, dĺ. 30 m, pre tesnenie pripájacej škáry okenného rámu a muriva z exteriéru</t>
  </si>
  <si>
    <t>1730979736</t>
  </si>
  <si>
    <t>871,28*1,05</t>
  </si>
  <si>
    <t>16,70*1,05</t>
  </si>
  <si>
    <t>42</t>
  </si>
  <si>
    <t>283290006200.S</t>
  </si>
  <si>
    <t>Tesniaca paronepriepustná fólia polymér-flísová, š. 70 mm, dĺ. 30 m, pre tesnenie pripájacej škáry okenného rámu a muriva z interiéru</t>
  </si>
  <si>
    <t>-908261080</t>
  </si>
  <si>
    <t>43</t>
  </si>
  <si>
    <t>61141009100.O01</t>
  </si>
  <si>
    <t>Okno plastové štvorkrídlové OS/P/P/OS šxv 5400x1730 mm, izolačné trojsklo "O01"</t>
  </si>
  <si>
    <t>-1189566933</t>
  </si>
  <si>
    <t>44</t>
  </si>
  <si>
    <t>61141009100.O02</t>
  </si>
  <si>
    <t>Okno plastové štvorkrídlové OS/P/P/OS šxv 5400x1730 mm, izolačné trojsklo "O02"</t>
  </si>
  <si>
    <t>-240255906</t>
  </si>
  <si>
    <t>45</t>
  </si>
  <si>
    <t>61141009100.O03</t>
  </si>
  <si>
    <t>Okno plastové dvojkrídlové OS/OS šxv 2600x1700 mm, izolačné trojsklo "O03"</t>
  </si>
  <si>
    <t>-1605145702</t>
  </si>
  <si>
    <t>46</t>
  </si>
  <si>
    <t>61141009100.O04</t>
  </si>
  <si>
    <t>Okno plastové jednokrídlové OS šxv 1170x800 mm, izolačné trojsklo "O04"</t>
  </si>
  <si>
    <t>-856123368</t>
  </si>
  <si>
    <t>47</t>
  </si>
  <si>
    <t>61141009100.O05</t>
  </si>
  <si>
    <t>Okno plastové jednokrídlové OS šxv 1200x800 mm, izolačné trojsklo "O05"</t>
  </si>
  <si>
    <t>1565948542</t>
  </si>
  <si>
    <t>48</t>
  </si>
  <si>
    <t>61141009100.O06</t>
  </si>
  <si>
    <t>Okno plastové jednokrídlové OS šxv 1150x800 mm, izolačné trojsklo "O06"</t>
  </si>
  <si>
    <t>1291869095</t>
  </si>
  <si>
    <t>49</t>
  </si>
  <si>
    <t>61141009100.O07</t>
  </si>
  <si>
    <t>Okno plastové jednokrídlové OS šxv 1100x1500 mm, izolačné trojsklo "O07"</t>
  </si>
  <si>
    <t>1299295932</t>
  </si>
  <si>
    <t>50</t>
  </si>
  <si>
    <t>61141009100.O08</t>
  </si>
  <si>
    <t>Okno plastové jednokrídlové OS šxv 1150x1400 mm, izolačné trojsklo "O08"</t>
  </si>
  <si>
    <t>443828913</t>
  </si>
  <si>
    <t>51</t>
  </si>
  <si>
    <t>61141009100.O09</t>
  </si>
  <si>
    <t>Okno plastové jednokrídlové OS šxv 1100x1400 mm, izolačné trojsklo "O09"</t>
  </si>
  <si>
    <t>501767788</t>
  </si>
  <si>
    <t>52</t>
  </si>
  <si>
    <t>61141009100.O10</t>
  </si>
  <si>
    <t>Okno plastové jednokrídlové OS šxv 1100x800 mm, izolačné trojsklo "O10"</t>
  </si>
  <si>
    <t>1097367355</t>
  </si>
  <si>
    <t>53</t>
  </si>
  <si>
    <t>61141009100.O11</t>
  </si>
  <si>
    <t>Okno plastové jednokrídlové OS šxv 1150x800 mm, izolačné trojsklo "O11"</t>
  </si>
  <si>
    <t>586561444</t>
  </si>
  <si>
    <t>54</t>
  </si>
  <si>
    <t>61141009100.O12</t>
  </si>
  <si>
    <t>Okno plastové jednokrídlové OS šxv 2700x1000 mm, izolačné trojsklo "O12"</t>
  </si>
  <si>
    <t>2078070034</t>
  </si>
  <si>
    <t>55</t>
  </si>
  <si>
    <t>61141009100.PD</t>
  </si>
  <si>
    <t>Dvere plastové jednokrídlové šxv 800x1970 mm, izolačné trojsklo "PD"</t>
  </si>
  <si>
    <t>669639277</t>
  </si>
  <si>
    <t>56</t>
  </si>
  <si>
    <t>766694142.S</t>
  </si>
  <si>
    <t>Montáž parapetnej dosky plastovej šírky do 300 mm, dĺžky 1000-1600 mm</t>
  </si>
  <si>
    <t>-2141818283</t>
  </si>
  <si>
    <t>"O04" 2</t>
  </si>
  <si>
    <t>"O05" 6</t>
  </si>
  <si>
    <t>"O06" 8</t>
  </si>
  <si>
    <t>"O07" 20</t>
  </si>
  <si>
    <t>"O08" 4</t>
  </si>
  <si>
    <t>"O09" 36</t>
  </si>
  <si>
    <t>"O10" 7</t>
  </si>
  <si>
    <t>"O11" 16</t>
  </si>
  <si>
    <t>57</t>
  </si>
  <si>
    <t>766694143.S</t>
  </si>
  <si>
    <t>Montáž parapetnej dosky plastovej šírky do 300 mm, dĺžky 1600-2600 mm</t>
  </si>
  <si>
    <t>-1318548482</t>
  </si>
  <si>
    <t>"O03" 2</t>
  </si>
  <si>
    <t>58</t>
  </si>
  <si>
    <t>766694144.S</t>
  </si>
  <si>
    <t>Montáž parapetnej dosky plastovej šírky do 300 mm, dĺžky nad 2600 mm</t>
  </si>
  <si>
    <t>1990258476</t>
  </si>
  <si>
    <t>"O01" 24</t>
  </si>
  <si>
    <t>"O02" 2</t>
  </si>
  <si>
    <t>"O12" 2</t>
  </si>
  <si>
    <t>59</t>
  </si>
  <si>
    <t>611560000300.S</t>
  </si>
  <si>
    <t>Parapetná doska plastová, šírka 250 mm, komôrková vnútorná, zlatý dub, mramor, mahagon, svetlý buk, orech</t>
  </si>
  <si>
    <t>1422563699</t>
  </si>
  <si>
    <t>5,40*26*1,05</t>
  </si>
  <si>
    <t>2,60*2*1,05</t>
  </si>
  <si>
    <t>1,17*2*1,05</t>
  </si>
  <si>
    <t>1,20*6*1,05</t>
  </si>
  <si>
    <t>1,15*8*1,05</t>
  </si>
  <si>
    <t>1,10*27*1,05</t>
  </si>
  <si>
    <t>1,15*20*1,05</t>
  </si>
  <si>
    <t>2,70*2*1,05</t>
  </si>
  <si>
    <t>60</t>
  </si>
  <si>
    <t>611560000800.S</t>
  </si>
  <si>
    <t>Plastové krytky k vnútorným parapetom plastovým, pár, vo farbe biela, mramor, zlatý dub, buk, mahagón, orech</t>
  </si>
  <si>
    <t>-1380700993</t>
  </si>
  <si>
    <t>24+2+2+2+6+8+20+4+36+7+16+2</t>
  </si>
  <si>
    <t>61</t>
  </si>
  <si>
    <t>766694985.S</t>
  </si>
  <si>
    <t>Demontáž parapetnej dosky plastovej šírky do 300 mm, dĺžky do 1600 mm, -0,003t</t>
  </si>
  <si>
    <t>-472852299</t>
  </si>
  <si>
    <t>24+6+2+16+7+36+4</t>
  </si>
  <si>
    <t>62</t>
  </si>
  <si>
    <t>766694986.S</t>
  </si>
  <si>
    <t>Demontáž parapetnej dosky plastovej šírky do 300 mm, dĺžky nad 1600 mm, -0,006t</t>
  </si>
  <si>
    <t>1470692642</t>
  </si>
  <si>
    <t>28+2</t>
  </si>
  <si>
    <t>63</t>
  </si>
  <si>
    <t>998766202.S</t>
  </si>
  <si>
    <t>Presun hmot pre konštrukcie stolárske v objektoch výšky nad 6 do 12 m</t>
  </si>
  <si>
    <t>-249696121</t>
  </si>
  <si>
    <t>767</t>
  </si>
  <si>
    <t>Konštrukcie doplnkové kovové</t>
  </si>
  <si>
    <t>767612106.S</t>
  </si>
  <si>
    <t>Montáž okien, dverí a stien hliníkových s hydroizolačnými páskami (exteriérová a interiérová)</t>
  </si>
  <si>
    <t>1923130237</t>
  </si>
  <si>
    <t>"Z1" (5,50+2,85)*2</t>
  </si>
  <si>
    <t>65</t>
  </si>
  <si>
    <t>553410091001.S</t>
  </si>
  <si>
    <t>Dvere s bočnými svetlík šxv 5500x2850 mm, hranatý profil bez prerušenia tepel.mostov, bez prahu, výplň 6mm bezpešnostné lepené sklo, grafické značenie "Z1"</t>
  </si>
  <si>
    <t>1148521811</t>
  </si>
  <si>
    <t>66</t>
  </si>
  <si>
    <t>767612135.S</t>
  </si>
  <si>
    <t>Montáž stien s automatickými dverami posuvnými hliníkovými s hydroizolačnými páskami (exteriérová a interiérová)</t>
  </si>
  <si>
    <t>-1064082815</t>
  </si>
  <si>
    <t>3,50*2,50</t>
  </si>
  <si>
    <t>67</t>
  </si>
  <si>
    <t>553410097015.S</t>
  </si>
  <si>
    <t>Dvere únikové s bočnými svetlíkmi a nadsvetlíkom s rámovým prerušením tepel.mostu, pohon, pohyb.čidlo, podlahový zámok, šxv 3500x2500 mm "VD1"</t>
  </si>
  <si>
    <t>-1879539786</t>
  </si>
  <si>
    <t>68</t>
  </si>
  <si>
    <t>767658355.S</t>
  </si>
  <si>
    <t>Montáž sekcionálnej brány s integrovanými dverami pozink farebný plochy nad 9 do 13 m2</t>
  </si>
  <si>
    <t>130084227</t>
  </si>
  <si>
    <t>69</t>
  </si>
  <si>
    <t>553410061941.S</t>
  </si>
  <si>
    <t>Priemyselná brána sekcionálna zateplená s elektrickým pohonom a integrovanými dverami a samozatváračom, hrúbka panelu min.60 mm, šxv 3200x3270 mm "B1"</t>
  </si>
  <si>
    <t>-891444725</t>
  </si>
  <si>
    <t>70</t>
  </si>
  <si>
    <t>553410061942.S</t>
  </si>
  <si>
    <t>Priemyselná brána sekcionálna zateplená s elektrickým pohonom a integrovanými dverami so samozatváračom, hrúbka panelu min.60 mm, šxv 2750x3270 mm "B2"</t>
  </si>
  <si>
    <t>1906243431</t>
  </si>
  <si>
    <t>71</t>
  </si>
  <si>
    <t>553410061943.S</t>
  </si>
  <si>
    <t>Priemyselná brána sekcionálna zateplená s elektrickým pohonom a integrovanými dverami so samozatváračom, hrúbka panelu min.60 mm, šxv 3050x3270 mm "B3"</t>
  </si>
  <si>
    <t>-906699043</t>
  </si>
  <si>
    <t>72</t>
  </si>
  <si>
    <t>767660170.S</t>
  </si>
  <si>
    <t>Montáž hliníkovej vonkajšej žalúzie od šírky 240 cm do 300 cm a dĺžky 160 cm do podomietkovej schránky</t>
  </si>
  <si>
    <t>-1839446404</t>
  </si>
  <si>
    <t>73</t>
  </si>
  <si>
    <t>611530015600.1</t>
  </si>
  <si>
    <t>Žalúzia hliníková integrovaná, profil tvaru Z70, šxv 5400x1730 mm, úložná schránka, elektrický pohon, teplotechnicky oddelené vodiace lišty "O01+O02"</t>
  </si>
  <si>
    <t>-884518148</t>
  </si>
  <si>
    <t>74</t>
  </si>
  <si>
    <t>611530048000.3</t>
  </si>
  <si>
    <t>Žalúzia hliníková integrovaná, profil tvaru Z70, šxv 5400x1730 mm, úložná schránka, elektrický pohon, teplotechnicky oddelené vodiace lišty "O03"</t>
  </si>
  <si>
    <t>1879568318</t>
  </si>
  <si>
    <t>75</t>
  </si>
  <si>
    <t>998767202.S</t>
  </si>
  <si>
    <t>Presun hmôt pre kovové stavebné doplnkové konštrukcie v objektoch výšky nad 6 do 12 m</t>
  </si>
  <si>
    <t>253584433</t>
  </si>
  <si>
    <t>784</t>
  </si>
  <si>
    <t>Maľby</t>
  </si>
  <si>
    <t>76</t>
  </si>
  <si>
    <t>784401801.S</t>
  </si>
  <si>
    <t>Odstránenie malieb obrúsením a oprášením, výšky do 3,80 m, -0,0003 t</t>
  </si>
  <si>
    <t>-1867850668</t>
  </si>
  <si>
    <t>77</t>
  </si>
  <si>
    <t>784410120.S</t>
  </si>
  <si>
    <t>Penetrovanie jednonásobné hrubozrnných,savých podkladov výšky do 3,80 m</t>
  </si>
  <si>
    <t>-1825795012</t>
  </si>
  <si>
    <t>78</t>
  </si>
  <si>
    <t>784452363.S</t>
  </si>
  <si>
    <t>Maľby z maliarskych zmesí na vodnej báze, ručne nanášané jednonásobné tónované na podklad hrubozrnný výšky do 3,80 m</t>
  </si>
  <si>
    <t>1995839471</t>
  </si>
  <si>
    <t>786</t>
  </si>
  <si>
    <t>Čalúnnické práce</t>
  </si>
  <si>
    <t>79</t>
  </si>
  <si>
    <t>786611020.S</t>
  </si>
  <si>
    <t>Demontáž exteriérových hliníkových žalúzií, -0,0075t</t>
  </si>
  <si>
    <t>1373251198</t>
  </si>
  <si>
    <t>B24</t>
  </si>
  <si>
    <t>02 - Fasáda</t>
  </si>
  <si>
    <t xml:space="preserve">    1 - Zemné práce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</si>
  <si>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</si>
  <si>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</si>
  <si>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</si>
  <si>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769 - Montáže vzduchotechnických zariadení</t>
  </si>
  <si>
    <t>21-M - Elektromontáže</t>
  </si>
  <si>
    <t>HZS - Hodinové zúčtovacie sadzby</t>
  </si>
  <si>
    <t>VRN - Investičné náklady neobsiahnuté v cenách</t>
  </si>
  <si>
    <t>Zemné práce</t>
  </si>
  <si>
    <t>130001101.S</t>
  </si>
  <si>
    <t>Príplatok k cenám za sťaženie výkopu v blízkosti podzemného vedenia alebo výbušbnín - pre všetky triedy</t>
  </si>
  <si>
    <t>526692202</t>
  </si>
  <si>
    <t>5% z výkopov - podzemné vedenie</t>
  </si>
  <si>
    <t>159,084*0,05</t>
  </si>
  <si>
    <t>132201101.S</t>
  </si>
  <si>
    <t>Výkop ryhy do šírky 600 mm v horn.3 do 100 m3</t>
  </si>
  <si>
    <t>-1458788866</t>
  </si>
  <si>
    <t>podzemná časť sokla hr.150mm</t>
  </si>
  <si>
    <t>(114,45+0,60*2+30,45+1,20*2)*2*0,60*0,90</t>
  </si>
  <si>
    <t>132201109.S</t>
  </si>
  <si>
    <t>Príplatok k cene za lepivosť pri hĺbení rýh šírky do 600 mm zapažených i nezapažených s urovnaním dna v hornine 3</t>
  </si>
  <si>
    <t>-1912142311</t>
  </si>
  <si>
    <t>160,38*0,3</t>
  </si>
  <si>
    <t>162501102.S</t>
  </si>
  <si>
    <t>Vodorovné premiestnenie výkopku po spevnenej ceste z horniny tr.1-4, do 100 m3 na vzdialenosť do 3000 m</t>
  </si>
  <si>
    <t>-2021622400</t>
  </si>
  <si>
    <t>"výkopy" 160,38</t>
  </si>
  <si>
    <t>"spätné násypy" -120,285</t>
  </si>
  <si>
    <t>162501105.S</t>
  </si>
  <si>
    <t>Vodorovné premiestnenie výkopku po spevnenej ceste z horniny tr.1-4, do 100 m3, príplatok k cene za každých ďalšich a začatých 1000 m</t>
  </si>
  <si>
    <t>-42790810</t>
  </si>
  <si>
    <t>40,095*7</t>
  </si>
  <si>
    <t>166101101.S</t>
  </si>
  <si>
    <t>Prehodenie neuľahnutého výkopku z horniny 1 až 4</t>
  </si>
  <si>
    <t>1712947537</t>
  </si>
  <si>
    <t>"pre spätný zásyp" 120,285</t>
  </si>
  <si>
    <t>171201201.S</t>
  </si>
  <si>
    <t>Uloženie sypaniny na skládky do 100 m3</t>
  </si>
  <si>
    <t>-9340121</t>
  </si>
  <si>
    <t>171209000.S</t>
  </si>
  <si>
    <t>1146283224</t>
  </si>
  <si>
    <t>40,095*1,8</t>
  </si>
  <si>
    <t>174101001.S</t>
  </si>
  <si>
    <t>Zásyp sypaninou so zhutnením jám, šachiet, rýh, zárezov alebo okolo objektov do 100 m3</t>
  </si>
  <si>
    <t>933765441</t>
  </si>
  <si>
    <t>spätný násyp k soklu</t>
  </si>
  <si>
    <t>(114,45+0,60*2+30,45+1,20*2)*2*0,45*0,90</t>
  </si>
  <si>
    <t>620991121.S</t>
  </si>
  <si>
    <t>Zakrývanie výplní vonkajších otvorov s rámami a zárubňami, zábradlí, oplechovania, atď. zhotovené z lešenia akýmkoľvek spôsobom</t>
  </si>
  <si>
    <t>-766974791</t>
  </si>
  <si>
    <t>622421312.S</t>
  </si>
  <si>
    <t>Oprava vonkajších omietok stien zo suchých zmesí, hladkých, členitosť I, opravovaná plocha nad 20% do 30%</t>
  </si>
  <si>
    <t>325157204</t>
  </si>
  <si>
    <t>oprava - doplnenie poškodenej omietky</t>
  </si>
  <si>
    <t>1936,137</t>
  </si>
  <si>
    <t>622460121.S</t>
  </si>
  <si>
    <t>Príprava vonkajšieho podkladu stien penetráciou základnou</t>
  </si>
  <si>
    <t>574064503</t>
  </si>
  <si>
    <t>"EPS hr.30mm" 148,274</t>
  </si>
  <si>
    <t>"EPS hr.150mm" 1479,661</t>
  </si>
  <si>
    <t>"XPS hr.30mm" 1,518</t>
  </si>
  <si>
    <t>"XPS hr.150mm" 306,684</t>
  </si>
  <si>
    <t>622460151.S</t>
  </si>
  <si>
    <t>Príprava vonkajšieho podkladu stien cementovým prednástrekom, hr. 3 mm</t>
  </si>
  <si>
    <t>-1852308234</t>
  </si>
  <si>
    <t>oprava podkladu pod KZS - obvodové steny do 30%</t>
  </si>
  <si>
    <t>1936,137*0,3</t>
  </si>
  <si>
    <t>622461053.S</t>
  </si>
  <si>
    <t>Vonkajšia omietka stien pastovitá silikónová roztieraná, hr. 2 mm</t>
  </si>
  <si>
    <t>-1231090164</t>
  </si>
  <si>
    <t>"EPS hr.30mm mimo parapetov" 108,968</t>
  </si>
  <si>
    <t>625250213.S</t>
  </si>
  <si>
    <t>Kontaktný zatepľovací systém z bieleho EPS hr. 150 mm, skrutkovacie kotvy</t>
  </si>
  <si>
    <t>-1971420271</t>
  </si>
  <si>
    <t>steny SH= +0,300 nad UT</t>
  </si>
  <si>
    <t>(9,20+30,75)*2*7,05*2-28,05*4,55*2</t>
  </si>
  <si>
    <t>96,30*5,425*2</t>
  </si>
  <si>
    <t xml:space="preserve">odpočet otvorov </t>
  </si>
  <si>
    <t>"O01" -5,40*1,73*24</t>
  </si>
  <si>
    <t>"O02" -5,40*1,73*2</t>
  </si>
  <si>
    <t>"O03" -2,60*1,70*2</t>
  </si>
  <si>
    <t>"O04" -1,17*0,80*2</t>
  </si>
  <si>
    <t>"O05" -1,20*0,80*6</t>
  </si>
  <si>
    <t>"O06" -1,15*0,80*8</t>
  </si>
  <si>
    <t>"O07" -1,10*1,50*20</t>
  </si>
  <si>
    <t>"O08" -1,15*1,40*4</t>
  </si>
  <si>
    <t>"O09" -1,10*1,40*36</t>
  </si>
  <si>
    <t>"O10" -1,10*0,80*7</t>
  </si>
  <si>
    <t>"O11" -1,15*0,80*16</t>
  </si>
  <si>
    <t>"O12" -2,70*1,00*2</t>
  </si>
  <si>
    <t>"B1" -3,20*3,27*2</t>
  </si>
  <si>
    <t>"B2" -2,75*3,27</t>
  </si>
  <si>
    <t>"B3" -3,05*3,27</t>
  </si>
  <si>
    <t>"VD1" -3,50*2,50*1</t>
  </si>
  <si>
    <t>625250313.S</t>
  </si>
  <si>
    <t>Kontaktný zatepľovací systém ostenia z bieleho EPS hr. 30 mm, kompletný systém ETICS</t>
  </si>
  <si>
    <t>655553841</t>
  </si>
  <si>
    <t>ostenie</t>
  </si>
  <si>
    <t>"O01" (5,40+1,73*2)*24*0,15</t>
  </si>
  <si>
    <t>"O02" (5,40+1,73*2)*2*0,15</t>
  </si>
  <si>
    <t>"O03" (2,60+1,70*2)*2*0,15</t>
  </si>
  <si>
    <t>"O04" (1,17+0,80*2)*2*0,15</t>
  </si>
  <si>
    <t>"O05" (1,20+0,80*2)*6*0,15</t>
  </si>
  <si>
    <t>"O06" (1,15+0,80*2)*8*0,15</t>
  </si>
  <si>
    <t>"O07" (1,10+1,50*2)*20*0,15</t>
  </si>
  <si>
    <t>"O08" (1,15+1,40*2)*4*0,15</t>
  </si>
  <si>
    <t>"O09" (1,10+1,40*2)*36*0,15</t>
  </si>
  <si>
    <t>"O10" (1,10+0,80*2)*7*0,15</t>
  </si>
  <si>
    <t>"O11" (1,15+0,80*2)*16*0,15</t>
  </si>
  <si>
    <t>"O12" (2,70+1,00*2)*2*0,15</t>
  </si>
  <si>
    <t>"B1" (3,20+3,27*2)*0,45*2</t>
  </si>
  <si>
    <t>"B2" (2,75+3,27*2)*0,45</t>
  </si>
  <si>
    <t>"B3" (3,05+3,27*2)*0,45</t>
  </si>
  <si>
    <t>"VD1" (3,50+2,50*2)*1*0,25</t>
  </si>
  <si>
    <t>parapetná časť</t>
  </si>
  <si>
    <t>(5,40*26+2,60*2+1,17*2+1,20*6+1,15*8)*0,15</t>
  </si>
  <si>
    <t>(1,10*20+1,15*4+1,10*43+1,15*16+2,70*2)*0,15</t>
  </si>
  <si>
    <t>625250553.S</t>
  </si>
  <si>
    <t>Kontaktný zatepľovací systém soklovej alebo vodou namáhanej časti hr. 150 mm, skrutkovacie kotvy, kompletný systém ETICS</t>
  </si>
  <si>
    <t>-258650852</t>
  </si>
  <si>
    <t>nadzemná časť sokla</t>
  </si>
  <si>
    <t>(114,75+30,75+1,20*2)*2*0,90</t>
  </si>
  <si>
    <t>stena v anglickom dvorci</t>
  </si>
  <si>
    <t>12,00*3,70</t>
  </si>
  <si>
    <t>"PD" -0,96*2,05*2</t>
  </si>
  <si>
    <t>625250613.S</t>
  </si>
  <si>
    <t>Kontaktný zatepľovací systém soklovej alebo vodou namáhanej časti ostenia hr. 30 mm, kompletný systém ETICS</t>
  </si>
  <si>
    <t>1655494534</t>
  </si>
  <si>
    <t>"PD" (0,96+2,05*2)*2*0,15</t>
  </si>
  <si>
    <t>632451623.S</t>
  </si>
  <si>
    <t>Sanácia betónovej konštrukcie opravnou (reprofilačnou) maltou na betón a murivo hr. 15 mm</t>
  </si>
  <si>
    <t>674778519</t>
  </si>
  <si>
    <t>vyrovnanie pod hydroizoláciu sokla</t>
  </si>
  <si>
    <t>(114,45+30,45+1,20*2)*2*1,20</t>
  </si>
  <si>
    <t>941941031.S</t>
  </si>
  <si>
    <t>Montáž lešenia ľahkého pracovného radového s podlahami šírky od 0,80 do 1,00 m, výšky do 10 m</t>
  </si>
  <si>
    <t>-163589799</t>
  </si>
  <si>
    <t>(9,20+1,00*2)*7,50*2*2</t>
  </si>
  <si>
    <t>1,20*7,50*2*2</t>
  </si>
  <si>
    <t>(30,75+1,00*2)*7,50*2</t>
  </si>
  <si>
    <t>96,30*5,80*2</t>
  </si>
  <si>
    <t>941941191.S</t>
  </si>
  <si>
    <t>Príplatok za prvý a každý ďalší i začatý mesiac použitia lešenia ľahkého pracovného radového s podlahami šírky od 0,80 do 1,00 m, výšky do 10 m</t>
  </si>
  <si>
    <t>1717833240</t>
  </si>
  <si>
    <t>1980,33*2</t>
  </si>
  <si>
    <t>941941831.S</t>
  </si>
  <si>
    <t>Demontáž lešenia ľahkého pracovného radového s podlahami šírky nad 0,80 do 1,00 m, výšky do 10 m</t>
  </si>
  <si>
    <t>1770776208</t>
  </si>
  <si>
    <t>944944103.S</t>
  </si>
  <si>
    <t>Ochranná sieť na boku lešenia</t>
  </si>
  <si>
    <t>114389938</t>
  </si>
  <si>
    <t>944944803.S</t>
  </si>
  <si>
    <t>Demontáž ochrannej siete na boku lešenia</t>
  </si>
  <si>
    <t>-501669011</t>
  </si>
  <si>
    <t>952903021.S</t>
  </si>
  <si>
    <t>Čistenie fasád tlakovou vodou od rias, machu a lišajníkov z úrovne terénu</t>
  </si>
  <si>
    <t>1593456372</t>
  </si>
  <si>
    <t>"sokel - podzemná časť" (114,45+30,45+1,20*2)*2*0,90</t>
  </si>
  <si>
    <t>953993011.S</t>
  </si>
  <si>
    <t>Montáž hniezdnej búdky na budovy pre vtáctvo z polystyrénu s 1 až 3 komorami</t>
  </si>
  <si>
    <t>-1735029185</t>
  </si>
  <si>
    <t>283810004110.S</t>
  </si>
  <si>
    <t>Hniezdna búdka pre vtáky z XPS trojkomorová pre dážďovníky, polystyrén, šxvxhr 1000x150x160 mm</t>
  </si>
  <si>
    <t>1495060147</t>
  </si>
  <si>
    <t>953993051.S</t>
  </si>
  <si>
    <t>Montáž búdky na budovy pre netopiere z polystyrénu s 1 komorou</t>
  </si>
  <si>
    <t>1721655984</t>
  </si>
  <si>
    <t>283810004180.S</t>
  </si>
  <si>
    <t>Búdka pre netopiere z XPS jednokomorová, polystyrén, šxvxhr 300x500x100 mm</t>
  </si>
  <si>
    <t>-894997122</t>
  </si>
  <si>
    <t>978036141.S</t>
  </si>
  <si>
    <t>Otlčenie omietok šľachtených a pod., vonkajších brizolitových, v rozsahu do 30 %,  -0,01600t</t>
  </si>
  <si>
    <t>-942263445</t>
  </si>
  <si>
    <t>978059631.S</t>
  </si>
  <si>
    <t>Odsekanie a odobratie obkladov stien z obkladačiek vonkajších vrátane podkladovej omietky nad 2 m2,  -0,08900t</t>
  </si>
  <si>
    <t>1170363906</t>
  </si>
  <si>
    <t>keramický sokel B/17</t>
  </si>
  <si>
    <t>(1,20+8,90+30,45+114,45+1,20*2)*0,45</t>
  </si>
  <si>
    <t>-536202461</t>
  </si>
  <si>
    <t>-1500225054</t>
  </si>
  <si>
    <t>435641996</t>
  </si>
  <si>
    <t>-330912708</t>
  </si>
  <si>
    <t>38,934*9</t>
  </si>
  <si>
    <t>1985764755</t>
  </si>
  <si>
    <t>1052742972</t>
  </si>
  <si>
    <t>711112001.S</t>
  </si>
  <si>
    <t>Zhotovenie  izolácie proti zemnej vlhkosti zvislá penetračným náterom za studena</t>
  </si>
  <si>
    <t>-19145213</t>
  </si>
  <si>
    <t>podzemná a nadzemná časť sokla</t>
  </si>
  <si>
    <t>-2145482356</t>
  </si>
  <si>
    <t>353,52*0,35</t>
  </si>
  <si>
    <t>711132107.S</t>
  </si>
  <si>
    <t>Zhotovenie izolácie proti zemnej vlhkosti nopovou fóloiu položenou voľne na ploche zvislej</t>
  </si>
  <si>
    <t>276248674</t>
  </si>
  <si>
    <t>podzemná časť sokla</t>
  </si>
  <si>
    <t>283230002700.S</t>
  </si>
  <si>
    <t>Nopová HDPE fólia hrúbky 0,5 mm, výška nopu 8 mm, proti zemnej vlhkosti s radónovou ochranou, pre spodnú stavbu</t>
  </si>
  <si>
    <t>1446651091</t>
  </si>
  <si>
    <t>266,22*1,15</t>
  </si>
  <si>
    <t>711142559.S</t>
  </si>
  <si>
    <t>Zhotovenie  izolácie proti zemnej vlhkosti a tlakovej vode zvislá NAIP pritavením</t>
  </si>
  <si>
    <t>1795086126</t>
  </si>
  <si>
    <t>628310001200.S</t>
  </si>
  <si>
    <t>Pás asfaltový s jemným posypom hr. 4,0 mm vystužený sklenenou rohožou a hliníkovou fóliou</t>
  </si>
  <si>
    <t>16554398</t>
  </si>
  <si>
    <t>353,52*1,2</t>
  </si>
  <si>
    <t>886536193</t>
  </si>
  <si>
    <t>712</t>
  </si>
  <si>
    <t>Izolácie striech, povlakové krytiny</t>
  </si>
  <si>
    <t>712370070.S</t>
  </si>
  <si>
    <t>Zhotovenie povlakovej krytiny striech plochých do 10° PVC-P fóliou upevnenou prikotvením so zvarením spoju</t>
  </si>
  <si>
    <t>-451036230</t>
  </si>
  <si>
    <t>napojenie oplechovania KP1 na jestvujúcu hydroizoláciu</t>
  </si>
  <si>
    <t xml:space="preserve">353,50*0,50 </t>
  </si>
  <si>
    <t>245920000900.S</t>
  </si>
  <si>
    <t>Zálievka pre poisťovanie tesnosti zvarov fóliou z PVC-P</t>
  </si>
  <si>
    <t>1097061297</t>
  </si>
  <si>
    <t>176,75*0,00833</t>
  </si>
  <si>
    <t>245920000400.S</t>
  </si>
  <si>
    <t>Čistič - doplnok k fóliovým systémom</t>
  </si>
  <si>
    <t>1577697465</t>
  </si>
  <si>
    <t>176,75*0,04</t>
  </si>
  <si>
    <t>283220002000.S</t>
  </si>
  <si>
    <t>Hydroizolačná fólia PVC-P hr. 1,5 mm izolácia plochých striech</t>
  </si>
  <si>
    <t>-604323375</t>
  </si>
  <si>
    <t>176,75*1,15</t>
  </si>
  <si>
    <t>712973891.S</t>
  </si>
  <si>
    <t>Detaily k termoplastom všeobecne, oplechovanie okraja odkvapovou lištou z hrubopolpast. plechu RŠ 260 mm "KP1"</t>
  </si>
  <si>
    <t>148671710</t>
  </si>
  <si>
    <t>712990040.S</t>
  </si>
  <si>
    <t>Položenie geotextílie vodorovne alebo zvislo na strechy ploché do 10°</t>
  </si>
  <si>
    <t>1993121625</t>
  </si>
  <si>
    <t>693110004500.S</t>
  </si>
  <si>
    <t>Geotextília polypropylénová netkaná 300 g/m2</t>
  </si>
  <si>
    <t>1698815329</t>
  </si>
  <si>
    <t>712990400.S</t>
  </si>
  <si>
    <t>Vykonanie iskrovej skúšky striech z povlakových krytín, nevodivých fólií</t>
  </si>
  <si>
    <t>1851318605</t>
  </si>
  <si>
    <t>998712202.S</t>
  </si>
  <si>
    <t>Presun hmôt pre izoláciu povlakovej krytiny v objektoch výšky nad 6 do 12 m</t>
  </si>
  <si>
    <t>-1784409325</t>
  </si>
  <si>
    <t>713</t>
  </si>
  <si>
    <t>Izolácie tepelné</t>
  </si>
  <si>
    <t>713132211.S</t>
  </si>
  <si>
    <t>Montáž tepelnej izolácie podzemných stien a základov xps celoplošným prilepením</t>
  </si>
  <si>
    <t>1380227065</t>
  </si>
  <si>
    <t>283750009120.S</t>
  </si>
  <si>
    <t>Doska XPS hr. 150 mm, zateplenie soklov, suterénov, podláh</t>
  </si>
  <si>
    <t>-662156558</t>
  </si>
  <si>
    <t>266,22*1,05</t>
  </si>
  <si>
    <t>998713202.S</t>
  </si>
  <si>
    <t>Presun hmôt pre izolácie tepelné v objektoch výšky nad 6 m do 12 m</t>
  </si>
  <si>
    <t>-1408237527</t>
  </si>
  <si>
    <t>764410750.S</t>
  </si>
  <si>
    <t>Oplechovanie parapetov z hliníkového farebného Al plechu, vrátane rohov r.š. 330 mm</t>
  </si>
  <si>
    <t>-1158798563</t>
  </si>
  <si>
    <t>"O01" 5,40*24</t>
  </si>
  <si>
    <t>"O02" 5,40*2</t>
  </si>
  <si>
    <t>"O03" 2,60*2</t>
  </si>
  <si>
    <t>"O04" 1,17*2</t>
  </si>
  <si>
    <t>"O05" 1,20*6</t>
  </si>
  <si>
    <t>"O06" 1,15*8</t>
  </si>
  <si>
    <t>"O07" 1,10*20</t>
  </si>
  <si>
    <t>"O08" 1,15*4</t>
  </si>
  <si>
    <t>"O09" 1,10*36</t>
  </si>
  <si>
    <t>"O10" 1,10*7</t>
  </si>
  <si>
    <t>"O11" 1,15*16</t>
  </si>
  <si>
    <t>"O12" 2,70*2</t>
  </si>
  <si>
    <t>764430810.S</t>
  </si>
  <si>
    <t>Demontáž oplechovania múrov a nadmuroviek rš do 250 mm,  -0,00142t</t>
  </si>
  <si>
    <t>-1234490245</t>
  </si>
  <si>
    <t>odstránenie jestvujúcej odkvapovej lišty atiky</t>
  </si>
  <si>
    <t>(8,90+30,45)*2*2</t>
  </si>
  <si>
    <t>96,60*2</t>
  </si>
  <si>
    <t>998764202.S</t>
  </si>
  <si>
    <t>Presun hmôt pre konštrukcie klampiarske v objektoch výšky nad 6 do 12 m</t>
  </si>
  <si>
    <t>501555271</t>
  </si>
  <si>
    <t>767340000.PS1</t>
  </si>
  <si>
    <t>Montáž a dodávka konzolové prestrešenie, OK nosná konštrukcia žiarozink, krytina číry polykarbonát, plastový žľab a zvod "PS1"</t>
  </si>
  <si>
    <t>1088592144</t>
  </si>
  <si>
    <t>767833100.S.1</t>
  </si>
  <si>
    <t>Montáž rebríkov do muriva s bočnicami z profilovej ocele, z rúrok alebo z tenkostenných profilov</t>
  </si>
  <si>
    <t>-952152408</t>
  </si>
  <si>
    <t>3,20*6</t>
  </si>
  <si>
    <t>5,00*2</t>
  </si>
  <si>
    <t>553260011350.R1</t>
  </si>
  <si>
    <t>Rebrík oceľový dľ.2200 mm "R1"</t>
  </si>
  <si>
    <t>-814866016</t>
  </si>
  <si>
    <t>553260011350.R2</t>
  </si>
  <si>
    <t>Rebrík oceľový dľ.5000 mm "R2"</t>
  </si>
  <si>
    <t>-920939345</t>
  </si>
  <si>
    <t>767834102.S</t>
  </si>
  <si>
    <t>Montáž ochranného koša zváraním</t>
  </si>
  <si>
    <t>1636612850</t>
  </si>
  <si>
    <t>5532600011450.S</t>
  </si>
  <si>
    <t>Ochranná klietka pre rebrík oceľová so žiarozinkovou úpravou "R2"</t>
  </si>
  <si>
    <t>-1621540178</t>
  </si>
  <si>
    <t>767834102.S.1</t>
  </si>
  <si>
    <t>-586342520</t>
  </si>
  <si>
    <t>553260011450.S</t>
  </si>
  <si>
    <t>-922266179</t>
  </si>
  <si>
    <t>4,50*2</t>
  </si>
  <si>
    <t>767851804.S</t>
  </si>
  <si>
    <t>Demontáž oceľových požiarnych rebríkov s košom  -0,03500t</t>
  </si>
  <si>
    <t>-89461833</t>
  </si>
  <si>
    <t>6,00*2+3,20*3*2</t>
  </si>
  <si>
    <t>221803465</t>
  </si>
  <si>
    <t>769</t>
  </si>
  <si>
    <t>Montáže vzduchotechnických zariadení</t>
  </si>
  <si>
    <t>769035030.S</t>
  </si>
  <si>
    <t>Montáž mriežky na odvod vzduchu do prierezu 0.078 m2</t>
  </si>
  <si>
    <t>-1567814839</t>
  </si>
  <si>
    <t>429720217850.S</t>
  </si>
  <si>
    <t>Mriežka fasádna so skrutkami nerezová šxv 260x150mm</t>
  </si>
  <si>
    <t>-2100512274</t>
  </si>
  <si>
    <t>769036009.S</t>
  </si>
  <si>
    <t>Montáž protidažďovej žalúzie prierezu 0.205-0.250 m2</t>
  </si>
  <si>
    <t>-712903088</t>
  </si>
  <si>
    <t>429720054400.R</t>
  </si>
  <si>
    <t>Mriežka fasádna so skrutkami nerezová šxv 600x300mm</t>
  </si>
  <si>
    <t>2023733212</t>
  </si>
  <si>
    <t>769082785.S</t>
  </si>
  <si>
    <t>Demontáž krycej mriežky hranatej do prierezu 0.100 m2,  -0,0024 t</t>
  </si>
  <si>
    <t>976335516</t>
  </si>
  <si>
    <t>"demontáž mriežok 260x150mm" 24</t>
  </si>
  <si>
    <t>769082790.S</t>
  </si>
  <si>
    <t>Demontáž krycej mriežky hranatej prierezu 0.125-0.355 m2,  -0,0048 t</t>
  </si>
  <si>
    <t>-1851950872</t>
  </si>
  <si>
    <t>"demontáž mriežok 300x600mm" 1</t>
  </si>
  <si>
    <t>998769203.S</t>
  </si>
  <si>
    <t>Presun hmôt pre montáž vzduchotechnických zariadení v stavbe (objekte) výšky nad 7 do 24 m</t>
  </si>
  <si>
    <t>1246634694</t>
  </si>
  <si>
    <t>21-M</t>
  </si>
  <si>
    <t>Elektromontáže</t>
  </si>
  <si>
    <t>210220000.S</t>
  </si>
  <si>
    <t>Demontáž bleskozvodu na fasáde pre ďalšie použitie</t>
  </si>
  <si>
    <t>-1249089125</t>
  </si>
  <si>
    <t>210220009.S</t>
  </si>
  <si>
    <t>Spätná montáž bleskozvodu na fasáde, doplnenie prvkov</t>
  </si>
  <si>
    <t>1345621575</t>
  </si>
  <si>
    <t>80</t>
  </si>
  <si>
    <t>220870001.S</t>
  </si>
  <si>
    <t>Demontáž a spätná montáž kamery na fasáde</t>
  </si>
  <si>
    <t>868624053</t>
  </si>
  <si>
    <t>HZS</t>
  </si>
  <si>
    <t>Hodinové zúčtovacie sadzby</t>
  </si>
  <si>
    <t>81</t>
  </si>
  <si>
    <t>HZS000112.S</t>
  </si>
  <si>
    <t>Stavebno montážne práce náročnejšie, ucelené, obtiažne, rutinné (Tr. 2) v rozsahu viac ako 8 hodín náročnejšie</t>
  </si>
  <si>
    <t>hod</t>
  </si>
  <si>
    <t>512</t>
  </si>
  <si>
    <t>-1539544589</t>
  </si>
  <si>
    <t>demontáž a spätná montáž prvkov fasády - tabuľky a pod</t>
  </si>
  <si>
    <t>VRN</t>
  </si>
  <si>
    <t>Investičné náklady neobsiahnuté v cenách</t>
  </si>
  <si>
    <t>82</t>
  </si>
  <si>
    <t>001000030.1</t>
  </si>
  <si>
    <t>Výťažná skúška podľa STN 73 2902</t>
  </si>
  <si>
    <t>eur</t>
  </si>
  <si>
    <t>1024</t>
  </si>
  <si>
    <t>-1711824027</t>
  </si>
  <si>
    <t>83</t>
  </si>
  <si>
    <t>001000030.2</t>
  </si>
  <si>
    <t>Kontrola vetracích otvorov v atike inšpekčnou kamerou z lešenia a výber otvorov na osadenie upravenej mriežky</t>
  </si>
  <si>
    <t>1938827199</t>
  </si>
  <si>
    <t>84</t>
  </si>
  <si>
    <t>001000030.3</t>
  </si>
  <si>
    <t>Kontrola dutín a štrbín v obvodovom plášti inšpekčnou kamerou</t>
  </si>
  <si>
    <t>-439712631</t>
  </si>
  <si>
    <t>85</t>
  </si>
  <si>
    <t>001000030.7</t>
  </si>
  <si>
    <t>Spätná montáž prvkov fasády - kamery, tabuľky a pod.</t>
  </si>
  <si>
    <t>-197770763</t>
  </si>
  <si>
    <t>03 - Okapový chodník a spevnené plochy</t>
  </si>
  <si>
    <t xml:space="preserve">    2 - Zakladanie</t>
  </si>
  <si>
    <t xml:space="preserve">    5 - Komunikácie</t>
  </si>
  <si>
    <t>767 - Konštrukcie doplnkové kovové</t>
  </si>
  <si>
    <t>113106121.S</t>
  </si>
  <si>
    <t>Rozoberanie dlažby, z betónových alebo kamenin. dlaždíc, dosiek alebo tvaroviek,  -0,13800t</t>
  </si>
  <si>
    <t>-1664318288</t>
  </si>
  <si>
    <t>1,30*13,30</t>
  </si>
  <si>
    <t>113107212.S</t>
  </si>
  <si>
    <t>Odstránenie krytu v ploche nad 200 m2 z kameniva ťaženého, hr. vrstvy 100 do 200 mm,  -0,24000t</t>
  </si>
  <si>
    <t>1469259117</t>
  </si>
  <si>
    <t>113107231.S</t>
  </si>
  <si>
    <t>Odstránenie krytu v ploche nad 200 m2 z betónu prostého, hr. vrstvy do 150 mm,  -0,22500t</t>
  </si>
  <si>
    <t>1299576951</t>
  </si>
  <si>
    <t>okap.chodník, presné množstvo podľa prevedených prác</t>
  </si>
  <si>
    <t>9,50*0,60</t>
  </si>
  <si>
    <t>0,60*0,60</t>
  </si>
  <si>
    <t>96,60*0,60</t>
  </si>
  <si>
    <t>5,71*0,60</t>
  </si>
  <si>
    <t>4,30*0,60</t>
  </si>
  <si>
    <t>35,60*1,40</t>
  </si>
  <si>
    <t>11,00*0,55</t>
  </si>
  <si>
    <t>0,31*0,60</t>
  </si>
  <si>
    <t>"odpočet anglickéo dvorca" -12,00*0,60</t>
  </si>
  <si>
    <t>10,10*0,60</t>
  </si>
  <si>
    <t>12,45*0,60</t>
  </si>
  <si>
    <t>"časť pri hlavnom vstupe" 0,60*1,30</t>
  </si>
  <si>
    <t>113208111.S</t>
  </si>
  <si>
    <t>Vytrhanie obrúb betonových, s vybúraním lôžka, záhonových,  -0,04000t</t>
  </si>
  <si>
    <t>1411491613</t>
  </si>
  <si>
    <t>hlavný vstup</t>
  </si>
  <si>
    <t>1,30*2+13,30</t>
  </si>
  <si>
    <t>122201101.S</t>
  </si>
  <si>
    <t>Odkopávka a prekopávka nezapažená v hornine 3, do 100 m3</t>
  </si>
  <si>
    <t>1483201114</t>
  </si>
  <si>
    <t>CBIII - SP3 + 150mm pod zateplením KZS</t>
  </si>
  <si>
    <t>okapový chodník os 10-12, SP3</t>
  </si>
  <si>
    <t>10,21*(0,50+0,15)*0,20</t>
  </si>
  <si>
    <t>nový OK prístrešok N/26</t>
  </si>
  <si>
    <t>5,75*0,45*0,20</t>
  </si>
  <si>
    <t>0,45*0,75*0,20</t>
  </si>
  <si>
    <t>9,70*5,00*0,20</t>
  </si>
  <si>
    <t>122201109.S</t>
  </si>
  <si>
    <t>Odkopávky a prekopávky nezapažené. Príplatok k cenám za lepivosť horniny 3</t>
  </si>
  <si>
    <t>-688094607</t>
  </si>
  <si>
    <t>11,613*0,3</t>
  </si>
  <si>
    <t>131201101.S</t>
  </si>
  <si>
    <t>Výkop nezapaženej jamy v hornine 3, do 100 m3</t>
  </si>
  <si>
    <t>2021769253</t>
  </si>
  <si>
    <t>doska pre technológiu odsávania</t>
  </si>
  <si>
    <t>5,00*7,876*0,60</t>
  </si>
  <si>
    <t>131201109.S</t>
  </si>
  <si>
    <t>Hĺbenie nezapažených jám a zárezov. Príplatok za lepivosť horniny 3</t>
  </si>
  <si>
    <t>-352863631</t>
  </si>
  <si>
    <t>23,628*0,3</t>
  </si>
  <si>
    <t>1347674284</t>
  </si>
  <si>
    <t>"pre obrubník" 250,09*0,25*0,25</t>
  </si>
  <si>
    <t>-1200562677</t>
  </si>
  <si>
    <t>15,631*0,3</t>
  </si>
  <si>
    <t>1913709922</t>
  </si>
  <si>
    <t>11,613+23,628+15,631</t>
  </si>
  <si>
    <t>-896204524</t>
  </si>
  <si>
    <t>50,872*7</t>
  </si>
  <si>
    <t>171151101.S</t>
  </si>
  <si>
    <t>Hutnenie násypov z hornín súdržných a sypkých</t>
  </si>
  <si>
    <t>981229794</t>
  </si>
  <si>
    <t>"SP1" 145,066</t>
  </si>
  <si>
    <t>"SP2" 15,755</t>
  </si>
  <si>
    <t>"SP3" 56,531</t>
  </si>
  <si>
    <t>"doska pod technológiu odsávania" 5,00*7,876</t>
  </si>
  <si>
    <t>1345510343</t>
  </si>
  <si>
    <t>Poplatok za skládku - zemina a kamenivo</t>
  </si>
  <si>
    <t>-822333376</t>
  </si>
  <si>
    <t>50,872*1,8</t>
  </si>
  <si>
    <t>Zakladanie</t>
  </si>
  <si>
    <t>273321411.S</t>
  </si>
  <si>
    <t>Betón základových dosiek, železový (bez výstuže), tr. C 25/30</t>
  </si>
  <si>
    <t>365106351</t>
  </si>
  <si>
    <t>5,00*7,876*0,50</t>
  </si>
  <si>
    <t>273351217.S</t>
  </si>
  <si>
    <t>Debnenie stien základových dosiek, zhotovenie-tradičné</t>
  </si>
  <si>
    <t>-875281868</t>
  </si>
  <si>
    <t>(5,00+7,876)*2*0,60</t>
  </si>
  <si>
    <t>273351218.S</t>
  </si>
  <si>
    <t>Debnenie stien základových dosiek, odstránenie-tradičné</t>
  </si>
  <si>
    <t>962650506</t>
  </si>
  <si>
    <t>273361821.S</t>
  </si>
  <si>
    <t>Výstuž základových dosiek z ocele B500 (10505)</t>
  </si>
  <si>
    <t>415434408</t>
  </si>
  <si>
    <t>19,69*0,08</t>
  </si>
  <si>
    <t>289971211.S</t>
  </si>
  <si>
    <t>Zhotovenie vrstvy z geotextílie na upravenom povrchu sklon do 1 : 5 , šírky od 0 do 3 m</t>
  </si>
  <si>
    <t>-1971301613</t>
  </si>
  <si>
    <t>475519344</t>
  </si>
  <si>
    <t>217,352*1,15</t>
  </si>
  <si>
    <t>Komunikácie</t>
  </si>
  <si>
    <t>564750211.1</t>
  </si>
  <si>
    <t>Kryt z kameniva hrubého drveného veľ. 16-32 mm s rozprestretím a zhutnením hr. 150 mm okrasné kamenivo</t>
  </si>
  <si>
    <t>1973231422</t>
  </si>
  <si>
    <t>okrasný štrk SP1</t>
  </si>
  <si>
    <t>10,20*0,40</t>
  </si>
  <si>
    <t>1,25*0,60</t>
  </si>
  <si>
    <t>30,87*0,60</t>
  </si>
  <si>
    <t>15,20*0,40</t>
  </si>
  <si>
    <t>35,75*1,00</t>
  </si>
  <si>
    <t>(116,34+1,20*2+0,80*2)*0,60</t>
  </si>
  <si>
    <t>12,80*0,60</t>
  </si>
  <si>
    <t>564762111.S</t>
  </si>
  <si>
    <t>Podklad alebo kryt z kameniva hrubého drveného veľ. 32-63 mm (vibr.štrk) po zhut.hr. 200 mm</t>
  </si>
  <si>
    <t>-146968477</t>
  </si>
  <si>
    <t>"zámková dlažba SP1" 15,755</t>
  </si>
  <si>
    <t>"CBIII - SP3"  56,531</t>
  </si>
  <si>
    <t>567122114.S</t>
  </si>
  <si>
    <t>Podklad z kameniva stmeleného cementom s rozprestretím a zhutnením, CBGM C 8/10 (C 6/8), po zhutnení hr. 150 mm</t>
  </si>
  <si>
    <t>1022111557</t>
  </si>
  <si>
    <t>581130315.S</t>
  </si>
  <si>
    <t>Kryt cementobetónový cestných komunikácií skupiny CB III pre TDZ IV, V a VI, hr. 200 mm</t>
  </si>
  <si>
    <t>652338065</t>
  </si>
  <si>
    <t>10,21*0,50</t>
  </si>
  <si>
    <t>5,75*0,45</t>
  </si>
  <si>
    <t>0,45*0,75</t>
  </si>
  <si>
    <t>9,70*5,00</t>
  </si>
  <si>
    <t>596911144.S</t>
  </si>
  <si>
    <t>Kladenie betónovej zámkovej dlažby komunikácií pre peších hr. 60 mm pre peších nad 300 m2 so zriadením lôžka z kameniva hr. 30 mm</t>
  </si>
  <si>
    <t>-361666893</t>
  </si>
  <si>
    <t>chodník hlavný vstup</t>
  </si>
  <si>
    <t>1,15*13,70</t>
  </si>
  <si>
    <t>592460007750.S</t>
  </si>
  <si>
    <t>Dlažba betónová škárová, hr. 60 mm, prírodná</t>
  </si>
  <si>
    <t>2055894311</t>
  </si>
  <si>
    <t>15,755*1,05</t>
  </si>
  <si>
    <t>596911391.S</t>
  </si>
  <si>
    <t>Dopiľovanie betónovej zámkovej dlažby hr. do 60 mm</t>
  </si>
  <si>
    <t>1030698959</t>
  </si>
  <si>
    <t>1,15+13,70</t>
  </si>
  <si>
    <t>631313611.S</t>
  </si>
  <si>
    <t>Mazanina z betónu prostého (m3) tr. C 16/20 hr.nad 80 do 120 mm</t>
  </si>
  <si>
    <t>74090809</t>
  </si>
  <si>
    <t>podkladný betón pod dosku</t>
  </si>
  <si>
    <t>5,00*7,876*0,10</t>
  </si>
  <si>
    <t>916561112.S</t>
  </si>
  <si>
    <t>Osadenie záhonového alebo parkového obrubníka betón., do lôžka z bet. pros. tr. C 16/20 s bočnou oporou</t>
  </si>
  <si>
    <t>-957609557</t>
  </si>
  <si>
    <t>zámková dlažba</t>
  </si>
  <si>
    <t>1,15*2+13,70+0,60</t>
  </si>
  <si>
    <t>okrasný štrk</t>
  </si>
  <si>
    <t>10,20+1,00+29,43+0,64</t>
  </si>
  <si>
    <t>15,20+0,40*2</t>
  </si>
  <si>
    <t>5,00+1,13+36,35+116,34+1,20*2+0,80*2+13,40</t>
  </si>
  <si>
    <t>592170001800.S</t>
  </si>
  <si>
    <t>Obrubník parkový, lxšxv 1000x50x200 mm, prírodný</t>
  </si>
  <si>
    <t>-894554113</t>
  </si>
  <si>
    <t>250,09*1,05</t>
  </si>
  <si>
    <t>919735123.S</t>
  </si>
  <si>
    <t>Rezanie existujúceho betónového krytu alebo podkladu hĺbky nad 100 do 150 mm</t>
  </si>
  <si>
    <t>1227233727</t>
  </si>
  <si>
    <t>rezanie betónovej plochy os 10 - 12</t>
  </si>
  <si>
    <t>10,22</t>
  </si>
  <si>
    <t>979084216.S</t>
  </si>
  <si>
    <t>Vodorovná doprava vybúraných hmôt po suchu bez naloženia, ale so zložením na vzdialenosť do 5 km</t>
  </si>
  <si>
    <t>1682247061</t>
  </si>
  <si>
    <t>979084219.S</t>
  </si>
  <si>
    <t>Príplatok k cene za každých ďalších aj začatých 5 km nad 5 km</t>
  </si>
  <si>
    <t>-1619440048</t>
  </si>
  <si>
    <t>979086112.S</t>
  </si>
  <si>
    <t>Nakladanie alebo prekladanie na dopravný prostriedok pri vodorovnej doprave sutiny a vybúraných hmôt</t>
  </si>
  <si>
    <t>1673939467</t>
  </si>
  <si>
    <t>979089010.S</t>
  </si>
  <si>
    <t>Poplatok za skladovanie</t>
  </si>
  <si>
    <t>-888021737</t>
  </si>
  <si>
    <t>998224111.S</t>
  </si>
  <si>
    <t>Presun hmôt pre pozemné komunikácie s krytom monolitickým betónovým akejkoľvek dĺžky objektu</t>
  </si>
  <si>
    <t>373321671</t>
  </si>
  <si>
    <t>767251133.S</t>
  </si>
  <si>
    <t>Montáž podest z oceľových pochôdznych lisovaných roštov skrutkovaním hmotnosti od 15 do 30 kg/m2</t>
  </si>
  <si>
    <t>561622958</t>
  </si>
  <si>
    <t>N/29</t>
  </si>
  <si>
    <t>12,00*0,80</t>
  </si>
  <si>
    <t>553430010000.S</t>
  </si>
  <si>
    <t>Rošt podlahový lisovaný oceľ - pororošt, raster oka 33x33 mm, nosná páska 30x3 mm, obvodový kotvený rám "N/29"</t>
  </si>
  <si>
    <t>1906497599</t>
  </si>
  <si>
    <t>767251143.S</t>
  </si>
  <si>
    <t>Demontáž podest z oceľových pochôdznych lisovaných roštov hmotnosti od 15 do 30 kg/m2, -0,0300t</t>
  </si>
  <si>
    <t>228447768</t>
  </si>
  <si>
    <t>rošt anglického dvorca</t>
  </si>
  <si>
    <t>12,00*0,95</t>
  </si>
  <si>
    <t>-306409223</t>
  </si>
  <si>
    <t>04 - Asanovanie vonkajších objektov</t>
  </si>
  <si>
    <t xml:space="preserve">    733 - Ústredné kúrenie - rozvodné potrubie</t>
  </si>
  <si>
    <t xml:space="preserve">    763 - Konštrukcie - drevostavby</t>
  </si>
  <si>
    <t>112101103.S</t>
  </si>
  <si>
    <t>Odstránenie listnatých stromov do priemeru 700 mm, motorovou pílou</t>
  </si>
  <si>
    <t>569360118</t>
  </si>
  <si>
    <t>"B/19" 1</t>
  </si>
  <si>
    <t>112201103.S</t>
  </si>
  <si>
    <t>Odstránenie pňov na vzdial. 50 m priemeru nad 500 do 700 mm</t>
  </si>
  <si>
    <t>-547381313</t>
  </si>
  <si>
    <t>1427264642</t>
  </si>
  <si>
    <t>štrkové lôžko pod doskou</t>
  </si>
  <si>
    <t>B/2</t>
  </si>
  <si>
    <t>"doska" 4,65*4,55</t>
  </si>
  <si>
    <t>B/3</t>
  </si>
  <si>
    <t>"doska" 14,50*16,10</t>
  </si>
  <si>
    <t>B/4 garáže</t>
  </si>
  <si>
    <t>"doska" 6,35*7,00</t>
  </si>
  <si>
    <t>162401413.S</t>
  </si>
  <si>
    <t>Vodorovné premiestnenie konárov stromov nad 500 do 700 mm do 3000 m</t>
  </si>
  <si>
    <t>1756361335</t>
  </si>
  <si>
    <t>162501413.S</t>
  </si>
  <si>
    <t>Vodorovné premiestnenie kmeňov nad 500 do 700 mm do 3000 m</t>
  </si>
  <si>
    <t>-198196309</t>
  </si>
  <si>
    <t>162601413.S</t>
  </si>
  <si>
    <t>Vodorovné premiestnenie pňov nad 500 do 700 mm do 3000 m</t>
  </si>
  <si>
    <t>1595923206</t>
  </si>
  <si>
    <t>961043111.S</t>
  </si>
  <si>
    <t>Búranie základov alebo vybúranie otvorov plochy nad 4 m2 z betónu prostého alebo preloženého kameňom,  -2,20000t</t>
  </si>
  <si>
    <t>-1932495241</t>
  </si>
  <si>
    <t>"základové pásy" (4,65+4,05*2)*0,50*1,00</t>
  </si>
  <si>
    <t>"doska" 4,65*4,55*0,25</t>
  </si>
  <si>
    <t>"doska" 14,50*16,10*0,50</t>
  </si>
  <si>
    <t>"doska" 6,35*7,00*0,15</t>
  </si>
  <si>
    <t>základ podpier teplovodu</t>
  </si>
  <si>
    <t>1,00*1,00*1,00*(19+4)</t>
  </si>
  <si>
    <t>961043119.S</t>
  </si>
  <si>
    <t>Príplatok za búranie železobetónových základov a konštrukcií</t>
  </si>
  <si>
    <t>1469713517</t>
  </si>
  <si>
    <t>1369309463</t>
  </si>
  <si>
    <t>steny</t>
  </si>
  <si>
    <t>4,65*0,30*3,00</t>
  </si>
  <si>
    <t>4,25*0,30*3,00*2</t>
  </si>
  <si>
    <t>-1,90*0,30*2,02</t>
  </si>
  <si>
    <t>atika</t>
  </si>
  <si>
    <t>(4,65+4,25*2)*0,30*0,75</t>
  </si>
  <si>
    <t>962032631.S</t>
  </si>
  <si>
    <t>Búranie komínov. muriva z tehál nad strechou na akúkoľvek maltu,  -1,63300t</t>
  </si>
  <si>
    <t>72623966</t>
  </si>
  <si>
    <t>B/27</t>
  </si>
  <si>
    <t>1,00*0,70*8,00</t>
  </si>
  <si>
    <t>962052211.S</t>
  </si>
  <si>
    <t>Búranie muriva alebo vybúranie otvorov plochy nad 4 m2 železobetonového nadzákladného,  -2,40000t</t>
  </si>
  <si>
    <t>606095032</t>
  </si>
  <si>
    <t>2ks betónové garáže, B/4</t>
  </si>
  <si>
    <t>963051113.S</t>
  </si>
  <si>
    <t>Búranie železobetónových stropov doskových hr.nad 80 mm,  -2,40000t</t>
  </si>
  <si>
    <t>550288786</t>
  </si>
  <si>
    <t>4,65*4,55*0,20</t>
  </si>
  <si>
    <t>965042131.S</t>
  </si>
  <si>
    <t>Búranie podkladov pod dlažby, liatych dlažieb a mazanín,betón alebo liaty asfalt hr.do 100 mm, plochy do 4 m2 -2,20000t</t>
  </si>
  <si>
    <t>-1735028912</t>
  </si>
  <si>
    <t>podkladný betón na škvarovom násype</t>
  </si>
  <si>
    <t>"B/2" 4,10*4,25*0,10</t>
  </si>
  <si>
    <t>965082941.S</t>
  </si>
  <si>
    <t>Odstránenie násypu pod podlahami alebo na strechách, hr.nad 200 mm,  -1,40000t</t>
  </si>
  <si>
    <t>2110228642</t>
  </si>
  <si>
    <t>B/2 násyp strechy</t>
  </si>
  <si>
    <t>4,10*4,25*0,25</t>
  </si>
  <si>
    <t>-387417976</t>
  </si>
  <si>
    <t>B/4</t>
  </si>
  <si>
    <t>6,00*2</t>
  </si>
  <si>
    <t>"1.62" 1,90*2,02</t>
  </si>
  <si>
    <t>-1852618614</t>
  </si>
  <si>
    <t>1055630044</t>
  </si>
  <si>
    <t>519,795*9</t>
  </si>
  <si>
    <t>-1910494479</t>
  </si>
  <si>
    <t>712300833.S</t>
  </si>
  <si>
    <t>Odstránenie povlakovej krytiny na strechách plochých 10° trojvrstvovej,  -0,01400t</t>
  </si>
  <si>
    <t>-926876596</t>
  </si>
  <si>
    <t>"strecha" 4,65*4,55*1,3</t>
  </si>
  <si>
    <t>"strecha" 14,50*16,10</t>
  </si>
  <si>
    <t>"strecha" 6,35*7,00</t>
  </si>
  <si>
    <t>713000013.S</t>
  </si>
  <si>
    <t>Odstránenie tepelnej izolácie stropov kladenej voľne z polystyrénu hr. nad 10 cm -0,00462t</t>
  </si>
  <si>
    <t>1075515909</t>
  </si>
  <si>
    <t>izolácia strechy - B/8</t>
  </si>
  <si>
    <t>4,10*4,25</t>
  </si>
  <si>
    <t>733</t>
  </si>
  <si>
    <t>Ústredné kúrenie - rozvodné potrubie</t>
  </si>
  <si>
    <t>733120832.S</t>
  </si>
  <si>
    <t>Demontáž potrubia z oceľových rúrok hladkých nad 89 do D 133,  -0,01384t</t>
  </si>
  <si>
    <t>-1997904105</t>
  </si>
  <si>
    <t>135,00*4+55,00*2</t>
  </si>
  <si>
    <t>733120839.S</t>
  </si>
  <si>
    <t>Demontáž potrubia z oceľových rúrok hladkých priemer 219,  -0,03956t</t>
  </si>
  <si>
    <t>707012464</t>
  </si>
  <si>
    <t>odstránenie podpier teplovodu</t>
  </si>
  <si>
    <t>3,00*19</t>
  </si>
  <si>
    <t>5,00*4</t>
  </si>
  <si>
    <t>763</t>
  </si>
  <si>
    <t>Konštrukcie - drevostavby</t>
  </si>
  <si>
    <t>763737112.S</t>
  </si>
  <si>
    <t>Demontáž strešnej konštrukcie z väzníkov priehradových, konštrukčnej dĺžky do 18 m</t>
  </si>
  <si>
    <t>496927195</t>
  </si>
  <si>
    <t>"strecha" 18,10*4</t>
  </si>
  <si>
    <t>763739113.S</t>
  </si>
  <si>
    <t>Demontáž strešnej konštrukcie z ostatných prvkov prierezovej plochy 150-500 cm2</t>
  </si>
  <si>
    <t>2077416480</t>
  </si>
  <si>
    <t>priečne väznice B/3</t>
  </si>
  <si>
    <t>"strecha" 16,50*8</t>
  </si>
  <si>
    <t>764430840.S</t>
  </si>
  <si>
    <t>Demontáž oplechovania múrov a nadmuroviek rš od 330 do 500 mm,  -0,00230t</t>
  </si>
  <si>
    <t>-2016232538</t>
  </si>
  <si>
    <t>"atika" 4,65+4,55*2</t>
  </si>
  <si>
    <t>767392802.S</t>
  </si>
  <si>
    <t>Demontáž krytín striech z plechov skrutkovaných,  -0,00700t</t>
  </si>
  <si>
    <t>1826960388</t>
  </si>
  <si>
    <t>"strecha" 16,50*18,10</t>
  </si>
  <si>
    <t>767996803.S</t>
  </si>
  <si>
    <t>Demontáž ostatných doplnkov stavieb s hmotnosťou jednotlivých dielov konšt. nad 100 do 250 kg,  -0,00100t</t>
  </si>
  <si>
    <t>2001500864</t>
  </si>
  <si>
    <t>stľpy a oceľová konštrukcia skladu</t>
  </si>
  <si>
    <t>"odhad" 250*16</t>
  </si>
  <si>
    <t>SO-02 - Prístavba</t>
  </si>
  <si>
    <t>05 - Veľký prístrešok</t>
  </si>
  <si>
    <t>122201102.S</t>
  </si>
  <si>
    <t>Odkopávka a prekopávka nezapažená v hornine 3, nad 100 do 1000 m3</t>
  </si>
  <si>
    <t>-968890720</t>
  </si>
  <si>
    <t>"SP4" 591,607*0,35</t>
  </si>
  <si>
    <t>143593528</t>
  </si>
  <si>
    <t>207,062*0,3</t>
  </si>
  <si>
    <t>133201201.S</t>
  </si>
  <si>
    <t>Výkop šachty nezapaženej, hornina 3 do 100 m3</t>
  </si>
  <si>
    <t>-1028958542</t>
  </si>
  <si>
    <t>1,00*0,70*0,90*4</t>
  </si>
  <si>
    <t>1,80*0,70*0,90*2</t>
  </si>
  <si>
    <t>1,50*1,50*0,90*2</t>
  </si>
  <si>
    <t>133201209.S</t>
  </si>
  <si>
    <t>Príplatok k cenám za lepivosť horniny tr.3</t>
  </si>
  <si>
    <t>215103380</t>
  </si>
  <si>
    <t>8,838*0,3</t>
  </si>
  <si>
    <t>1612046344</t>
  </si>
  <si>
    <t>8,838+207,062</t>
  </si>
  <si>
    <t>1982118113</t>
  </si>
  <si>
    <t>215,90*7</t>
  </si>
  <si>
    <t>-1580992342</t>
  </si>
  <si>
    <t>509275999</t>
  </si>
  <si>
    <t>215,90*1,8</t>
  </si>
  <si>
    <t>275321312.S</t>
  </si>
  <si>
    <t>Betón základových pätiek, železový (bez výstuže), tr. C 20/25</t>
  </si>
  <si>
    <t>844181554</t>
  </si>
  <si>
    <t>statika výkres č. S-01</t>
  </si>
  <si>
    <t>1,00*0,70*0,80*4</t>
  </si>
  <si>
    <t>1,80*0,70*0,80*2</t>
  </si>
  <si>
    <t>1,50*1,50*0,80*2</t>
  </si>
  <si>
    <t>275351215.S</t>
  </si>
  <si>
    <t>Debnenie stien základových pätiek, zhotovenie-dielce</t>
  </si>
  <si>
    <t>524382034</t>
  </si>
  <si>
    <t>(1,00+0,70)*2*0,90*4</t>
  </si>
  <si>
    <t>(1,80+0,70)*2*0,90*2</t>
  </si>
  <si>
    <t>(1,50+1,50)*2*0,90*2</t>
  </si>
  <si>
    <t>275351216.S</t>
  </si>
  <si>
    <t>Debnenie stien základovýcb pätiek, odstránenie-dielce</t>
  </si>
  <si>
    <t>-1291299409</t>
  </si>
  <si>
    <t>275361821.S</t>
  </si>
  <si>
    <t>Výstuž základových pätiek z ocele B500 (10505)</t>
  </si>
  <si>
    <t>-1653597627</t>
  </si>
  <si>
    <t>statika výkres č. S-0</t>
  </si>
  <si>
    <t>390,386*0,001</t>
  </si>
  <si>
    <t>636025971</t>
  </si>
  <si>
    <t>"SP4" 34,10*17,00+8,10*2,10*0,7</t>
  </si>
  <si>
    <t>1528242919</t>
  </si>
  <si>
    <t>591,607*1,15</t>
  </si>
  <si>
    <t>338171112.S</t>
  </si>
  <si>
    <t>Osadzovanie stĺpika oceľového plotového výšky do 2 m kotvením do podkladu</t>
  </si>
  <si>
    <t>562378518</t>
  </si>
  <si>
    <t>"stľpik" 30</t>
  </si>
  <si>
    <t>"vzpera" 10</t>
  </si>
  <si>
    <t>5535100222100.S</t>
  </si>
  <si>
    <t>Stĺpik s platňou / vzpera d 38 / 48 mm, výška 1,90 m, výška pletiva 1,8 m, poplastovaný s PVC čiapkou, pre pletivo v rolkách</t>
  </si>
  <si>
    <t>1082197109</t>
  </si>
  <si>
    <t>564752111.S</t>
  </si>
  <si>
    <t>Podklad alebo kryt z kameniva hrubého drveného veľ. 32-63 mm (vibr.štrk) po zhut.hr. 150 mm</t>
  </si>
  <si>
    <t>633694266</t>
  </si>
  <si>
    <t>"SP4" 591,607</t>
  </si>
  <si>
    <t>567122110.S</t>
  </si>
  <si>
    <t>Podklad z kameniva stmeleného cementom s rozprestretím a zhutnením, CBGM C 8/10 (C 6/8), po zhutnení hr. 50 mm</t>
  </si>
  <si>
    <t>-2038772255</t>
  </si>
  <si>
    <t>581120215.S</t>
  </si>
  <si>
    <t>Kryt cementobetónový cestných komunikácií skupiny CB II pre TDZ II, III a IV, hr. 150 mm</t>
  </si>
  <si>
    <t>1465840617</t>
  </si>
  <si>
    <t>"SP4 vr.narezania a dilatácií" 591,607</t>
  </si>
  <si>
    <t>446486267</t>
  </si>
  <si>
    <t>1,00*0,70*0,10*4</t>
  </si>
  <si>
    <t>1,80*0,70*0,10*2</t>
  </si>
  <si>
    <t>1,50*1,50*0,10*2</t>
  </si>
  <si>
    <t>949942100.S</t>
  </si>
  <si>
    <t>Nožnicová zdvíhacia plošina samohybná na podvozku, výška zdvihu do 8 m</t>
  </si>
  <si>
    <t>deň</t>
  </si>
  <si>
    <t>-1606979136</t>
  </si>
  <si>
    <t>959941133.S</t>
  </si>
  <si>
    <t>Chemická kotva s kotevným svorníkom tesnená chemickou ampulkou do betónu, ŽB, kameňa, s vyvŕtaním otvoru M16mm 8.8</t>
  </si>
  <si>
    <t>-423613454</t>
  </si>
  <si>
    <t>8*4</t>
  </si>
  <si>
    <t>998021021.S</t>
  </si>
  <si>
    <t>Presun hmôt pre haly 802, 811 zvislá konštr.z tehál,tvárnic,blokov alebo kovová do výšky 20 m</t>
  </si>
  <si>
    <t>-790764646</t>
  </si>
  <si>
    <t>"pre oceľovú konštrukciu" 12,526</t>
  </si>
  <si>
    <t>894538233</t>
  </si>
  <si>
    <t>515,543-12,526</t>
  </si>
  <si>
    <t>764352427.S</t>
  </si>
  <si>
    <t>Žľaby z pozinkovaného farbeného PZf plechu, pododkvapové polkruhové r.š. 330 mm "KP5"</t>
  </si>
  <si>
    <t>448317435</t>
  </si>
  <si>
    <t>764359411.S</t>
  </si>
  <si>
    <t>Kotlík kónický z pozinkovaného farbeného PZf plechu, pre rúry s priemerom do 100 mm "KP4"</t>
  </si>
  <si>
    <t>1488303671</t>
  </si>
  <si>
    <t>764454453.S</t>
  </si>
  <si>
    <t>Zvodové rúry z pozinkovaného farbeného PZf plechu, kruhové priemer 100 mm "KP4"</t>
  </si>
  <si>
    <t>-2000721312</t>
  </si>
  <si>
    <t>2078611708</t>
  </si>
  <si>
    <t>767392112.S</t>
  </si>
  <si>
    <t>Montáž krytiny striech plechom tvarovaným skrutkovaním</t>
  </si>
  <si>
    <t>-594855065</t>
  </si>
  <si>
    <t>12,00*30,30</t>
  </si>
  <si>
    <t>138310001350</t>
  </si>
  <si>
    <t>Plech trapézový TN-50, kš 1020 mm Classic lesklý hr. 0,6 mm</t>
  </si>
  <si>
    <t>1113775292</t>
  </si>
  <si>
    <t>363,60*1,1</t>
  </si>
  <si>
    <t>767911130.S</t>
  </si>
  <si>
    <t>Montáž oplotenia strojového pletiva, s výškou nad 1,6 m</t>
  </si>
  <si>
    <t>-1023562191</t>
  </si>
  <si>
    <t>3132900029150.S</t>
  </si>
  <si>
    <t>Pletivo poplastované pletené štvorhranné, oko 50 mm, vxl 1,8x25 m, bez napínacieho drôtu</t>
  </si>
  <si>
    <t>326041708</t>
  </si>
  <si>
    <t>58,00*1,05</t>
  </si>
  <si>
    <t>767912130.S</t>
  </si>
  <si>
    <t>Montáž napínacieho drôtu</t>
  </si>
  <si>
    <t>-207660008</t>
  </si>
  <si>
    <t>156140002500.S</t>
  </si>
  <si>
    <t>Drôt napínací poplastovaný, dĺžka 78 m</t>
  </si>
  <si>
    <t>167647787</t>
  </si>
  <si>
    <t>7679202310.S</t>
  </si>
  <si>
    <t>Montáž a dodávka 2kr.brána v.1,8m šír. 2,00m</t>
  </si>
  <si>
    <t>976205482</t>
  </si>
  <si>
    <t>767995102.S</t>
  </si>
  <si>
    <t>Montáž ostatných atypických kovových stavebných doplnkových konštrukcií nad 5 do 10 kg</t>
  </si>
  <si>
    <t>-2074909398</t>
  </si>
  <si>
    <t>statika výkres č. S-03</t>
  </si>
  <si>
    <t>(298,30+423,10)*1,15</t>
  </si>
  <si>
    <t>767995103.S</t>
  </si>
  <si>
    <t>Montáž ostatných atypických kovových stavebných doplnkových konštrukcií nad 10 do 20 kg</t>
  </si>
  <si>
    <t>-977207791</t>
  </si>
  <si>
    <t>(699,30)*1,15</t>
  </si>
  <si>
    <t>767995104.S</t>
  </si>
  <si>
    <t>Montáž ostatných atypických kovových stavebných doplnkových konštrukcií nad 20 do 50 kg</t>
  </si>
  <si>
    <t>1033587263</t>
  </si>
  <si>
    <t>(1152,80)*1,15</t>
  </si>
  <si>
    <t>767995105.S</t>
  </si>
  <si>
    <t>Montáž ostatných atypických kovových stavebných doplnkových konštrukcií nad 50 do 100 kg</t>
  </si>
  <si>
    <t>-580626401</t>
  </si>
  <si>
    <t>(394,80+157,20)*1,15</t>
  </si>
  <si>
    <t>767995106.S</t>
  </si>
  <si>
    <t>Montáž ostatných atypických kovových stavebných doplnkových konštrukcií nad 100 do 250 kg</t>
  </si>
  <si>
    <t>1341158812</t>
  </si>
  <si>
    <t>(436,80+1886,40+218,40+1747,20)*1,15</t>
  </si>
  <si>
    <t>553100000101.S</t>
  </si>
  <si>
    <t>Oceľová konštrukcia, náter</t>
  </si>
  <si>
    <t>859667603</t>
  </si>
  <si>
    <t>Základný náter ... farba základná PUR (Chemopur G) U2061 hr.120 my</t>
  </si>
  <si>
    <t>Vrchný náter ... email PUR (Chemopur E) U2081 hr.60 my</t>
  </si>
  <si>
    <t>Riedidlo ... U 6051 / Tužidlo ... U7081</t>
  </si>
  <si>
    <t>Odtieň vrchného náteru určí investor resp.budúci užívateľ</t>
  </si>
  <si>
    <t>8838,10*1,05</t>
  </si>
  <si>
    <t>903034356</t>
  </si>
  <si>
    <t>SO 03 - Rekonštrukcia budovy dielní</t>
  </si>
  <si>
    <t>06 - Rekonštrukcia vnútorných priestorov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</si>
  <si>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</si>
  <si>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</si>
  <si>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</si>
  <si>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</si>
  <si>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</si>
  <si>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</si>
  <si>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>317121151.S</t>
  </si>
  <si>
    <t>Montáž prekladu zo železobetónových prefabrikátov do pripravených rýh svetl. otvoru do 1050 mm</t>
  </si>
  <si>
    <t>371751101</t>
  </si>
  <si>
    <t>596460005400.S</t>
  </si>
  <si>
    <t>Keramický preklad nenosný, lxšxv 1250x145x71 mm</t>
  </si>
  <si>
    <t>1736080038</t>
  </si>
  <si>
    <t>"1.03 hydrant" 4</t>
  </si>
  <si>
    <t>"1.06" 1</t>
  </si>
  <si>
    <t>"1.24" 2</t>
  </si>
  <si>
    <t>"1.45" 1</t>
  </si>
  <si>
    <t>"1.61" 1</t>
  </si>
  <si>
    <t>"2.09" 1</t>
  </si>
  <si>
    <t>"2.23" 1</t>
  </si>
  <si>
    <t>"2.24" 1</t>
  </si>
  <si>
    <t>596460001300.S</t>
  </si>
  <si>
    <t>Keramický preklad nosný, lxšxv 1500x70x238 mm</t>
  </si>
  <si>
    <t>735455281</t>
  </si>
  <si>
    <t>"1.04" 8</t>
  </si>
  <si>
    <t>"1.30" 9</t>
  </si>
  <si>
    <t>"1.58" 8</t>
  </si>
  <si>
    <t>"1.61" 4</t>
  </si>
  <si>
    <t>"2.17" 4</t>
  </si>
  <si>
    <t>"2.20" 4</t>
  </si>
  <si>
    <t>317121251.S</t>
  </si>
  <si>
    <t>Montáž prekladu zo železobetónových prefabrikátov do pripravených rýh svetl. otvoru 1050-1800 mm</t>
  </si>
  <si>
    <t>992362544</t>
  </si>
  <si>
    <t>596460005700.S</t>
  </si>
  <si>
    <t>Keramický preklad nenosný, lxšxv 2000x145x71 mm</t>
  </si>
  <si>
    <t>119549896</t>
  </si>
  <si>
    <t>"1.35" 1</t>
  </si>
  <si>
    <t>-1776986541</t>
  </si>
  <si>
    <t>596460001600.S</t>
  </si>
  <si>
    <t>Keramický preklad nosný, lxšxv 2250x70x238 mm</t>
  </si>
  <si>
    <t>2112111013</t>
  </si>
  <si>
    <t>317160152.S</t>
  </si>
  <si>
    <t>Keramický preklad nenosný šírky 115 mm, výšky 71 mm, dĺžky 1250 mm</t>
  </si>
  <si>
    <t>80374708</t>
  </si>
  <si>
    <t>"1.25" 1</t>
  </si>
  <si>
    <t>317160172.S</t>
  </si>
  <si>
    <t>Keramický preklad nenosný šírky 145 mm, výšky 71 mm, dĺžky 1250 mm</t>
  </si>
  <si>
    <t>285523235</t>
  </si>
  <si>
    <t>"1.12" 1</t>
  </si>
  <si>
    <t>"1.17" 1</t>
  </si>
  <si>
    <t>"1.18" 1</t>
  </si>
  <si>
    <t>"1.39" 1</t>
  </si>
  <si>
    <t>"1.42" 1</t>
  </si>
  <si>
    <t>"1.43" 1</t>
  </si>
  <si>
    <t>"1.50" 1</t>
  </si>
  <si>
    <t>317160174.S</t>
  </si>
  <si>
    <t>Keramický preklad nenosný šírky 145 mm, výšky 71 mm, dĺžky 1750 mm</t>
  </si>
  <si>
    <t>-1043728167</t>
  </si>
  <si>
    <t>"1.31" 1</t>
  </si>
  <si>
    <t>340238225.S</t>
  </si>
  <si>
    <t>Zamurovanie otvorov plochy od 0,25 do 1 m2 z tehál pálených dierovaných nebrúsených hrúbky 300 mm</t>
  </si>
  <si>
    <t>947061074</t>
  </si>
  <si>
    <t>"2.13" 0,30*2,12</t>
  </si>
  <si>
    <t>"zamurovanie jestv.otvorov - rezerva" 5,00</t>
  </si>
  <si>
    <t>340238226.S</t>
  </si>
  <si>
    <t>Zamurovanie otvorov plochy od 0,25 do 1 m2 z tehál pálených dierovaných nebrúsených hrúbky 140 mm</t>
  </si>
  <si>
    <t>1316688492</t>
  </si>
  <si>
    <t>"zamurovanie jestv.otvorov - rezerva" 10,00</t>
  </si>
  <si>
    <t>340239222.S</t>
  </si>
  <si>
    <t>Zamurovanie otvorov plochy nad 1 do 4 m2 z tehál pálených dierovaných nebrúsených hrúbky 115 mm</t>
  </si>
  <si>
    <t>-80006013</t>
  </si>
  <si>
    <t>"2,18" 0,70*2,12</t>
  </si>
  <si>
    <t>238915945</t>
  </si>
  <si>
    <t>"1.32" 1,90*2,12</t>
  </si>
  <si>
    <t>340239226.S</t>
  </si>
  <si>
    <t>Zamurovanie otvorov plochy nad 1 do 4 m2 z tehál pálených dierovaných nebrúsených hrúbky 140 mm</t>
  </si>
  <si>
    <t>-1679392406</t>
  </si>
  <si>
    <t>"1.06" 0,70*2,12</t>
  </si>
  <si>
    <t>"1.13" 0,90*2,12*2</t>
  </si>
  <si>
    <t>"1.15" 0,70*2,12</t>
  </si>
  <si>
    <t>"1.47" 0,70*2,12</t>
  </si>
  <si>
    <t>"1.50" 0,70*2,12</t>
  </si>
  <si>
    <t>340239227.S</t>
  </si>
  <si>
    <t>Zamurovanie otvorov plochy nad 1 do 4 m2 z tehál pálených dierovaných nebrúsených hrúbky 250 mm</t>
  </si>
  <si>
    <t>100493722</t>
  </si>
  <si>
    <t>"1.26" 1,90*2,12</t>
  </si>
  <si>
    <t>340239245.S</t>
  </si>
  <si>
    <t>Zamurovanie otvorov plochy nad 1 do 4 m2 z tehál pálených dierovaných nebrúsených hrúbky 200 mm</t>
  </si>
  <si>
    <t>1396204818</t>
  </si>
  <si>
    <t>"2.07" 0,90*2,12</t>
  </si>
  <si>
    <t>"2.08" 0,50*2,12</t>
  </si>
  <si>
    <t>342240141.S</t>
  </si>
  <si>
    <t>Priečky z tehál pálených dierovaných brúsených na pero a drážku hrúbky 115 mm, na maltu pre tenké škáry</t>
  </si>
  <si>
    <t>-844386355</t>
  </si>
  <si>
    <t>"1.22" 2,112*4,30</t>
  </si>
  <si>
    <t>"1.25" (1,675+2,838)*4,30-0,90*1,97</t>
  </si>
  <si>
    <t>"1.50" (3,025+1,462)*3,30-0,60*1,97</t>
  </si>
  <si>
    <t>342240161.S</t>
  </si>
  <si>
    <t>Priečky z tehál pálených dierovaných brúsených na pero a drážku hrúbky 140 mm, na maltu pre tenké škáry</t>
  </si>
  <si>
    <t>642914981</t>
  </si>
  <si>
    <t>"1.13" (5,90+12,175)*4,30-0,90*1,97</t>
  </si>
  <si>
    <t>"1.16-1.20" (12,175*2+8,523+5,86+5,71)*4,30+0,25*1,73-0,90*1,97*2</t>
  </si>
  <si>
    <t>"1.31" (2,40+2,11)*3,30-1,36*1,97</t>
  </si>
  <si>
    <t>"1.37" (4,285+2,69+4,285)*4,30-1,50*1,97</t>
  </si>
  <si>
    <t>"1.41-1.45" (5,55+12,175+8,82+3,475*2)*4,30+0,25*1,73-0,90*1,97*2</t>
  </si>
  <si>
    <t>611421231.S</t>
  </si>
  <si>
    <t>Oprava vnútorných vápenných omietok stropov železobetónových rovných tvárnicových a klenieb, opravovaná plocha nad 5 do 10 %,štuková</t>
  </si>
  <si>
    <t>-535814892</t>
  </si>
  <si>
    <t>"0.01" 70,01</t>
  </si>
  <si>
    <t>"0.02" 70,01</t>
  </si>
  <si>
    <t>611460121.S</t>
  </si>
  <si>
    <t>Príprava vnútorného podkladu stropov penetráciou základnou</t>
  </si>
  <si>
    <t>1824988481</t>
  </si>
  <si>
    <t>10%</t>
  </si>
  <si>
    <t>140,02*0,10</t>
  </si>
  <si>
    <t>612421231.S</t>
  </si>
  <si>
    <t>Oprava vnútorných vápenných omietok stien, opravovaná plocha nad 5 do 10 %,štuková</t>
  </si>
  <si>
    <t>-1902441708</t>
  </si>
  <si>
    <t>starý stav</t>
  </si>
  <si>
    <t>"0.01" (5,75+12,175)*2*3,60-0,80*1,97*2</t>
  </si>
  <si>
    <t>"0.02" (5,75+12,175)*2*3,60-0,80*1,97*2</t>
  </si>
  <si>
    <t>612421331.S</t>
  </si>
  <si>
    <t>Oprava vnútorných vápenných omietok stien, v množstve opravenej plochy nad 10 do 30 % štukových</t>
  </si>
  <si>
    <t>-151992094</t>
  </si>
  <si>
    <t>"1.01+1.02" (8,60*2+5,70+0,20*2)*3,20-1,90*2,00*2</t>
  </si>
  <si>
    <t>"1.03" (3,30+1,25)*2*3,20*0,75-0,60*1,97</t>
  </si>
  <si>
    <t>"1.04" (8,30+2,60)*2*3,20-1,90*2,00-1,17*0,80*2-1,90*2,00</t>
  </si>
  <si>
    <t>"1.04" (1,90+6,11*2)*3,20-(0,60+0,80*2)*1,97</t>
  </si>
  <si>
    <t>"1.05" (6,10+2,95)*2*3,20-1,15*0,80*2-0,80*1,97</t>
  </si>
  <si>
    <t>"1.06" (2,30+1,76)*2*3,20-(0,60*2+0,70+1,00*2)*1,97</t>
  </si>
  <si>
    <t>"1.07" (1,30+0,90)*2*3,20-0,60*1,97</t>
  </si>
  <si>
    <t>"1.08" (1,20+0,90)*2*3,20-0,60*1,97</t>
  </si>
  <si>
    <t>"1.09" (3,70+2,76)*2*3,20+(0,40+0,50+0,60)*3,20*2+0,90*3,20*2*2-0,60*2,00-1,20*0,80*2</t>
  </si>
  <si>
    <t>"1.10" (8,30+2,80+0,15)*2*3,20-(1,00+0,70)*1,97-1,15*0,80*2</t>
  </si>
  <si>
    <t>"1.11-1.17" (12,21+12,175)*2*4,20-5,40*1,73*2-0,80*1,97*2</t>
  </si>
  <si>
    <t>"1.18" (5,70+12,175)*2*4,20-5,40*1,73-(0,80*2+1,60)*1,97</t>
  </si>
  <si>
    <t>"1.19" (5,97+12,175)*2*4,20-5,40*1,73-(0,60+1,00)*1,97</t>
  </si>
  <si>
    <t>"1.20-1.22" (11,80+12,175)*2*4,20-5,40*1,73*2-(0,60*3+0,80+1,50)*1,97</t>
  </si>
  <si>
    <t>"1.23" (5,86+6,325)*2*4,20-0,80*1,97</t>
  </si>
  <si>
    <t>"1.24-1.26" (5,86+5,75+3,00)*2*4,20-5,40*1,73-(0,60+0,80)*1,97*2</t>
  </si>
  <si>
    <t>"1.27" (7,778+3,402)*2*4,20-1,50*1,97</t>
  </si>
  <si>
    <t>"1.28" (7,778+3,402)*2*4,20-1,50*1,97</t>
  </si>
  <si>
    <t>"1.29" (18,22+12,175)*2*4,20-5,40*1,73*2-(0,80*2+1,50)*1,97</t>
  </si>
  <si>
    <t>"1.32" (36,00+12,175)*2*4,20-5,40*1,73*6-(1,50*3+1,80)*1,97</t>
  </si>
  <si>
    <t>"1.35" (8,40+5,70+0,15*2)*2*3,20-1,10*1,50*4-1,50*1,97-0,60*1,97</t>
  </si>
  <si>
    <t>"1.36" (2,85+1,509)*2*3,20-1,10*1,50-0,60*1,97</t>
  </si>
  <si>
    <t>"1.37" (8,40+3,15+0,35)*2*3,20-1,50*1,97-1,10*1,50*2</t>
  </si>
  <si>
    <t>"1.38" (8,40+2,60)*2*3,20-1,80*1,97-1,10*1,50*2</t>
  </si>
  <si>
    <t>"1.39" (8,40*2+5,55)*3,20-1,80*1,97*3</t>
  </si>
  <si>
    <t>"1.40" (8,40+11,90+0,45)*2*3,20-1,10*1,50*8-1,80*1,97*2+(0,45+0,40)*2*3,20</t>
  </si>
  <si>
    <t>"1.41" (5,95+12,175)*2*4,20-3,10*2,02-1,80*1,97*2</t>
  </si>
  <si>
    <t>"1.42+1.43+1.44" (23,96+12,175)*2*4,20-1,50*1,97*3-5,40*1,73*4-1,00*1,97-2,97*1,50</t>
  </si>
  <si>
    <t>"1.45" (5,77+12,175)*2*4,20-1,50*1,97-5,40*1,73-(0,60+1,00)*1,97-1,50*1,97</t>
  </si>
  <si>
    <t>"1.46+1.47+1.48+1.49+1.50" (33,25+12,175)*2*4,20-5,40*1,73*3-(1,50+1,60*2)*1,97-2,67*1,50</t>
  </si>
  <si>
    <t>"1.51" (14,91+7,75)*2*4,20-1,50*1,97-2,60*1,70-2,95*3,22*2</t>
  </si>
  <si>
    <t>"1.52+1.53+1.54+1.55" (20,62+12,175)*2*4,20-(0,80*2+1,60)*1,97-5,40*1,73*2-2,60*1,70-5,55*4,20</t>
  </si>
  <si>
    <t>"1.56" (12,26+12,175)*2*4,20-5,40*1,73*2-5,55*4,20</t>
  </si>
  <si>
    <t>"1.57" (1,90+6,26*2)*3,20-0,60*1,97*2</t>
  </si>
  <si>
    <t>"1.58+1.59" (6,10+2,96)*2*3,20+(0,90+1,40)*2*3,20*2+(0,98+1,40)*2*3,20-0,60*1,97*12-1,20*0,80*2</t>
  </si>
  <si>
    <t>"1.60" (6,10+2,70)*2*3,20+(0,35+1,00*2+0,30)*3,20*2+(1,20+0,90)*2*2,00-0,60*1,97*4-1,20*0,80*2</t>
  </si>
  <si>
    <t>"1.61" (8,30+5,80+0,15*2)*2*3,20-1,15*0,80*4-(0,60+0,70)*1,97</t>
  </si>
  <si>
    <t>"ostenie žb stľpov obvod.steny" 0,30*4,20*15*2*2</t>
  </si>
  <si>
    <t>"2.01" (8,30+8,602)*2*3,20-1,10*1,40*2-1,15*0,80*3-(0,80+0,60*2+1,50)*1,97</t>
  </si>
  <si>
    <t>"2.02" (8,30+8,748+0,35)*2*3,20-1,10*1,40*6-1,15*0,80*4-1,50*1,97-0,60*1,97+(0,40+0,50)*2*3,20</t>
  </si>
  <si>
    <t>"2.03" (1,842+3,00)*2*3,20-0,60*1,97</t>
  </si>
  <si>
    <t>"2.04" (8,30+8,85+0,25*2)*2*3,20+(0,40+0,50)*2*3,20-(0,80+1,50)*1,97*2-1,10*1,40*6-1,15*0,80*3</t>
  </si>
  <si>
    <t>"2.05" (4,05+2,95+0,15)*2*3,20-1,15*0,80-0,80*1,97</t>
  </si>
  <si>
    <t>"2.06" (4,15+2,95)*2*3,20-1,10*1,40*2-0,80*1,97</t>
  </si>
  <si>
    <t>"2.07" (3,80+5,70)*2*3,20-1,15*1,40*4-(0,80+1,50)*1,97</t>
  </si>
  <si>
    <t>"2.08" (2,25+2,70)*2*3,20-0,80*1,97*2</t>
  </si>
  <si>
    <t>"2.09" (1,199+1,40)*2*3,20-0,60*1,97*2</t>
  </si>
  <si>
    <t>"2.10" (1,199+1,40)*2*3,20-0,60*1,97*2</t>
  </si>
  <si>
    <t>"2.11" (0,951+1,40)*2*3,20-0,60*1,97</t>
  </si>
  <si>
    <t>"2.12" (0,951+1,40)*2*3,20-0,60*1,97</t>
  </si>
  <si>
    <t>"2.13-2.16" (8,40+24,00+6,40)*2*3,20-1,10*0,80*4-1,10*1,40*8</t>
  </si>
  <si>
    <t>"2.17" (6,15+3,40)*2*3,20-1,10*1,40*2-0,80*1,97*2</t>
  </si>
  <si>
    <t>"2.18" (2,349+2,70)*2*3,20-1,10*1,40*2-0,60*1,97*2</t>
  </si>
  <si>
    <t>"2.19" (1,90+2,05)*2*3,20-0,60*1,97*2</t>
  </si>
  <si>
    <t>"2.20+2.21" (1,70+3,17)*2*3,20-0,60*1,97*3</t>
  </si>
  <si>
    <t>"2.22" (1,703+5,10)*2*3,20-0,60*1,97*3</t>
  </si>
  <si>
    <t>"2.23" (4,347+1,40)*2*3,20+(1,00+1,35)*2*3,20*3+(1,25+1,35)*2*3,20-0,60*2,00*9-1,10*1,40*2</t>
  </si>
  <si>
    <t>"2.24" (4,347+3,046)*2*3,20+0,70*3,20*2*2+0,90*3,20*2*3-0,60*1,97-1,10*1,40*2</t>
  </si>
  <si>
    <t>"2.25" (8,40+5,858+0,20)*2*3,20-1,10*0,80*3-1,10*1,40*4-0,80*1,97</t>
  </si>
  <si>
    <t>ostenia sklobetónu (1.27) nový stav obojstranne</t>
  </si>
  <si>
    <t>(1,16+0,84*2)*0,17*(16*2*4-6)</t>
  </si>
  <si>
    <t>odpočet sklobetónu v chodbe (1.30+1.31+1.33+1.34) starý stav</t>
  </si>
  <si>
    <t>-1,16*0,84*2*(16*2*4-6)</t>
  </si>
  <si>
    <t>odpočet nových omietok (len zamurované otvory)</t>
  </si>
  <si>
    <t>"obvodová stena" -36,226</t>
  </si>
  <si>
    <t>odpočet hrubej omietky pod keramickým obkladom</t>
  </si>
  <si>
    <t>-347,715</t>
  </si>
  <si>
    <t>612423621.S</t>
  </si>
  <si>
    <t>Omietka rýh v stenách maltou vápennou šírky ryhy nad 150 do 300 mm omietkou hladkou</t>
  </si>
  <si>
    <t>-912174256</t>
  </si>
  <si>
    <t>omietka dodatočne osadených prekladov</t>
  </si>
  <si>
    <t>"priečky" 16,50*0,30*2</t>
  </si>
  <si>
    <t>"stena" 21,75*0,30*2</t>
  </si>
  <si>
    <t>-2048649970</t>
  </si>
  <si>
    <t>"oprava omietok 10%" 251,816*0,10</t>
  </si>
  <si>
    <t>"oprava omietok 30%" 4819,968*0,30</t>
  </si>
  <si>
    <t>"hrubá omietka pod obkladom" 347,715</t>
  </si>
  <si>
    <t>"nová omietka - nové priečky" 1077,991</t>
  </si>
  <si>
    <t>"omietka rýh" 22,95</t>
  </si>
  <si>
    <t>612460241.S</t>
  </si>
  <si>
    <t>Vnútorná omietka stien vápennocementová jadrová (hrubá), hr. 10 mm</t>
  </si>
  <si>
    <t>1568884567</t>
  </si>
  <si>
    <t>podklad pod keramický obklad - mimo nových stien</t>
  </si>
  <si>
    <t>"1.05" (6,10+2,95)*2*2,10-0,90*1,97</t>
  </si>
  <si>
    <t>"1.06" (2,30+1,76)*2*2,10-(0,60+0,90)*1,97*2</t>
  </si>
  <si>
    <t>"1.07" (1,30+0,90)*2*2,10-0,60*1,97</t>
  </si>
  <si>
    <t>"1.08" (1,20+0,90)*2*2,10-0,60*1,97</t>
  </si>
  <si>
    <t>"1.09" (3,70+2,76)*2*2,10+(0,40+0,50+0,60)*2,10*2+0,90*2,10*2*2-0,90*1,97</t>
  </si>
  <si>
    <t>"1.17" 1,50*1,50</t>
  </si>
  <si>
    <t>"1.44" 1,50*1,50</t>
  </si>
  <si>
    <t>"1.47" (6,10+2,70)*2*2,10+(0,35+1,00*2+0,30)*2,10*2+(1,20+0,90)*2*2,10-(0,60+0,90)*1,97</t>
  </si>
  <si>
    <t>"1.49" (3,025+1,60*2)*2,10-0,90*1,97</t>
  </si>
  <si>
    <t>"1.50" (3,025+1,26)*2,10-0,90*1,97</t>
  </si>
  <si>
    <t>"1.51" (3,975+1,46)*2*2,10-0,60*1,97*7+(1,40+0,90)*2*2,10*2+(0,975+1,40)*2*2,10</t>
  </si>
  <si>
    <t>"2.08" 1,40*2,10-0,60*1,97</t>
  </si>
  <si>
    <t>"2.17" (1,70+3,15)*2*2,10-0,90*1,97</t>
  </si>
  <si>
    <t>"2.18" 2,048*2,10</t>
  </si>
  <si>
    <t>"2.21" (4,347+1,40)*2*2,10+(1,00+1,35)*2*2,10*3+(1,25+1,35)*2*2,10-(0,60*8+0,90)*1,97</t>
  </si>
  <si>
    <t>"2.22" (4,347+3,046)*2*2,10+0,70*2,10*2*2+0,90*2,10*2*3-0,90*1,97</t>
  </si>
  <si>
    <t>612460363.S</t>
  </si>
  <si>
    <t>Vnútorná omietka stien vápennocementová jednovrstvová, hr. 10 mm</t>
  </si>
  <si>
    <t>-1189194778</t>
  </si>
  <si>
    <t>zamurované otvory obvodová stena (starý stav)</t>
  </si>
  <si>
    <t>Medzisúčet</t>
  </si>
  <si>
    <t>zamurované otvory hr.115mm interiér (starý stav)</t>
  </si>
  <si>
    <t>"2.18" 0,70*2,12*2</t>
  </si>
  <si>
    <t>zamurované otvory hr.140mm interiér (starý stav)</t>
  </si>
  <si>
    <t>zamurované otvory hr.200mm interiér (starý stav)</t>
  </si>
  <si>
    <t>"2.07" 0,90*2,12*2</t>
  </si>
  <si>
    <t>"2.08" 0,50*2,12*2</t>
  </si>
  <si>
    <t>zamurované otvory hr.250mm interiér (starý stav)</t>
  </si>
  <si>
    <t>"1.26" 1,90*2,12*2</t>
  </si>
  <si>
    <t>zamurované otvory hr.300mm interiér (starý stav)</t>
  </si>
  <si>
    <t>"1.32" 1,90*2,12*2</t>
  </si>
  <si>
    <t>"2.13" 0,30*2,12*2</t>
  </si>
  <si>
    <t>priečky hr.115mm interiér (nový stav)</t>
  </si>
  <si>
    <t>"1.22" 2,112*4,30*2</t>
  </si>
  <si>
    <t>"1.25" ((1,675+2,838)*4,30-0,90*1,97)*2</t>
  </si>
  <si>
    <t>"1.50" ((3,025+1,462)*3,30-0,60*1,97)*2</t>
  </si>
  <si>
    <t>priečky hr.140mm interiér (nový stav)</t>
  </si>
  <si>
    <t>"1.13" ((5,90+12,175)*4,30-0,90*1,97)*2</t>
  </si>
  <si>
    <t>"1.16-1.20" ((12,175*2+8,523+5,86+5,71)*4,30+0,25*1,73-0,90*1,97*2)*2</t>
  </si>
  <si>
    <t>"1.31" ((2,40+2,11)*3,30-1,36*1,97)*2</t>
  </si>
  <si>
    <t>"1.37" ((4,285+2,69+4,285)*4,30-1,50*1,97)*2</t>
  </si>
  <si>
    <t>"1.41-1.45" ((5,55+12,175+8,82+3,475*2)*4,30+0,25*1,73-0,90*1,97*2)*2</t>
  </si>
  <si>
    <t>743157186</t>
  </si>
  <si>
    <t>1.NP</t>
  </si>
  <si>
    <t>4,30*3</t>
  </si>
  <si>
    <t>3,30*1</t>
  </si>
  <si>
    <t>631311131.S</t>
  </si>
  <si>
    <t>Doplnenie existujúcich mazanín prostým betónom bez poteru o ploche do 1 m2 a hr.do 240 mm</t>
  </si>
  <si>
    <t>-1814298776</t>
  </si>
  <si>
    <t>B/26 starý stav</t>
  </si>
  <si>
    <t>"1.32" 1,15*2,39*0,10</t>
  </si>
  <si>
    <t>"1.48" (1,025*0,75+1,35*1,30+1,20*1,75+1,24*1,18+0,35*0,52+0,74*0,42+1,16*0,88+0,98*0,80+1,17*0,80+1,10*1,13+0,65*0,73)*0,10</t>
  </si>
  <si>
    <t>"r" 1,00</t>
  </si>
  <si>
    <t>631312141.S</t>
  </si>
  <si>
    <t>Doplnenie existujúcich mazanín prostým betónom (s dodaním hmôt) bez poteru rýh v mazaninách</t>
  </si>
  <si>
    <t>-1008000739</t>
  </si>
  <si>
    <t>dobetónovanie podlahy pod demontáži priečky, stien</t>
  </si>
  <si>
    <t>1.NP - B/1, B/6</t>
  </si>
  <si>
    <t>(2,96+0,90)*0,15*0,10</t>
  </si>
  <si>
    <t>12,175*3*0,15*0,10</t>
  </si>
  <si>
    <t>(8,95+3,475*2)*0,15*0,10</t>
  </si>
  <si>
    <t>4,285*2*0,15*0,10</t>
  </si>
  <si>
    <t>(5,625+6,35*2)*0,15*0,10</t>
  </si>
  <si>
    <t>(12,175+5,86*3+2,975+2,86+2,96)*0,15*0,10</t>
  </si>
  <si>
    <t>(7,45+3,244*2)*0,15*0,10</t>
  </si>
  <si>
    <t>5,86*0,15*0,10</t>
  </si>
  <si>
    <t>2,60*3*0,15*0,10</t>
  </si>
  <si>
    <t>1.NP - B/9</t>
  </si>
  <si>
    <t>5,70*2*0,15*0,10</t>
  </si>
  <si>
    <t>2.NP - B/1, B/6</t>
  </si>
  <si>
    <t>8,60*0,30*0,10</t>
  </si>
  <si>
    <t>1,70*0,30*0,10</t>
  </si>
  <si>
    <t>"1.34" 2,60*0,25*0,10</t>
  </si>
  <si>
    <t>starý stav - B/5</t>
  </si>
  <si>
    <t>"1.61" 0,30*0,15*0,10</t>
  </si>
  <si>
    <t>"1.06" 1,00*0,15*0,10</t>
  </si>
  <si>
    <t>"1.24" 1,00*2*0,15*0,10</t>
  </si>
  <si>
    <t>"1.35" 1,60*0,15*0,10</t>
  </si>
  <si>
    <t>"1.45" (1,00+1,60)*0,15*0,10</t>
  </si>
  <si>
    <t>"2.15" 2,00*0,15*0,10</t>
  </si>
  <si>
    <t>"2.22" 1,00*2*0,15*0,10</t>
  </si>
  <si>
    <t>"1.02 hydrant 2ks" 0,70*0,30*0,70*2</t>
  </si>
  <si>
    <t>"1.05" 0,20*0,30*0,10</t>
  </si>
  <si>
    <t>"1.06" 0,20*0,30*0,10</t>
  </si>
  <si>
    <t>"1.58" 0,30*0,30*0,10</t>
  </si>
  <si>
    <t>"1.60" 0,20*0,30*0,10</t>
  </si>
  <si>
    <t>"2.09" 0,53*0,20*0,10</t>
  </si>
  <si>
    <t>"2.20" 0,15*0,30*0,10</t>
  </si>
  <si>
    <t>"2.22" 0,10*0,30*0,10</t>
  </si>
  <si>
    <t>"1.12" 0,95*0,25*0,10</t>
  </si>
  <si>
    <t>"1.19" 1,70*0,25*0,10</t>
  </si>
  <si>
    <t>"1.23" 1,70*0,25*0,10</t>
  </si>
  <si>
    <t>"1.27" 1,00*0,25*0,10</t>
  </si>
  <si>
    <t>"1.29" 1,60*0,25*0,10</t>
  </si>
  <si>
    <t>"1.30" (1,80*0,25+1,70*0,25+1,00*0,25+1,60*0,25)*0,25*0,10</t>
  </si>
  <si>
    <t>"1.34" 2,45*0,25*0,10</t>
  </si>
  <si>
    <t>"1.58"  1,00*0,30*0,10</t>
  </si>
  <si>
    <t>"2.08" 2,03*0,20*0,10</t>
  </si>
  <si>
    <t>"2.17" 1,00*0,30*0,10*2</t>
  </si>
  <si>
    <t>631362401.S</t>
  </si>
  <si>
    <t>Výstuž mazanín z betónov (z kameniva) a z ľahkých betónov zo sietí KARI, priemer drôtu 4/4 mm, veľkosť oka 100x100 mm</t>
  </si>
  <si>
    <t>-1628412657</t>
  </si>
  <si>
    <t>"1.32" 1,15*2,39</t>
  </si>
  <si>
    <t>"1.48" 1,025*0,75+1,35*1,30+1,20*1,75+1,24*1,18+0,35*0,52+0,74*0,42+1,16*0,88+0,98*0,80+1,17*0,80+1,10*1,13+0,65*0,73</t>
  </si>
  <si>
    <t>632001051.S</t>
  </si>
  <si>
    <t>Zhotovenie jednonásobného penetračného náteru pre potery a stierky</t>
  </si>
  <si>
    <t>-647227247</t>
  </si>
  <si>
    <t>"liata podlaha P2" 2385,51</t>
  </si>
  <si>
    <t>"PVC P3" 316,50</t>
  </si>
  <si>
    <t>585520008700.S</t>
  </si>
  <si>
    <t>Penetračný náter na nasiakavé podklady pod potery, samonivelizačné hmoty a stavebné lepidlá</t>
  </si>
  <si>
    <t>1426795485</t>
  </si>
  <si>
    <t>632451622.S</t>
  </si>
  <si>
    <t>Sanácia betónovej konštrukcie opravnou (reprofilačnou) maltou na betón a murivo hr. 10 mm</t>
  </si>
  <si>
    <t>-1621026680</t>
  </si>
  <si>
    <t>"oprava interiérového schodiska 20%" 28,60*0,2</t>
  </si>
  <si>
    <t>632451624.S</t>
  </si>
  <si>
    <t>Sanácia betónovej konštrukcie opravnou (reprofilačnou) maltou na betón a murivo hr. 20 mm</t>
  </si>
  <si>
    <t>-1532303196</t>
  </si>
  <si>
    <t>skladba P2, 5% výmery</t>
  </si>
  <si>
    <t>2385,51*0,05</t>
  </si>
  <si>
    <t>632452611.S</t>
  </si>
  <si>
    <t>Cementová samonivelizačná stierka, pevnosti v tlaku 20 MPa, hr. 3 mm</t>
  </si>
  <si>
    <t>2073796073</t>
  </si>
  <si>
    <t>642944121.S</t>
  </si>
  <si>
    <t>Dodatočná montáž oceľovej dverovej zárubne, plochy otvoru do 2,5 m2</t>
  </si>
  <si>
    <t>-1647539490</t>
  </si>
  <si>
    <t>553310008300.S</t>
  </si>
  <si>
    <t xml:space="preserve">Zárubňa oceľová oblá šxv 600x1970 mm </t>
  </si>
  <si>
    <t>1973112194</t>
  </si>
  <si>
    <t>553310008900.S</t>
  </si>
  <si>
    <t xml:space="preserve">Zárubňa oceľová oblá šxv 900x1970 mm </t>
  </si>
  <si>
    <t>-65845261</t>
  </si>
  <si>
    <t>642944221.S</t>
  </si>
  <si>
    <t>Dodatočná montáž oceľovej dverovej zárubne, plochy otvoru 2,5 - 4,5 m2</t>
  </si>
  <si>
    <t>506458243</t>
  </si>
  <si>
    <t>553310009450.S</t>
  </si>
  <si>
    <t>Zárubňa oceľová oblá šxv 1500x1970 mm</t>
  </si>
  <si>
    <t>960143178</t>
  </si>
  <si>
    <t>553310009460.S</t>
  </si>
  <si>
    <t>Zárubňa oceľová oblá šxv 1600x1970 mm</t>
  </si>
  <si>
    <t>342527350</t>
  </si>
  <si>
    <t>553310009470.S</t>
  </si>
  <si>
    <t>Zárubňa oceľová oblá šxv 1800x1970 mm</t>
  </si>
  <si>
    <t>-1678108053</t>
  </si>
  <si>
    <t>938902031.S</t>
  </si>
  <si>
    <t>Otryskanie degradovaného betónu vodou do 20 mm,  -0,02200t</t>
  </si>
  <si>
    <t>2143841383</t>
  </si>
  <si>
    <t xml:space="preserve">očistenie a vyspravenie interiérového schodiska </t>
  </si>
  <si>
    <t>28,60</t>
  </si>
  <si>
    <t>941955002.S</t>
  </si>
  <si>
    <t>Lešenie ľahké pracovné pomocné s výškou lešeňovej podlahy nad 1,20 do 1,90 m</t>
  </si>
  <si>
    <t>-791817397</t>
  </si>
  <si>
    <t>"1.01" 14,60</t>
  </si>
  <si>
    <t>"1.02" 37,57</t>
  </si>
  <si>
    <t>"1.03" 3,96</t>
  </si>
  <si>
    <t>"1.04" 11,46</t>
  </si>
  <si>
    <t>"1.05" 17,87</t>
  </si>
  <si>
    <t>"1.06" 4,05</t>
  </si>
  <si>
    <t>"1.07" 1,17</t>
  </si>
  <si>
    <t>"1.08" 1,08</t>
  </si>
  <si>
    <t>"1.09" 9,58</t>
  </si>
  <si>
    <t>"1.10" 23,13</t>
  </si>
  <si>
    <t>"1.28" 3,96</t>
  </si>
  <si>
    <t>"1.29" 26,46</t>
  </si>
  <si>
    <t>"1.30" 16,54</t>
  </si>
  <si>
    <t>"1.31" 43,29</t>
  </si>
  <si>
    <t>"1.31" 32,75</t>
  </si>
  <si>
    <t>"1.32" 99,54</t>
  </si>
  <si>
    <t>"1.46" 47,92</t>
  </si>
  <si>
    <t>"1.47" 16,47</t>
  </si>
  <si>
    <t>"1.48" 11,70</t>
  </si>
  <si>
    <t>"1.49" 4,84</t>
  </si>
  <si>
    <t>"1.50" 3,81</t>
  </si>
  <si>
    <t>"1.51" 8,81</t>
  </si>
  <si>
    <t>"2.01" 32,70</t>
  </si>
  <si>
    <t>"2.02" 66,04</t>
  </si>
  <si>
    <t>"2.03" 5,52</t>
  </si>
  <si>
    <t>"2.04" 72,87</t>
  </si>
  <si>
    <t>"2.05" 11,89</t>
  </si>
  <si>
    <t>"2.06" 12,19</t>
  </si>
  <si>
    <t>"2.07" 21,58</t>
  </si>
  <si>
    <t>"2.08" 1,68</t>
  </si>
  <si>
    <t>"2.09" 1,68</t>
  </si>
  <si>
    <t>"2.10" 1,33</t>
  </si>
  <si>
    <t>"2.11" 1,33</t>
  </si>
  <si>
    <t>"2.12" 46,25</t>
  </si>
  <si>
    <t>"2.13" 73,28</t>
  </si>
  <si>
    <t>"2.16" 15,21</t>
  </si>
  <si>
    <t>"2.17" 5,36</t>
  </si>
  <si>
    <t>"2.18" 3,89</t>
  </si>
  <si>
    <t>"2.19" 6,34</t>
  </si>
  <si>
    <t>"2.20" 8,68</t>
  </si>
  <si>
    <t>"2.21" 12,40</t>
  </si>
  <si>
    <t>"2.22" 12,81</t>
  </si>
  <si>
    <t>"2.23" 49,17</t>
  </si>
  <si>
    <t>941955003.S</t>
  </si>
  <si>
    <t>Lešenie ľahké pracovné pomocné s výškou lešeňovej podlahy nad 1,90 do 2,50 m</t>
  </si>
  <si>
    <t>-2070965974</t>
  </si>
  <si>
    <t>"1.11" 75,40</t>
  </si>
  <si>
    <t>"1.12" 30,87</t>
  </si>
  <si>
    <t>"1.13" 40,06</t>
  </si>
  <si>
    <t>"1.14" 69,38</t>
  </si>
  <si>
    <t>"1.15" 72,58</t>
  </si>
  <si>
    <t>"1.16" 143,51</t>
  </si>
  <si>
    <t>"1.17" 16,43</t>
  </si>
  <si>
    <t>"1.18" 16,64</t>
  </si>
  <si>
    <t>"1.19" 37,05</t>
  </si>
  <si>
    <t>"1.20" 113,57</t>
  </si>
  <si>
    <t>"1.21" 13,33</t>
  </si>
  <si>
    <t>"1.22" 7,94</t>
  </si>
  <si>
    <t>"1.23" 4,25</t>
  </si>
  <si>
    <t>"1.24" 72,15</t>
  </si>
  <si>
    <t>"1.25" 4,56</t>
  </si>
  <si>
    <t>"1.26" 437,58</t>
  </si>
  <si>
    <t>"1.27" 260,95</t>
  </si>
  <si>
    <t>"1.33" 72,32</t>
  </si>
  <si>
    <t>"1.34" 291,25</t>
  </si>
  <si>
    <t>"1.35" 70,21</t>
  </si>
  <si>
    <t>"1.36" 10,88</t>
  </si>
  <si>
    <t>"1.37" 254,16</t>
  </si>
  <si>
    <t>"1.38" 115,32</t>
  </si>
  <si>
    <t>"1.39" 18,93</t>
  </si>
  <si>
    <t>"1.40" 9,63</t>
  </si>
  <si>
    <t>"1.41" 146,29</t>
  </si>
  <si>
    <t>"1.42" 20,03</t>
  </si>
  <si>
    <t>"1.43" 16,84</t>
  </si>
  <si>
    <t>"1.44" 37,97</t>
  </si>
  <si>
    <t>"1.45" 92,67</t>
  </si>
  <si>
    <t>952901111.S</t>
  </si>
  <si>
    <t>Vyčistenie budov pri výške podlaží do 4 m</t>
  </si>
  <si>
    <t>-1930691084</t>
  </si>
  <si>
    <t>962031132.S</t>
  </si>
  <si>
    <t>Búranie priečok alebo vybúranie otvorov plochy nad 4 m2 z tehál pálených, plných alebo dutých hr. do 150 mm,  -0,19600t</t>
  </si>
  <si>
    <t>-862476029</t>
  </si>
  <si>
    <t>(2,96+0,90)*3,30</t>
  </si>
  <si>
    <t>12,175*4,20*3</t>
  </si>
  <si>
    <t>(8,95+3,475*2)*4,20</t>
  </si>
  <si>
    <t>4,285*4,20*2</t>
  </si>
  <si>
    <t>(5,625+6,35*2)*4,20</t>
  </si>
  <si>
    <t>(12,175+5,86*3+2,975+2,86+2,96)*4,20</t>
  </si>
  <si>
    <t>(7,45+3,244*2)*4,20</t>
  </si>
  <si>
    <t>5,86*4,20</t>
  </si>
  <si>
    <t>2,60*4,20*3</t>
  </si>
  <si>
    <t>5,70*3,30*2</t>
  </si>
  <si>
    <t>-1760250897</t>
  </si>
  <si>
    <t>8,60*0,30*3,30</t>
  </si>
  <si>
    <t>1,70*0,30*3,30</t>
  </si>
  <si>
    <t>"1.34" 2,60*0,25*3,30</t>
  </si>
  <si>
    <t>965042221.S</t>
  </si>
  <si>
    <t>Búranie podkladov pod dlažby, liatych dlažieb a mazanín,betón,liaty asfalt hr.nad 100 mm, plochy do 1 m2 -2,20000t</t>
  </si>
  <si>
    <t>954855854</t>
  </si>
  <si>
    <t>"1.32" 1,15*2,39*0,25</t>
  </si>
  <si>
    <t>"1.48" (1,025*0,75+1,35*1,30+1,20*1,75+1,24*1,18+0,35*0,52+0,74*0,42+1,16*0,88+0,98*0,80+1,17*0,80+1,10*1,13+0,65*0,73)*0,25</t>
  </si>
  <si>
    <t>965044201.S</t>
  </si>
  <si>
    <t>Brúsenie existujúcich betónových podláh, zbrúsenie hrúbky do 3 mm -0,00600t</t>
  </si>
  <si>
    <t>586351367</t>
  </si>
  <si>
    <t>965049120.S</t>
  </si>
  <si>
    <t>Príplatok za búranie betónovej mazaniny so zváranou sieťou alebo rabicovým pletivom hr. nad 100 mm</t>
  </si>
  <si>
    <t>204840477</t>
  </si>
  <si>
    <t>965081812.R</t>
  </si>
  <si>
    <t>Búranie dlažieb, laminát., dreven., PVC alebo keramických podláh, hr. nad 10 mm,  -0,06500t</t>
  </si>
  <si>
    <t>-1620953749</t>
  </si>
  <si>
    <t>v položke uvažovať s očistením podkladu od lepidla</t>
  </si>
  <si>
    <t>"1.12" 10,41</t>
  </si>
  <si>
    <t>"1.13" 6,58</t>
  </si>
  <si>
    <t>"1.14" 16,63</t>
  </si>
  <si>
    <t>"1.15" 8,58</t>
  </si>
  <si>
    <t>"1.16" 8,35</t>
  </si>
  <si>
    <t>"1.17" 17,35</t>
  </si>
  <si>
    <t>"1.18" 69,38</t>
  </si>
  <si>
    <t>"1.19" 72,58</t>
  </si>
  <si>
    <t>"1.20" 118,29</t>
  </si>
  <si>
    <t>"1.21" 7,66</t>
  </si>
  <si>
    <t>"1.22" 15,60</t>
  </si>
  <si>
    <t>"1.23" 37,05</t>
  </si>
  <si>
    <t>"1.24" 16,12</t>
  </si>
  <si>
    <t>"1.25" 8,28</t>
  </si>
  <si>
    <t>"1.26" 8,38</t>
  </si>
  <si>
    <t>"1.27" 4,25</t>
  </si>
  <si>
    <t>"1.28" 21,48</t>
  </si>
  <si>
    <t>"1.29" 191,91</t>
  </si>
  <si>
    <t>"1.32" 437,58</t>
  </si>
  <si>
    <t>"1.35" 43,31</t>
  </si>
  <si>
    <t>"1.36" 3,96</t>
  </si>
  <si>
    <t>"1.37" 26,46</t>
  </si>
  <si>
    <t>"1.38" 21,84</t>
  </si>
  <si>
    <t>"1.39" 39,41</t>
  </si>
  <si>
    <t>"1.40" 99,54</t>
  </si>
  <si>
    <t>"1.41" 72,32</t>
  </si>
  <si>
    <t>"1.42" 73,75</t>
  </si>
  <si>
    <t>"1.43" 144,09</t>
  </si>
  <si>
    <t>"1.44" 70,10</t>
  </si>
  <si>
    <t>"1.45" 70,21</t>
  </si>
  <si>
    <t>"1.46" 17,62</t>
  </si>
  <si>
    <t>"1.47" 16,26</t>
  </si>
  <si>
    <t>"1.48" 184,69</t>
  </si>
  <si>
    <t>"1.49" 30,81</t>
  </si>
  <si>
    <t>"1.50" 32,41</t>
  </si>
  <si>
    <t>"1.51" 115,32</t>
  </si>
  <si>
    <t>"1.52" 9,76</t>
  </si>
  <si>
    <t>"1.53" 20,35</t>
  </si>
  <si>
    <t>"1.54" 146,51</t>
  </si>
  <si>
    <t>"1.55" 37,39</t>
  </si>
  <si>
    <t>"1.56" 109,79</t>
  </si>
  <si>
    <t>"1.57" 11,70</t>
  </si>
  <si>
    <t>"1.58" 5,99</t>
  </si>
  <si>
    <t>"1.59" 11,77</t>
  </si>
  <si>
    <t>"1.60" 16,47</t>
  </si>
  <si>
    <t>"1.61" 47,92</t>
  </si>
  <si>
    <t>"2.08" 6,07</t>
  </si>
  <si>
    <t>"2.10" 1,68</t>
  </si>
  <si>
    <t>"2.12" 1,33</t>
  </si>
  <si>
    <t>"2.13" 46,25</t>
  </si>
  <si>
    <t>"2.14" 5,80</t>
  </si>
  <si>
    <t>"2.15" 11,90</t>
  </si>
  <si>
    <t>"2.16" 53,38</t>
  </si>
  <si>
    <t>"2.17" 19,30</t>
  </si>
  <si>
    <t>"2.18" 6,34</t>
  </si>
  <si>
    <t>"2.19" 3,89</t>
  </si>
  <si>
    <t>"2.20" 3,49</t>
  </si>
  <si>
    <t>"2.21" 1,36</t>
  </si>
  <si>
    <t>"2.22" 8,68</t>
  </si>
  <si>
    <t>"2.23" 12,40</t>
  </si>
  <si>
    <t>"2.24" 12,81</t>
  </si>
  <si>
    <t>"2.25" 49,17</t>
  </si>
  <si>
    <t>"soklík 5%" 3173,56*0,05</t>
  </si>
  <si>
    <t>968061125.S</t>
  </si>
  <si>
    <t>Vyvesenie dreveného dverného krídla do suti plochy do 2 m2, -0,02400t</t>
  </si>
  <si>
    <t>-511133366</t>
  </si>
  <si>
    <t>"1.03" 1</t>
  </si>
  <si>
    <t>"1.05" 1</t>
  </si>
  <si>
    <t>"1.06" 4</t>
  </si>
  <si>
    <t>"1.10" 1</t>
  </si>
  <si>
    <t>"1.18" 2</t>
  </si>
  <si>
    <t>"1.19" 1</t>
  </si>
  <si>
    <t>"1.20" 5</t>
  </si>
  <si>
    <t>"1.27" 2</t>
  </si>
  <si>
    <t>"1.30" 4+32+4</t>
  </si>
  <si>
    <t>"1.32" 4</t>
  </si>
  <si>
    <t>"1.36" 1</t>
  </si>
  <si>
    <t>"1.38" 4</t>
  </si>
  <si>
    <t>"1.41" 2</t>
  </si>
  <si>
    <t>"1.45" 2</t>
  </si>
  <si>
    <t>"1.50" 2</t>
  </si>
  <si>
    <t>"1.57" 2</t>
  </si>
  <si>
    <t>"1.59" 4</t>
  </si>
  <si>
    <t>"1.60" 2</t>
  </si>
  <si>
    <t>"1.61" 2</t>
  </si>
  <si>
    <t>"2.01" 4</t>
  </si>
  <si>
    <t>"2.03" 1</t>
  </si>
  <si>
    <t>968072455.S</t>
  </si>
  <si>
    <t>Vybúranie kovových dverových zárubní plochy do 2 m2,  -0,07600t</t>
  </si>
  <si>
    <t>1763478175</t>
  </si>
  <si>
    <t>"1.03" 0,60*1,97</t>
  </si>
  <si>
    <t>"1.05" 0,70*1,97</t>
  </si>
  <si>
    <t>"1.06" 0,60*1,97*4</t>
  </si>
  <si>
    <t>"1.10" 0,80*1,97</t>
  </si>
  <si>
    <t>"1.30" 0,80*1,97*4</t>
  </si>
  <si>
    <t>"1.18" 0,80*1,97*2</t>
  </si>
  <si>
    <t>"1.19" 0,60*1,97</t>
  </si>
  <si>
    <t>"1.20" 0,60*1,97*2+0,80*1,97*3</t>
  </si>
  <si>
    <t>"1.36" 0,60*1,97</t>
  </si>
  <si>
    <t>"1.45" (0,60+0,90)*1,97</t>
  </si>
  <si>
    <t>"1.59" 0,60*1,97*4</t>
  </si>
  <si>
    <t>"1.60" 0,60*1,97</t>
  </si>
  <si>
    <t>"1.61" (0,60+0,70)*1,97</t>
  </si>
  <si>
    <t>"2.03" 0,60*1,97</t>
  </si>
  <si>
    <t>"2.05" 0,80*1,97*2</t>
  </si>
  <si>
    <t>"2.07" 0,80*1,97</t>
  </si>
  <si>
    <t>"2.13" 0,80*1,97*4</t>
  </si>
  <si>
    <t>"2.19" 0,60*1,97*4</t>
  </si>
  <si>
    <t>"2.23+2.24" 0,60*1,97*6</t>
  </si>
  <si>
    <t>968072456.S</t>
  </si>
  <si>
    <t>Vybúranie kovových dverových zárubní plochy nad 2 m2,  -0,06300t</t>
  </si>
  <si>
    <t>-1396174368</t>
  </si>
  <si>
    <t>"1.27" 1,50*1,97</t>
  </si>
  <si>
    <t>"1.30" 1,80*1,97*2+1,60*1,97*16</t>
  </si>
  <si>
    <t>"1.32" 1,50*1,97*2</t>
  </si>
  <si>
    <t>"1.38" 1,80*1,97*2</t>
  </si>
  <si>
    <t>"1.41" 1,80*1,97</t>
  </si>
  <si>
    <t>"1.50" 1,50*1,97</t>
  </si>
  <si>
    <t>"1.57" 1,90*4,20</t>
  </si>
  <si>
    <t>"2.01" 1,50*1,97*2</t>
  </si>
  <si>
    <t>"2.07" 1,50*1,97</t>
  </si>
  <si>
    <t>971033531.S</t>
  </si>
  <si>
    <t>Vybúranie otvorov v murive tehl. plochy do 1 m2 hr. do 150 mm,  -0,28100t</t>
  </si>
  <si>
    <t>-390726183</t>
  </si>
  <si>
    <t>"1.61" 0,30*2,12</t>
  </si>
  <si>
    <t>-1203574513</t>
  </si>
  <si>
    <t>"1.05" 0,20*0,30*2,12</t>
  </si>
  <si>
    <t>"1.06" 0,20*0,30*2,12</t>
  </si>
  <si>
    <t>"1.58" 0,30*0,30*2,12</t>
  </si>
  <si>
    <t>"1.60" 0,20*0,30*2,12</t>
  </si>
  <si>
    <t>"2.09" 0,53*0,20*2,12</t>
  </si>
  <si>
    <t>"2.20" 0,15*0,30*2,12</t>
  </si>
  <si>
    <t>"2.22" 0,10*0,30*2,12</t>
  </si>
  <si>
    <t>starý stav - B/15</t>
  </si>
  <si>
    <t>"1.02" 0,70*0,30*0,70</t>
  </si>
  <si>
    <t>971033631.S</t>
  </si>
  <si>
    <t>Vybúranie otvorov v murive tehl. plochy do 4 m2 hr. do 150 mm,  -0,27000t</t>
  </si>
  <si>
    <t>1461275279</t>
  </si>
  <si>
    <t>"1.06" 1,00*2,12</t>
  </si>
  <si>
    <t>"1.24" 1,00*2,12*2</t>
  </si>
  <si>
    <t>"1.35" 1,60*2,12</t>
  </si>
  <si>
    <t>"1.45" 1,00*2,12+1,60*2,12</t>
  </si>
  <si>
    <t>"2.15" 2,00*3,30</t>
  </si>
  <si>
    <t>"2.22" 1,00*2,12*2</t>
  </si>
  <si>
    <t>-1987996807</t>
  </si>
  <si>
    <t>"1.12" 0,95*0,25*2,12</t>
  </si>
  <si>
    <t>"1.19" 1,70*0,25*2,12</t>
  </si>
  <si>
    <t>"1.23" 1,70*0,25*2,12</t>
  </si>
  <si>
    <t>"1.27" 1,00*0,25*2,12</t>
  </si>
  <si>
    <t>"1.29" 1,60*0,25*2,12</t>
  </si>
  <si>
    <t>"1.30" 1,80*0,25*2,12+1,70*0,25*2,12+1,00*0,25*2,12+1,60*0,25*2,12</t>
  </si>
  <si>
    <t>"1.34" 2,45*0,25*4,20</t>
  </si>
  <si>
    <t>"1.58"  1,00*0,30*2,12</t>
  </si>
  <si>
    <t>"2.08" 2,03*0,20*3,20</t>
  </si>
  <si>
    <t>"2.17" 1,00*0,30*2,20+1,00*0,30*2,12</t>
  </si>
  <si>
    <t>974031167.S</t>
  </si>
  <si>
    <t>Vysekávanie rýh v akomkoľvek murive tehlovom na akúkoľvek maltu do hĺbky 150 mm a š. nad 200 mm,  -0,08100t</t>
  </si>
  <si>
    <t>1976230250</t>
  </si>
  <si>
    <t>"1.03 hydrant" 1,25*2</t>
  </si>
  <si>
    <t>"1.06" 1,25</t>
  </si>
  <si>
    <t>"1.24" 1,25*2</t>
  </si>
  <si>
    <t>"1.35" 2,00</t>
  </si>
  <si>
    <t>"1.45" 1,25+2,00</t>
  </si>
  <si>
    <t>"1.61" 1,25</t>
  </si>
  <si>
    <t>"2.09" 1,25</t>
  </si>
  <si>
    <t>"2.23" 1,25</t>
  </si>
  <si>
    <t>"2.24" 1,25</t>
  </si>
  <si>
    <t>1242219466</t>
  </si>
  <si>
    <t>"1.04" 1,50*2</t>
  </si>
  <si>
    <t>"1.30" 1,50*3+2,25*3</t>
  </si>
  <si>
    <t>"1.58" 1,50*2</t>
  </si>
  <si>
    <t>"1.61" 1,50</t>
  </si>
  <si>
    <t>"2.17" 1,50</t>
  </si>
  <si>
    <t>"2.20" 1,50</t>
  </si>
  <si>
    <t>974042554.S</t>
  </si>
  <si>
    <t>Vysekanie rýh v betónovej dlažbe do hĺbky 100 mm a šírky do 150 mm,  -0,03300t</t>
  </si>
  <si>
    <t>-1447651384</t>
  </si>
  <si>
    <t>zamurované otvory (starý stav)</t>
  </si>
  <si>
    <t>"1.06" 0,70</t>
  </si>
  <si>
    <t>"1.13" 0,90*2</t>
  </si>
  <si>
    <t>"1.15" 0,70</t>
  </si>
  <si>
    <t>"1.47" 0,70</t>
  </si>
  <si>
    <t>"1.50" 0,70</t>
  </si>
  <si>
    <t>"2.13" 0,30</t>
  </si>
  <si>
    <t>"2.18" 0,70</t>
  </si>
  <si>
    <t>priečky hr.115mm (nový stav)</t>
  </si>
  <si>
    <t>"1.22" 2,112</t>
  </si>
  <si>
    <t>"1.25" 1,675+2,838</t>
  </si>
  <si>
    <t>"1.50" 3,025+1,462</t>
  </si>
  <si>
    <t>priečky hr.140mm (nový stav)</t>
  </si>
  <si>
    <t>"1.13" 5,90+12,175</t>
  </si>
  <si>
    <t>"1.16-1.20" 12,175*2+8,523+5,86+5,71</t>
  </si>
  <si>
    <t>"1.31" 2,40+2,11</t>
  </si>
  <si>
    <t>"1.37" 4,285+2,69+4,285</t>
  </si>
  <si>
    <t>"1.41-1.45" 5,55+12,175+8,82+3,475*2</t>
  </si>
  <si>
    <t>974042555.S</t>
  </si>
  <si>
    <t>Vysekanie rýh v betónovej dlažbe do hĺbky 100 mm a šírky do 200 mm,  -0,04600t</t>
  </si>
  <si>
    <t>303874257</t>
  </si>
  <si>
    <t>zamurovaný otvor (starý stav)</t>
  </si>
  <si>
    <t>"2.07" 0,90</t>
  </si>
  <si>
    <t>"2.08" 0,50</t>
  </si>
  <si>
    <t>168442365</t>
  </si>
  <si>
    <t>zamurovaný otvor hr.250mm (starý stav)</t>
  </si>
  <si>
    <t>"1.26" 1,90</t>
  </si>
  <si>
    <t>zamurovaný otvor hr.300mm (starý stav)</t>
  </si>
  <si>
    <t>"1.32" 1,90</t>
  </si>
  <si>
    <t>978011121.S</t>
  </si>
  <si>
    <t>Otlčenie omietok stropov vnútorných vápenných alebo vápennocementových v rozsahu do 10 %,  -0,00400t</t>
  </si>
  <si>
    <t>-865752910</t>
  </si>
  <si>
    <t>978013121.S</t>
  </si>
  <si>
    <t>Otlčenie omietok stien vnútorných vápenných alebo vápennocementových v rozsahu do 10 %,  -0,00400t</t>
  </si>
  <si>
    <t>1295538842</t>
  </si>
  <si>
    <t>978013141.S</t>
  </si>
  <si>
    <t>Otlčenie omietok stien vnútorných vápenných alebo vápennocementových v rozsahu do 30 %,  -0,01000t</t>
  </si>
  <si>
    <t>456902165</t>
  </si>
  <si>
    <t>"1.42+1.43+1.44" (23,96+12,175)*2*4,20-1,50*1,97*3-5,40*1,73*4-1,00*1,97</t>
  </si>
  <si>
    <t>"1.46+1.47+1.48+1.49+1.50" (33,25+12,175)*2*4,20-5,40*1,73*3-(1,50+1,60*2)*1,97</t>
  </si>
  <si>
    <t>978059531.S</t>
  </si>
  <si>
    <t>Odsekanie a odobratie obkladov stien z obkladačiek vnútorných vrátane podkladovej omietky nad 2 m2,  -0,06800t</t>
  </si>
  <si>
    <t>-1803925295</t>
  </si>
  <si>
    <t>B/17</t>
  </si>
  <si>
    <t>"1.06" (2,30+1,76)*2*2,00-0,60*2,00*2</t>
  </si>
  <si>
    <t>"1.07" (1,30+0,90)*2*2,00-0,60*2,00</t>
  </si>
  <si>
    <t>"1.08" (1,20+0,90)*2*2,00-0,60*2,00</t>
  </si>
  <si>
    <t>"1.09" (3,70+2,76)*2*2,00+(0,40+0,50+0,60)*2,00*2+0,90*2,00*2*2-0,60*2,00</t>
  </si>
  <si>
    <t>"1.35" (8,40+5,70+0,20+0,15)*2*2,00-1,50*2,00-0,60*2,00</t>
  </si>
  <si>
    <t>"1.36" (2,85+1,40)*2*2,00-0,60*2,00</t>
  </si>
  <si>
    <t>"1.58" (2,025+2,96)*2*2,00-0,60*2,00*2</t>
  </si>
  <si>
    <t>"1.59" (3,975+1,46)*2*2,00-0,60*2,00*5+(1,40+0,90)*2*2,00*3+(0,975+1,40)*2*2,00-0,60*2,00*2*5</t>
  </si>
  <si>
    <t>"1.60" (6,10+2,70)*2*2,00+(0,35+1,00*2+0,30)*2,00*2+(1,20+0,90)*2*2,00-0,60*1,97*4</t>
  </si>
  <si>
    <t>"1.61" (8,30+5,80+0,15*2)*2*1,40-(0,80+0,90)*1,40</t>
  </si>
  <si>
    <t>"2.20" (1,70+2,07)*2*2,00-(0,60*2+0,80)*2,00</t>
  </si>
  <si>
    <t>"2.21" (1,70+0,80)*2*2,00-0,60*2,00</t>
  </si>
  <si>
    <t>"2.22" (1,70+5,10)*2*2,00-(0,60*2+0,80)*2,00</t>
  </si>
  <si>
    <t>"2.23" (4,347+1,40)*2*2,00+(1,00+1,35)*2*2,00*3+(1,25+1,35)*2*2,00-0,60*2,00*9</t>
  </si>
  <si>
    <t>"2.24" (4,347+3,046)*2*2,00+0,70*2,00*2*2+0,90*2,00*2*3</t>
  </si>
  <si>
    <t>"r" 50,00</t>
  </si>
  <si>
    <t>979011111.S.3</t>
  </si>
  <si>
    <t>2015838561</t>
  </si>
  <si>
    <t>-240964706</t>
  </si>
  <si>
    <t>-575696808</t>
  </si>
  <si>
    <t>557,332*9</t>
  </si>
  <si>
    <t>-418297923</t>
  </si>
  <si>
    <t>1583304834</t>
  </si>
  <si>
    <t>-1858846658</t>
  </si>
  <si>
    <t>711111010.S</t>
  </si>
  <si>
    <t>Izolácia proti zemnej vlhkosti,povrchovej a tlakovej vode do 1,5bar jednozložkovým HI tmelom na báze cementu vodorovná</t>
  </si>
  <si>
    <t>-1668741377</t>
  </si>
  <si>
    <t>(2,96+0,90)*0,15</t>
  </si>
  <si>
    <t>12,175*3*0,15</t>
  </si>
  <si>
    <t>(8,95+3,475*2)*0,15</t>
  </si>
  <si>
    <t>4,285*2*0,15</t>
  </si>
  <si>
    <t>(5,625+6,35*2)*0,15</t>
  </si>
  <si>
    <t>(12,175+5,86*3+2,975+2,86+2,96)*0,15</t>
  </si>
  <si>
    <t>(7,45+3,244*2)*0,15</t>
  </si>
  <si>
    <t>5,86*0,15</t>
  </si>
  <si>
    <t>2,60*3*0,15</t>
  </si>
  <si>
    <t>5,70*2*0,15</t>
  </si>
  <si>
    <t>"1.34" 2,60*0,25</t>
  </si>
  <si>
    <t>"1.61" 0,30*0,15</t>
  </si>
  <si>
    <t>"1.06" 1,00*0,15</t>
  </si>
  <si>
    <t>"1.24" 1,00*2*0,15</t>
  </si>
  <si>
    <t>"1.35" 1,60*0,15</t>
  </si>
  <si>
    <t>"1.45" (1,00+1,60)*0,15</t>
  </si>
  <si>
    <t>"1.05" 0,20*0,30</t>
  </si>
  <si>
    <t>"1.06" 0,20*0,30</t>
  </si>
  <si>
    <t>"1.58" 0,30*0,30</t>
  </si>
  <si>
    <t>"1.60" 0,20*0,30</t>
  </si>
  <si>
    <t>"1.12" 0,95*0,25</t>
  </si>
  <si>
    <t>"1.19" 1,70*0,25</t>
  </si>
  <si>
    <t>"1.23" 1,70*0,25</t>
  </si>
  <si>
    <t>"1.27" 1,00*0,25</t>
  </si>
  <si>
    <t>"1.29" 1,60*0,25</t>
  </si>
  <si>
    <t>"1.30" (1,80*0,25+1,70*0,25+1,00*0,25+1,60*0,25)*0,25</t>
  </si>
  <si>
    <t>"1.34" 2,45*0,25</t>
  </si>
  <si>
    <t>"1.58"  1,00*0,30</t>
  </si>
  <si>
    <t>sprchovací kút, vlhké priestory (nový stav)</t>
  </si>
  <si>
    <t>711111015.S</t>
  </si>
  <si>
    <t>Izolácia proti zemnej vlhkosti,povrchovej a tlakovej vode do 1,5bar jednozložkovým HI tmelom na báze cementu zvisla</t>
  </si>
  <si>
    <t>-1848314851</t>
  </si>
  <si>
    <t>"1.09" (0,10*6+0,40*2+0,90*6+0,90+1,00+1,30+0,50)*2,10</t>
  </si>
  <si>
    <t>"1.47" (0,90+1,00)*2*2,10*3-(0,55+0,60*2)*2,10</t>
  </si>
  <si>
    <t>"2.22" (4,35+1,00*8+0,70*2+0,90*2)*2,10</t>
  </si>
  <si>
    <t>-1142931387</t>
  </si>
  <si>
    <t>763120010.S</t>
  </si>
  <si>
    <t>Sadrokartónová inštalačná predstena pre sanitárne zariadenia, kca CD+UD, jednoducho opláštená doskou impregnovanou H2 12,5 mm</t>
  </si>
  <si>
    <t>955225678</t>
  </si>
  <si>
    <t>"kapotáž WC predsadenej konštrukcie" 1,20*1,75*11</t>
  </si>
  <si>
    <t>763138220.S</t>
  </si>
  <si>
    <t>Podhľad SDK závesný na dvojúrovňovej oceľovej podkonštrukcií CD+UD, doska štandardná A 12.5 mm</t>
  </si>
  <si>
    <t>1673306673</t>
  </si>
  <si>
    <t>763139531.S</t>
  </si>
  <si>
    <t>Demontáž sadrokartónového podhľadu s jednovrstvou nosnou konštrukciou z oceľových profilov, jednoduché opláštenie, -0,02106t</t>
  </si>
  <si>
    <t>-835483530</t>
  </si>
  <si>
    <t>B/13</t>
  </si>
  <si>
    <t>"1.30" 172,66</t>
  </si>
  <si>
    <t>"1.31" 23,07</t>
  </si>
  <si>
    <t>"1.33" 30,75</t>
  </si>
  <si>
    <t>"1.34" 23,79</t>
  </si>
  <si>
    <t>998763201.S</t>
  </si>
  <si>
    <t>Presun hmôt pre drevostavby v objektoch výšky do 12 m</t>
  </si>
  <si>
    <t>1347646473</t>
  </si>
  <si>
    <t>766662112.S</t>
  </si>
  <si>
    <t>Montáž dverového krídla otočného jednokrídlového poldrážkového, do existujúcej zárubne, vrátane kovania</t>
  </si>
  <si>
    <t>1767369694</t>
  </si>
  <si>
    <t>549150000600.S</t>
  </si>
  <si>
    <t>Kľučka dverová a rozeta 2x, nehrdzavejúca oceľ, povrch nerez brúsený</t>
  </si>
  <si>
    <t>458878311</t>
  </si>
  <si>
    <t>611610000400.S</t>
  </si>
  <si>
    <t xml:space="preserve">Dvere vnútorné jednokrídlové, šírka 600 výška 1970 mm "01" </t>
  </si>
  <si>
    <t>-483000636</t>
  </si>
  <si>
    <t>86</t>
  </si>
  <si>
    <t>611610000403.S</t>
  </si>
  <si>
    <t>Dvere vnútorné jednokrídlové, šírka 900 výška 1970 mm "02"</t>
  </si>
  <si>
    <t>130617245</t>
  </si>
  <si>
    <t>87</t>
  </si>
  <si>
    <t>611610000404.S</t>
  </si>
  <si>
    <t>Dvere vnútorné jednokrídlové, šírka 900 výška 1970 mm, WC zámok, štítok, vodorovné madlo "06"</t>
  </si>
  <si>
    <t>1744565452</t>
  </si>
  <si>
    <t>88</t>
  </si>
  <si>
    <t>766662132.S</t>
  </si>
  <si>
    <t>Montáž dverového krídla otočného dvojkrídlového poldrážkového, do existujúcej zárubne, vrátane kovania</t>
  </si>
  <si>
    <t>234717033</t>
  </si>
  <si>
    <t>89</t>
  </si>
  <si>
    <t>20456936</t>
  </si>
  <si>
    <t>90</t>
  </si>
  <si>
    <t>611610000401.R</t>
  </si>
  <si>
    <t xml:space="preserve">Dvere vnútorné dvojkrídlové, šírka 1500 výška 1970 mm "03" </t>
  </si>
  <si>
    <t>2009373785</t>
  </si>
  <si>
    <t>91</t>
  </si>
  <si>
    <t>611610000402.R</t>
  </si>
  <si>
    <t>Dvere vnútorné dvojkrídlové, šírka 1600 výška 1970 mm "04"</t>
  </si>
  <si>
    <t>598413127</t>
  </si>
  <si>
    <t>92</t>
  </si>
  <si>
    <t>611610000403.R</t>
  </si>
  <si>
    <t>Dvere vnútorné dvojkrídlové, šírka 1800 výška 1970 mm "05"</t>
  </si>
  <si>
    <t>-237814559</t>
  </si>
  <si>
    <t>93</t>
  </si>
  <si>
    <t>1153038397</t>
  </si>
  <si>
    <t>94</t>
  </si>
  <si>
    <t>767112811.S</t>
  </si>
  <si>
    <t>Demontáž stien a priečok pre zasklenie skrutkovaných,  -0,03300t</t>
  </si>
  <si>
    <t>1010049756</t>
  </si>
  <si>
    <t>"1.01" 5,70*3,20*2</t>
  </si>
  <si>
    <t>"1.09" 1,90*3,20</t>
  </si>
  <si>
    <t>"1.39" 5,55*3,20*2</t>
  </si>
  <si>
    <t>"2.15" 2,00*3,20</t>
  </si>
  <si>
    <t>95</t>
  </si>
  <si>
    <t>767311200.S</t>
  </si>
  <si>
    <t>Montáž a dodávka otváravý svetlíka otváravého "N12"</t>
  </si>
  <si>
    <t>1557434041</t>
  </si>
  <si>
    <t>96</t>
  </si>
  <si>
    <t>767311810.S</t>
  </si>
  <si>
    <t>Demontáž svetlíkov všetkých typov, vrátane zasklenia,  -0,21000t</t>
  </si>
  <si>
    <t>-1329984755</t>
  </si>
  <si>
    <t>B/14</t>
  </si>
  <si>
    <t>1,00*2,70*17</t>
  </si>
  <si>
    <t>97</t>
  </si>
  <si>
    <t>787600802.S</t>
  </si>
  <si>
    <t>Vysklievanie okien a dverí skla plochého nad 1 do 3 m2,  -0,01400t</t>
  </si>
  <si>
    <t>-540239951</t>
  </si>
  <si>
    <t>98</t>
  </si>
  <si>
    <t>-1189981876</t>
  </si>
  <si>
    <t>771</t>
  </si>
  <si>
    <t>Podlahy z dlaždíc</t>
  </si>
  <si>
    <t>771415014.S</t>
  </si>
  <si>
    <t>Montáž soklíkov z obkladačiek do tmelu v. do 100 mm</t>
  </si>
  <si>
    <t>792913043</t>
  </si>
  <si>
    <t>schodisko</t>
  </si>
  <si>
    <t>"1.04" (4,24+2,50+4,00)+3,20</t>
  </si>
  <si>
    <t>"1.30" (4,24+2,50+4,00)+3,20</t>
  </si>
  <si>
    <t>interiér</t>
  </si>
  <si>
    <t>650,00</t>
  </si>
  <si>
    <t>100</t>
  </si>
  <si>
    <t>771275107.S</t>
  </si>
  <si>
    <t>Montáž obkladov schodiskových stupňov dlaždicami do tmelu veľ. 300 x 300 mm</t>
  </si>
  <si>
    <t>-738867031</t>
  </si>
  <si>
    <t>vodorovne</t>
  </si>
  <si>
    <t>"1.04" 4,24*1,25+4,00*1,25</t>
  </si>
  <si>
    <t>"1.30" 4,24*1,25+4,00*1,25</t>
  </si>
  <si>
    <t>zvisle</t>
  </si>
  <si>
    <t>"1.04" 1,25*3,20</t>
  </si>
  <si>
    <t>"1.30" 1,25*3,20</t>
  </si>
  <si>
    <t>101</t>
  </si>
  <si>
    <t>597740001050.S</t>
  </si>
  <si>
    <t>Dlaždice keramické s protišmykovým povrchom, lxv 300x300 mm, jednofarebné</t>
  </si>
  <si>
    <t>-11311727</t>
  </si>
  <si>
    <t>28,60*1,05</t>
  </si>
  <si>
    <t>27,88*0,10*1,05</t>
  </si>
  <si>
    <t>102</t>
  </si>
  <si>
    <t>771575109.S</t>
  </si>
  <si>
    <t>Montáž podláh z dlaždíc keramických do tmelu veľ. 300 x 300 mm</t>
  </si>
  <si>
    <t>-1762505284</t>
  </si>
  <si>
    <t>103</t>
  </si>
  <si>
    <t>597740001600.S</t>
  </si>
  <si>
    <t>Dlaždice keramické, lxvxhr 297x297x8 mm, hutné glazované</t>
  </si>
  <si>
    <t>-432899322</t>
  </si>
  <si>
    <t>600,40*1,05</t>
  </si>
  <si>
    <t>650,00*0,10*1,05</t>
  </si>
  <si>
    <t>104</t>
  </si>
  <si>
    <t>998771202.S</t>
  </si>
  <si>
    <t>Presun hmôt pre podlahy z dlaždíc v objektoch výšky nad 6 do 12 m</t>
  </si>
  <si>
    <t>496471959</t>
  </si>
  <si>
    <t>775</t>
  </si>
  <si>
    <t>Podlahy vlysové a parketové</t>
  </si>
  <si>
    <t>105</t>
  </si>
  <si>
    <t>775413220.S</t>
  </si>
  <si>
    <t>Montáž prechodovej lišty priskrutkovaním</t>
  </si>
  <si>
    <t>-1640491712</t>
  </si>
  <si>
    <t>"odhad" 50,00</t>
  </si>
  <si>
    <t>106</t>
  </si>
  <si>
    <t>611990001950.S</t>
  </si>
  <si>
    <t>Lišta prechodová skrutkovacia, šírka 50 mm</t>
  </si>
  <si>
    <t>-1777149180</t>
  </si>
  <si>
    <t>50,00*1,05</t>
  </si>
  <si>
    <t>107</t>
  </si>
  <si>
    <t>998775202.S</t>
  </si>
  <si>
    <t>Presun hmôt pre podlahy vlysové a parketové v objektoch výšky nad 6 do 12 m</t>
  </si>
  <si>
    <t>860745937</t>
  </si>
  <si>
    <t>776</t>
  </si>
  <si>
    <t>Podlahy povlakové</t>
  </si>
  <si>
    <t>108</t>
  </si>
  <si>
    <t>776420011.S</t>
  </si>
  <si>
    <t>Lepenie podlahových soklov z PVC vytiahnutím</t>
  </si>
  <si>
    <t>-488585734</t>
  </si>
  <si>
    <t>109</t>
  </si>
  <si>
    <t>776521100.S</t>
  </si>
  <si>
    <t>Lepenie povlakových podláh z PVC homogénnych pásov</t>
  </si>
  <si>
    <t>-1827879634</t>
  </si>
  <si>
    <t>110</t>
  </si>
  <si>
    <t>284110002100.S</t>
  </si>
  <si>
    <t>Podlaha PVC homogénna, hrúbka do 2,5 mm</t>
  </si>
  <si>
    <t>766621706</t>
  </si>
  <si>
    <t>316,50*1,10</t>
  </si>
  <si>
    <t>300,00*0,10*1,1</t>
  </si>
  <si>
    <t>111</t>
  </si>
  <si>
    <t>998776202.S</t>
  </si>
  <si>
    <t>Presun hmôt pre podlahy povlakové v objektoch výšky nad 6 do 12 m</t>
  </si>
  <si>
    <t>-186430321</t>
  </si>
  <si>
    <t>777</t>
  </si>
  <si>
    <t>Podlahy syntetické</t>
  </si>
  <si>
    <t>112</t>
  </si>
  <si>
    <t>777511000.S</t>
  </si>
  <si>
    <t>Epoxidová samonivelačná stierka hr. 2,5 mm, penetrácia, 2x náter s kremičitým pieskom</t>
  </si>
  <si>
    <t>1750760939</t>
  </si>
  <si>
    <t>v cene položky uvažovať so soklíkom</t>
  </si>
  <si>
    <t>114</t>
  </si>
  <si>
    <t>998777202.S</t>
  </si>
  <si>
    <t>Presun hmôt pre podlahy syntetické v objektoch výšky nad 6 do 12 m</t>
  </si>
  <si>
    <t>1811211988</t>
  </si>
  <si>
    <t>781</t>
  </si>
  <si>
    <t>Obklady</t>
  </si>
  <si>
    <t>115</t>
  </si>
  <si>
    <t>781445277.S</t>
  </si>
  <si>
    <t>Montáž obkladov vnútor. stien z obkladačiek kladených do tmelu flexibilného v obmedzenom priestore veľ. 300x600 mm</t>
  </si>
  <si>
    <t>-1559914390</t>
  </si>
  <si>
    <t xml:space="preserve">viď vzorové riešenie obkladov </t>
  </si>
  <si>
    <t>"1.49" (3,025+1,60)*2*2,10-0,90*1,97</t>
  </si>
  <si>
    <t>"1.50" (3,025+1,26)*2*2,10-0,90*1,97</t>
  </si>
  <si>
    <t>116</t>
  </si>
  <si>
    <t>597640000600.S</t>
  </si>
  <si>
    <t>Obklad mozaika Fineza Happy mix 30x30cm lesk, Rako white collection biela 30x60cm lesk alebo ekvivalent</t>
  </si>
  <si>
    <t>934453035</t>
  </si>
  <si>
    <t>363,065*1,05</t>
  </si>
  <si>
    <t>117</t>
  </si>
  <si>
    <t>998781202.S</t>
  </si>
  <si>
    <t>Presun hmôt pre obklady keramické v objektoch výšky nad 6 do 12 m</t>
  </si>
  <si>
    <t>1838608494</t>
  </si>
  <si>
    <t>783</t>
  </si>
  <si>
    <t>Nátery</t>
  </si>
  <si>
    <t>118</t>
  </si>
  <si>
    <t>783201812.S</t>
  </si>
  <si>
    <t>Odstránenie starých náterov z kovových stavebných doplnkových konštrukcií oceľovou kefou</t>
  </si>
  <si>
    <t>1329804384</t>
  </si>
  <si>
    <t xml:space="preserve">náter zábradlia - horná časť </t>
  </si>
  <si>
    <t>2,87*1,3*1,00*2*2+1,35*1,00*2*2</t>
  </si>
  <si>
    <t>119</t>
  </si>
  <si>
    <t>783226100.S</t>
  </si>
  <si>
    <t>Nátery kov.stav.doplnk.konštr. syntetické na vzduchu schnúce základný - 35µm</t>
  </si>
  <si>
    <t>125707775</t>
  </si>
  <si>
    <t>120</t>
  </si>
  <si>
    <t>783222100.S</t>
  </si>
  <si>
    <t>Nátery kov.stav.doplnk.konštr. syntetické farby šedej na vzduchu schnúce dvojnásobné - 70µm</t>
  </si>
  <si>
    <t>565098655</t>
  </si>
  <si>
    <t>náter zárubní</t>
  </si>
  <si>
    <t>0,25*(0,60+1,97*2)*18</t>
  </si>
  <si>
    <t>0,25*(0,90+1,97*2)*27</t>
  </si>
  <si>
    <t>0,25*(1,50+1,97*2)*18</t>
  </si>
  <si>
    <t>0,25*(1,60+1,97*2)*10</t>
  </si>
  <si>
    <t>0,25*(1,80+1,97*2)*2</t>
  </si>
  <si>
    <t>121</t>
  </si>
  <si>
    <t>784402801.S</t>
  </si>
  <si>
    <t>Odstránenie malieb oškrabaním, výšky do 3,80 m, -0,0003 t</t>
  </si>
  <si>
    <t>1299552194</t>
  </si>
  <si>
    <t>omietka stropov</t>
  </si>
  <si>
    <t>omietka stien - oprava, starý stav</t>
  </si>
  <si>
    <t>122</t>
  </si>
  <si>
    <t>784410110.S</t>
  </si>
  <si>
    <t>Penetrovanie jednonásobné jemnozrnných podkladov výšky nad 3,80 m</t>
  </si>
  <si>
    <t>181363612</t>
  </si>
  <si>
    <t>123</t>
  </si>
  <si>
    <t>784410130.S</t>
  </si>
  <si>
    <t>Penetrovanie jednonásobné hrubozrnných,savých podkladov výšky nad 3,80 m</t>
  </si>
  <si>
    <t>-1018293854</t>
  </si>
  <si>
    <t>124</t>
  </si>
  <si>
    <t>784452362.S</t>
  </si>
  <si>
    <t>Maľby z maliarskych zmesí na vodnej báze, ručne nanášané jednonásobné tónované na podklad jemnozrnný výšky nad 3,80 m</t>
  </si>
  <si>
    <t>722389312</t>
  </si>
  <si>
    <t>SDK strop</t>
  </si>
  <si>
    <t>23,10+3192,17</t>
  </si>
  <si>
    <t>125</t>
  </si>
  <si>
    <t>784452364.S</t>
  </si>
  <si>
    <t>Maľby z maliarskych zmesí na vodnej báze, ručne nanášané jednonásobné tónované na podklad hrubozrnný výšky nad 3,80 m</t>
  </si>
  <si>
    <t>1026937153</t>
  </si>
  <si>
    <t>omietka strop</t>
  </si>
  <si>
    <t>140,02</t>
  </si>
  <si>
    <t>omietka stien - oprava</t>
  </si>
  <si>
    <t>5071,784</t>
  </si>
  <si>
    <t>omietka stien - nové priečky</t>
  </si>
  <si>
    <t>1077,991</t>
  </si>
  <si>
    <t>126</t>
  </si>
  <si>
    <t>HZS000111.S</t>
  </si>
  <si>
    <t>Stavebno montážne práce menej náročne, pomocné alebo manupulačné (Tr. 1) v rozsahu viac ako 8 hodín</t>
  </si>
  <si>
    <t>399674394</t>
  </si>
  <si>
    <t>búracie a sekacie práce</t>
  </si>
  <si>
    <t>200,00</t>
  </si>
  <si>
    <t>127</t>
  </si>
  <si>
    <t>-243950118</t>
  </si>
  <si>
    <t>drobné nešpecifikované práce</t>
  </si>
  <si>
    <t>07 - Zdravotechnika</t>
  </si>
  <si>
    <t>D1 - Demontáž</t>
  </si>
  <si>
    <t>D2 - Areálové rozvody</t>
  </si>
  <si>
    <t>D3 - Vnútorné rozvody- zariaďovacie predmety EU WATER LABEL</t>
  </si>
  <si>
    <t>D1</t>
  </si>
  <si>
    <t>Demontáž</t>
  </si>
  <si>
    <t>Pol339</t>
  </si>
  <si>
    <t>Poplatok za skladovanie odpadu zo stavby</t>
  </si>
  <si>
    <t>Pol340</t>
  </si>
  <si>
    <t>Prenájom kontajneru 7m3</t>
  </si>
  <si>
    <t>Pol341</t>
  </si>
  <si>
    <t>Demontáž splachovacieho záchoda vrátane príslušenstva</t>
  </si>
  <si>
    <t>Pol342</t>
  </si>
  <si>
    <t>Demontáž umývadla vrátane príslušenstva</t>
  </si>
  <si>
    <t>Pol343</t>
  </si>
  <si>
    <t>Demontáž sprchy vrátane príslušenstva</t>
  </si>
  <si>
    <t>Pol344</t>
  </si>
  <si>
    <t>Demontáž pisoár vrátane príslušenstva</t>
  </si>
  <si>
    <t>Pol345</t>
  </si>
  <si>
    <t>Demontáž batérie umyvadlovej</t>
  </si>
  <si>
    <t>D2</t>
  </si>
  <si>
    <t>Areálové rozvody</t>
  </si>
  <si>
    <t>Pol346</t>
  </si>
  <si>
    <t>Výkop ryhy šírky 600-2000mm horn.3</t>
  </si>
  <si>
    <t>Pol347</t>
  </si>
  <si>
    <t>Výkop ryhy ručne</t>
  </si>
  <si>
    <t>Pol348</t>
  </si>
  <si>
    <t>Vodorovné premiestnenie výkopku tr.1-4 do 5000 m</t>
  </si>
  <si>
    <t>Pol349</t>
  </si>
  <si>
    <t>Obsyp potrubia</t>
  </si>
  <si>
    <t>Pol350</t>
  </si>
  <si>
    <t>Štrkopiesok 0-63 b</t>
  </si>
  <si>
    <t>Pol351</t>
  </si>
  <si>
    <t>Lôžko pod potrubie, stoky a drobné objekty z piesku a štrkopiesku</t>
  </si>
  <si>
    <t>Pol352</t>
  </si>
  <si>
    <t>Kanalizačné rúry PP SN10 DN125</t>
  </si>
  <si>
    <t>Pol353</t>
  </si>
  <si>
    <t>Skúška tesnosti kanalizácie do D 200</t>
  </si>
  <si>
    <t>Pol354</t>
  </si>
  <si>
    <t>Kanalizačná šachta DN425, dno, poklop, rúra</t>
  </si>
  <si>
    <t>Pol355</t>
  </si>
  <si>
    <t>Zásyp ryhy, odvoz zeminy</t>
  </si>
  <si>
    <t>D3</t>
  </si>
  <si>
    <t>Vnútorné rozvody- zariaďovacie predmety EU WATER LABEL</t>
  </si>
  <si>
    <t>Pol356</t>
  </si>
  <si>
    <t>Potrubie z PP rúr pripájacie D 50</t>
  </si>
  <si>
    <t>Pol357</t>
  </si>
  <si>
    <t>Potrubie z PP rúr pripájacie D 110</t>
  </si>
  <si>
    <t>Pol358</t>
  </si>
  <si>
    <t>Potrubie z PP rúr pripájacie D 110, tiché Dažďová kanlizácia</t>
  </si>
  <si>
    <t>Pol359</t>
  </si>
  <si>
    <t>drážka v podlahe na vodu a odpad miestnosť č.1.17</t>
  </si>
  <si>
    <t>Pol360</t>
  </si>
  <si>
    <t>Prechodka PP/Liatina</t>
  </si>
  <si>
    <t>Pol361</t>
  </si>
  <si>
    <t>Vodovodné potrubie Wavin M-Press L Ø 32x4,1 PN25 Vrátane kotviacich prvkov a tvaroviek</t>
  </si>
  <si>
    <t>Pol362</t>
  </si>
  <si>
    <t>Vodovodné potrubie Wavin M-Press L Ø 25x3,7 PN25 Vrátane kotviacich prvkov a tvaroviek</t>
  </si>
  <si>
    <t>Pol363</t>
  </si>
  <si>
    <t>Vodovodné potrubie Wavin M-Press  Ø 20x2,9 PN25 Vrátane kotviacich prvkov a tvaroviek</t>
  </si>
  <si>
    <t>Pol364</t>
  </si>
  <si>
    <t>Zriadenie prípojky na potrubí vyvedenie a upevnenie odpadových výpustiek D 40</t>
  </si>
  <si>
    <t>Pol365</t>
  </si>
  <si>
    <t>Zriadenie prípojky na potrubí vyvedenie a upevnenie odpadových výpustiek D 110x2, 3</t>
  </si>
  <si>
    <t>Pol366</t>
  </si>
  <si>
    <t>Uzávierka zápachová sifón umývadlový HL137/40, biely  DN40</t>
  </si>
  <si>
    <t>Pol367</t>
  </si>
  <si>
    <t>Sprchový žľab, s prislusenstvomm (zápachová uzavierka)</t>
  </si>
  <si>
    <t>Pol368</t>
  </si>
  <si>
    <t>Čistiaca tvarovka DN110</t>
  </si>
  <si>
    <t>Pol369</t>
  </si>
  <si>
    <t>Ostatné - skúška tesnosti kanalizácie v objektoch vodou do DN 125</t>
  </si>
  <si>
    <t>Pol370</t>
  </si>
  <si>
    <t>Potrubie plasthliníkové ALPEX - DUO do D32 v tyčiach vrátane izolácie</t>
  </si>
  <si>
    <t>Pol371</t>
  </si>
  <si>
    <t>Vyvedenie a upevnenie výpustky DN 15</t>
  </si>
  <si>
    <t>Pol372</t>
  </si>
  <si>
    <t>Predstena pre imobilné WC gebrit</t>
  </si>
  <si>
    <t>Pol373</t>
  </si>
  <si>
    <t>Tlaková skúška vodovodného potrubia závitového do DN 40</t>
  </si>
  <si>
    <t>Pol374</t>
  </si>
  <si>
    <t>Prepláchnutie a dezinfekcia vodovodného potrubia do DN 80</t>
  </si>
  <si>
    <t>Pol375</t>
  </si>
  <si>
    <t>Sanitárna keramika JIKA LUKAS závesné WC 2029.0</t>
  </si>
  <si>
    <t>Pol376</t>
  </si>
  <si>
    <t>GEBERIT Duofix pre WC s variabilnou výškou UP320 1.138x 187x 452</t>
  </si>
  <si>
    <t>Pol377</t>
  </si>
  <si>
    <t>GEBERIT Tlačidlo Samba manhattan 295x 175x 45  obj.č. 115.770.CG.1</t>
  </si>
  <si>
    <t>Pol378</t>
  </si>
  <si>
    <t>Imobilná Sanitárna keramika WC, s prislušenstvom</t>
  </si>
  <si>
    <t>Pol379</t>
  </si>
  <si>
    <t>Imobilná Sanitárna keramika umývadlo  55cm s príslušenstvom</t>
  </si>
  <si>
    <t>Pol380</t>
  </si>
  <si>
    <t>Doska keramická toaletná VIOLA 7712.9 biela</t>
  </si>
  <si>
    <t>Pol381</t>
  </si>
  <si>
    <t>Sanitárna keramika umývadlo  55cm</t>
  </si>
  <si>
    <t>Pol382</t>
  </si>
  <si>
    <t>Stĺp biely k umývadlu</t>
  </si>
  <si>
    <t>Pol383</t>
  </si>
  <si>
    <t>Batéria umývadlová mosadzná</t>
  </si>
  <si>
    <t>Pol384</t>
  </si>
  <si>
    <t>Batéria sprchová</t>
  </si>
  <si>
    <t>Pol385</t>
  </si>
  <si>
    <t>Pisoár s príslušenstvom</t>
  </si>
  <si>
    <t>Pol386</t>
  </si>
  <si>
    <t>Revizné dvierka 300 x 300 mm</t>
  </si>
  <si>
    <t>Pol387</t>
  </si>
  <si>
    <t>Elektrický bojler Stiebel Eltron 150 l s prisušenstvom</t>
  </si>
  <si>
    <t>Pol388</t>
  </si>
  <si>
    <t>HL21 zápachová uzavierka</t>
  </si>
  <si>
    <t>08 - Ústredné kúrenie</t>
  </si>
  <si>
    <t>D1 - Vykurovacie telesá</t>
  </si>
  <si>
    <t>D2 - Regulačné armatúry</t>
  </si>
  <si>
    <t>D3 - Napojenie vykurovacích telies</t>
  </si>
  <si>
    <t>D4 - Armatúry</t>
  </si>
  <si>
    <t>D5 - Ostatné práce a dodávky</t>
  </si>
  <si>
    <t>Vykurovacie telesá</t>
  </si>
  <si>
    <t>Pol142</t>
  </si>
  <si>
    <t>RADIK 22 VK  600/500 (White RAL 9016)</t>
  </si>
  <si>
    <t>Pol143</t>
  </si>
  <si>
    <t>RADIK 22 VK  600/600 (White RAL 9016)</t>
  </si>
  <si>
    <t>Pol144</t>
  </si>
  <si>
    <t>RADIK 22 VK  600/800 (White RAL 9016)</t>
  </si>
  <si>
    <t>Pol145</t>
  </si>
  <si>
    <t>RADIK 22 VK  600/1000 (White RAL 9016)</t>
  </si>
  <si>
    <t>Pol146</t>
  </si>
  <si>
    <t>RADIK 22 VK  600/1800 (White RAL 9016)</t>
  </si>
  <si>
    <t>Pol147</t>
  </si>
  <si>
    <t>RADIK 22 VK  900/1400 (White RAL 9016)</t>
  </si>
  <si>
    <t>Pol148</t>
  </si>
  <si>
    <t>RADIK 33 VK  900/1400 (White RAL 9016)</t>
  </si>
  <si>
    <t>Pol149</t>
  </si>
  <si>
    <t>RADIK 33 VK  900/1600 (White RAL 9016)</t>
  </si>
  <si>
    <t>Pol150</t>
  </si>
  <si>
    <t>RADIK KLASIK 22  600/400 (White RAL 9016)</t>
  </si>
  <si>
    <t>Pol151</t>
  </si>
  <si>
    <t>RADIK KLASIK 22  600/800 (White RAL 9016)</t>
  </si>
  <si>
    <t>Pol152</t>
  </si>
  <si>
    <t>RADIK KLASIK 22  600/900 (White RAL 9016)</t>
  </si>
  <si>
    <t>Pol153</t>
  </si>
  <si>
    <t>RADIK KLASIK 22  600/1000 (White RAL 9016)</t>
  </si>
  <si>
    <t>Pol154</t>
  </si>
  <si>
    <t>RADIK KLASIK 22  600/1200 (White RAL 9016)</t>
  </si>
  <si>
    <t>Pol155</t>
  </si>
  <si>
    <t>RADIK KLASIK 22  600/1800 (White RAL 9016)</t>
  </si>
  <si>
    <t>Pol156</t>
  </si>
  <si>
    <t>RADIK KLASIK 22  900/500 (White RAL 9016)</t>
  </si>
  <si>
    <t>Pol157</t>
  </si>
  <si>
    <t>RADIK KLASIK 22  900/900 (White RAL 9016)</t>
  </si>
  <si>
    <t>Pol158</t>
  </si>
  <si>
    <t>RADIK KLASIK 22  900/1200 (White RAL 9016)</t>
  </si>
  <si>
    <t>Pol159</t>
  </si>
  <si>
    <t>RADIK KLASIK 22  900/1400 (White RAL 9016)</t>
  </si>
  <si>
    <t>Pol160</t>
  </si>
  <si>
    <t>RADIK KLASIK 33  900/1000 (White RAL 9016)</t>
  </si>
  <si>
    <t>Pol161</t>
  </si>
  <si>
    <t>RADIK KLASIK 33  900/1200 (White RAL 9016)</t>
  </si>
  <si>
    <t>Pol162</t>
  </si>
  <si>
    <t>RADIK KLASIK 33  900/1400 (White RAL 9016)</t>
  </si>
  <si>
    <t>Pol163</t>
  </si>
  <si>
    <t>RADIK KLASIK 33  900/1600 (White RAL 9016)</t>
  </si>
  <si>
    <t>Regulačné armatúry</t>
  </si>
  <si>
    <t>Pol164</t>
  </si>
  <si>
    <t>Regulux priamy DARE 10 3/8"</t>
  </si>
  <si>
    <t>Pol165</t>
  </si>
  <si>
    <t>V-exakt II priamy (s hlavicou) DT 10 3/8"</t>
  </si>
  <si>
    <t>Pol166</t>
  </si>
  <si>
    <t>Vekolux priamy pre dvojrúrkové sústavy  R1/2 - G3/4</t>
  </si>
  <si>
    <t>Pol167</t>
  </si>
  <si>
    <t>Termostatická hlavica K biela (10) ( 10 )</t>
  </si>
  <si>
    <t>Napojenie vykurovacích telies</t>
  </si>
  <si>
    <t>Pol168</t>
  </si>
  <si>
    <t>Prestabo rúrka 12x1,2 ( 60m, 600m )</t>
  </si>
  <si>
    <t>Pol169</t>
  </si>
  <si>
    <t>Prestabo rúrka 15x1,2 ( 120m, 600m )</t>
  </si>
  <si>
    <t>Pol170</t>
  </si>
  <si>
    <t>Prestabo rúrka 18x1,2 ( 60m, 240m )</t>
  </si>
  <si>
    <t>Pol171</t>
  </si>
  <si>
    <t>Prestabo rúrka 22x1,5 ( 60m, 420m )</t>
  </si>
  <si>
    <t>Pol172</t>
  </si>
  <si>
    <t>Prestabo rúrka 28x1,5 ( 60m, 240m )</t>
  </si>
  <si>
    <t>Pol173</t>
  </si>
  <si>
    <t>Prestabo rúrka 35x1,5 ( 30m, 180m )</t>
  </si>
  <si>
    <t>Pol174</t>
  </si>
  <si>
    <t>Prestabo rúrka 42x1,5 ( 30m, 120m )</t>
  </si>
  <si>
    <t>Pol175</t>
  </si>
  <si>
    <t>Prestabo rúrka 54x2,0 ( 30m, 60m )</t>
  </si>
  <si>
    <t>Pol176</t>
  </si>
  <si>
    <t>Prestabo rúrka 64x2,0 ( 6m, 60m )</t>
  </si>
  <si>
    <t>Pol177</t>
  </si>
  <si>
    <t>Prestabo rúrka 76,1x2,0 ( 6m, 30m )</t>
  </si>
  <si>
    <t>Pol178a</t>
  </si>
  <si>
    <t>Oceľové potrubie DN100</t>
  </si>
  <si>
    <t>-1843377793</t>
  </si>
  <si>
    <t>Pol178b</t>
  </si>
  <si>
    <t>Izolácia hr. 100mm HVAC Section AluCoat T 114/100</t>
  </si>
  <si>
    <t>314957227</t>
  </si>
  <si>
    <t>Pol179</t>
  </si>
  <si>
    <t>Prestabo - redukčná tvarovka 15x12</t>
  </si>
  <si>
    <t>Pol180</t>
  </si>
  <si>
    <t>Prestabo - redukčná tvarovka 18x12</t>
  </si>
  <si>
    <t>Pol181</t>
  </si>
  <si>
    <t>Prestabo - redukčná tvarovka 18x15</t>
  </si>
  <si>
    <t>Pol182</t>
  </si>
  <si>
    <t>Prestabo - redukčná tvarovka 22x12</t>
  </si>
  <si>
    <t>Pol183</t>
  </si>
  <si>
    <t>Prestabo - redukčná tvarovka 22x15</t>
  </si>
  <si>
    <t>Pol184</t>
  </si>
  <si>
    <t>Prestabo - redukčná tvarovka 22x18</t>
  </si>
  <si>
    <t>Pol185</t>
  </si>
  <si>
    <t>Prestabo - redukčná tvarovka 28x22</t>
  </si>
  <si>
    <t>Pol186</t>
  </si>
  <si>
    <t>Prestabo - redukčná tvarovka 35x22</t>
  </si>
  <si>
    <t>Pol187</t>
  </si>
  <si>
    <t>Prestabo - redukčná tvarovka 35x28</t>
  </si>
  <si>
    <t>Pol188</t>
  </si>
  <si>
    <t>Prestabo - redukčná tvarovka 42x28</t>
  </si>
  <si>
    <t>Pol189</t>
  </si>
  <si>
    <t>Prestabo - redukčná tvarovka 42x35</t>
  </si>
  <si>
    <t>Pol190</t>
  </si>
  <si>
    <t>Prestabo - redukčná tvarovka 54x42</t>
  </si>
  <si>
    <t>Pol191</t>
  </si>
  <si>
    <t>Prestabo - T-kus 12x15x12</t>
  </si>
  <si>
    <t>Pol192</t>
  </si>
  <si>
    <t>Prestabo - T-kus 15x12x15</t>
  </si>
  <si>
    <t>Pol193</t>
  </si>
  <si>
    <t>Prestabo - T-kus 15x18x15</t>
  </si>
  <si>
    <t>Pol194</t>
  </si>
  <si>
    <t>Prestabo - T-kus 15x22x15</t>
  </si>
  <si>
    <t>Pol195</t>
  </si>
  <si>
    <t>Prestabo - T-kus 18x12x18</t>
  </si>
  <si>
    <t>Pol196</t>
  </si>
  <si>
    <t>Prestabo - T-kus 18x15x18</t>
  </si>
  <si>
    <t>Pol197</t>
  </si>
  <si>
    <t>Prestabo - T-kus 18x18x18</t>
  </si>
  <si>
    <t>Pol198</t>
  </si>
  <si>
    <t>Prestabo - T-kus 18x22x18</t>
  </si>
  <si>
    <t>Pol199</t>
  </si>
  <si>
    <t>Prestabo - T-kus 22x12x22</t>
  </si>
  <si>
    <t>Pol200</t>
  </si>
  <si>
    <t>Prestabo - T-kus 22x15x22</t>
  </si>
  <si>
    <t>Pol201</t>
  </si>
  <si>
    <t>Prestabo - T-kus 22x18x18</t>
  </si>
  <si>
    <t>Pol202</t>
  </si>
  <si>
    <t>Prestabo - T-kus 22x22x15</t>
  </si>
  <si>
    <t>Pol203</t>
  </si>
  <si>
    <t>Prestabo - T-kus 22x28x22</t>
  </si>
  <si>
    <t>Pol204</t>
  </si>
  <si>
    <t>Prestabo - T-kus 28x15x28</t>
  </si>
  <si>
    <t>Pol205</t>
  </si>
  <si>
    <t>Prestabo - T-kus 28x18x28</t>
  </si>
  <si>
    <t>128</t>
  </si>
  <si>
    <t>Pol206</t>
  </si>
  <si>
    <t>Prestabo - T-kus 28x22x22</t>
  </si>
  <si>
    <t>130</t>
  </si>
  <si>
    <t>Pol207</t>
  </si>
  <si>
    <t>Prestabo - T-kus 28x28x28</t>
  </si>
  <si>
    <t>132</t>
  </si>
  <si>
    <t>Pol208</t>
  </si>
  <si>
    <t>Prestabo - T-kus 35x15x35</t>
  </si>
  <si>
    <t>134</t>
  </si>
  <si>
    <t>Pol209</t>
  </si>
  <si>
    <t>Prestabo - T-kus 35x18x35</t>
  </si>
  <si>
    <t>136</t>
  </si>
  <si>
    <t>Pol210</t>
  </si>
  <si>
    <t>Prestabo - T-kus 35x22x35</t>
  </si>
  <si>
    <t>138</t>
  </si>
  <si>
    <t>Pol211</t>
  </si>
  <si>
    <t>Prestabo - T-kus 35x28x35</t>
  </si>
  <si>
    <t>140</t>
  </si>
  <si>
    <t>Pol212</t>
  </si>
  <si>
    <t>Prestabo - T-kus 35x35x35</t>
  </si>
  <si>
    <t>142</t>
  </si>
  <si>
    <t>Pol213</t>
  </si>
  <si>
    <t>Prestabo - T-kus 42x15x42</t>
  </si>
  <si>
    <t>144</t>
  </si>
  <si>
    <t>Pol214</t>
  </si>
  <si>
    <t>Prestabo - T-kus 42x28x42</t>
  </si>
  <si>
    <t>146</t>
  </si>
  <si>
    <t>Pol215</t>
  </si>
  <si>
    <t>Prestabo - T-kus 42x42x42</t>
  </si>
  <si>
    <t>148</t>
  </si>
  <si>
    <t>Pol216</t>
  </si>
  <si>
    <t>Prestabo - T-kus 54x28x54</t>
  </si>
  <si>
    <t>150</t>
  </si>
  <si>
    <t>Pol217</t>
  </si>
  <si>
    <t>Prestabo - T-kus 54x35x54</t>
  </si>
  <si>
    <t>152</t>
  </si>
  <si>
    <t>Pol218</t>
  </si>
  <si>
    <t>Prestabo - XL redukčná tvarovka 64x54</t>
  </si>
  <si>
    <t>154</t>
  </si>
  <si>
    <t>Pol219</t>
  </si>
  <si>
    <t>Prestabo - XL redukčná tvarovka 76x54</t>
  </si>
  <si>
    <t>156</t>
  </si>
  <si>
    <t>Pol220</t>
  </si>
  <si>
    <t>Prestabo - XL T-kus 64x64x64</t>
  </si>
  <si>
    <t>158</t>
  </si>
  <si>
    <t>Pol221</t>
  </si>
  <si>
    <t>Prestabo - XL T-kus 76x76x76</t>
  </si>
  <si>
    <t>160</t>
  </si>
  <si>
    <t>D4</t>
  </si>
  <si>
    <t>Armatúry</t>
  </si>
  <si>
    <t>Pol222</t>
  </si>
  <si>
    <t>Herz Pumpfix mix DN25</t>
  </si>
  <si>
    <t>162</t>
  </si>
  <si>
    <t>Pol223</t>
  </si>
  <si>
    <t>Herz Pumpfix mix DN50</t>
  </si>
  <si>
    <t>164</t>
  </si>
  <si>
    <t>Pol224</t>
  </si>
  <si>
    <t>Sinus Rozdeľovač 160/80 PN6, rozteč 300mm, 10ks, 4 okruhový Q=260kW, 10000kg/h, Sinus Rozdeľovač 160/80 PN6, rozteč 300mm, 10ks</t>
  </si>
  <si>
    <t>166</t>
  </si>
  <si>
    <t>Pol225</t>
  </si>
  <si>
    <t>EN Reflex  N 300, Reflex guľový kohút MK 1"</t>
  </si>
  <si>
    <t>168</t>
  </si>
  <si>
    <t>Pol226</t>
  </si>
  <si>
    <t>Reflex Odplyňovacie zariadnie Servit S, uvedenie do prevádzky</t>
  </si>
  <si>
    <t>170</t>
  </si>
  <si>
    <t>Pol227</t>
  </si>
  <si>
    <t>Reflex Separátor kalov, navarovací exdirt D 60.3 šedý</t>
  </si>
  <si>
    <t>172</t>
  </si>
  <si>
    <t>Pol228</t>
  </si>
  <si>
    <t xml:space="preserve">Magnetická vložka pre separátor kalov D 50- 65 (60.3 </t>
  </si>
  <si>
    <t>174</t>
  </si>
  <si>
    <t>Pol229</t>
  </si>
  <si>
    <t xml:space="preserve">Reflex Separátor izolácia 'exiso' 50 - 76,1 </t>
  </si>
  <si>
    <t>176</t>
  </si>
  <si>
    <t>Pol230</t>
  </si>
  <si>
    <t>Reflex doplňovanie Fillset Impulz</t>
  </si>
  <si>
    <t>-226689603</t>
  </si>
  <si>
    <t>Pol231</t>
  </si>
  <si>
    <t>Reflex Odvzdušňovací automatický ventil exvoid T 1/2</t>
  </si>
  <si>
    <t>1634242470</t>
  </si>
  <si>
    <t>Pol232</t>
  </si>
  <si>
    <t xml:space="preserve">Reflex Výmenník tepla Longtherm RHB-110-80 </t>
  </si>
  <si>
    <t>-1827991801</t>
  </si>
  <si>
    <t>Pol233</t>
  </si>
  <si>
    <t>Reflex Výmenník tepla Longtherm Stojan RHB-110</t>
  </si>
  <si>
    <t>886469921</t>
  </si>
  <si>
    <t>Pol234</t>
  </si>
  <si>
    <t xml:space="preserve">Reflex Výmenník tepla Longtherm Izolácia Protect </t>
  </si>
  <si>
    <t>2088471451</t>
  </si>
  <si>
    <t>Pol235</t>
  </si>
  <si>
    <t>Automatický odvzdušňovací ventil AOV15</t>
  </si>
  <si>
    <t>771090554</t>
  </si>
  <si>
    <t>Pol236</t>
  </si>
  <si>
    <t>Spoj pre teplovod DN100 - prepojenie jestv.potrubie a oceľové potrubie</t>
  </si>
  <si>
    <t>-1659955395</t>
  </si>
  <si>
    <t>Pol237</t>
  </si>
  <si>
    <t>Merač tepla Enbra Sharky DN15/1,5/110 wM-Bus/OMS T</t>
  </si>
  <si>
    <t>193456741</t>
  </si>
  <si>
    <t>Pol238</t>
  </si>
  <si>
    <t>Merač tepla Enbra Sharky DN25/3,5/260 wM-Bus/OMS T</t>
  </si>
  <si>
    <t>-2125482413</t>
  </si>
  <si>
    <t>Pol239</t>
  </si>
  <si>
    <t>Merač tepla Enbra Sharky DN32/6/260 wM-Bus/OMS T</t>
  </si>
  <si>
    <t>-1189870144</t>
  </si>
  <si>
    <t>D5</t>
  </si>
  <si>
    <t>Ostatné práce a dodávky</t>
  </si>
  <si>
    <t>Pol240</t>
  </si>
  <si>
    <t xml:space="preserve">Nátery kovových armatúr olejové do DN 100 mm základné - 35µm   </t>
  </si>
  <si>
    <t>2141935216</t>
  </si>
  <si>
    <t>Pol241</t>
  </si>
  <si>
    <t>Demontážne práce</t>
  </si>
  <si>
    <t>1166874253</t>
  </si>
  <si>
    <t>Pol242</t>
  </si>
  <si>
    <t>Demontáž vykurovacích telies</t>
  </si>
  <si>
    <t>138288940</t>
  </si>
  <si>
    <t>Pol243</t>
  </si>
  <si>
    <t>Obhliadka pred UDP</t>
  </si>
  <si>
    <t>-220904060</t>
  </si>
  <si>
    <t>Pol244</t>
  </si>
  <si>
    <t>Uvedenie do prevádzky UDP</t>
  </si>
  <si>
    <t>1084049573</t>
  </si>
  <si>
    <t>Pol245</t>
  </si>
  <si>
    <t xml:space="preserve">Hydraulické vyregulovanie vykurovacieho systému počas vykurovacej skúšky   </t>
  </si>
  <si>
    <t>1375132191</t>
  </si>
  <si>
    <t>Pol246</t>
  </si>
  <si>
    <t xml:space="preserve">Kompletné vyskúšanie systému   </t>
  </si>
  <si>
    <t>234625991</t>
  </si>
  <si>
    <t>Pol247</t>
  </si>
  <si>
    <t xml:space="preserve">Skúšobná vykurovacia prevádzka   </t>
  </si>
  <si>
    <t>1715674753</t>
  </si>
  <si>
    <t>Pol248</t>
  </si>
  <si>
    <t xml:space="preserve">Zaškolenie obsluhy dodávateľskou firmou a spustenie systému do prevádzky   </t>
  </si>
  <si>
    <t>707979293</t>
  </si>
  <si>
    <t>09 - Elektroinštalácia</t>
  </si>
  <si>
    <t>D0 - Elektroinštalácia</t>
  </si>
  <si>
    <t>D1 - Rozvádzače</t>
  </si>
  <si>
    <t>D2 - Slaboprúdové rozvody</t>
  </si>
  <si>
    <t>D3 - Svietidlá</t>
  </si>
  <si>
    <t>D4 - HZS , Ostatné</t>
  </si>
  <si>
    <t>D0</t>
  </si>
  <si>
    <t>Pol1</t>
  </si>
  <si>
    <t>Vypínač 10A/230V pod omietku, rad. 1, IP20 +rámiky</t>
  </si>
  <si>
    <t>Pol2</t>
  </si>
  <si>
    <t>Vypínač 10A/230V na povrch, rad. 5, IP44</t>
  </si>
  <si>
    <t>Pol3</t>
  </si>
  <si>
    <t>Vypínač 10A/230V pod omietku, rad. 6, IP20 +rámiky</t>
  </si>
  <si>
    <t>Pol4</t>
  </si>
  <si>
    <t>Zásuvka 16A/230V pod omietku, IP20 +rámiky</t>
  </si>
  <si>
    <t>Pol5</t>
  </si>
  <si>
    <t>OTOČNÝ TLAČIDLOVÝ OVLÁDAČ, NA POVRCH, IP65, 2 PEVNÉ POLOHY, 400VAC</t>
  </si>
  <si>
    <t>Pol6</t>
  </si>
  <si>
    <t>Tlačidlo 10A/230V, na povrch, havarijne, central STOP</t>
  </si>
  <si>
    <t>Pol7</t>
  </si>
  <si>
    <t>Rozbočovacia krabica</t>
  </si>
  <si>
    <t>Pol8</t>
  </si>
  <si>
    <t>Prístrojová krabica</t>
  </si>
  <si>
    <t>Pol9</t>
  </si>
  <si>
    <t>Napojenie voľného vývodu pre zariadenie</t>
  </si>
  <si>
    <t>Pol10</t>
  </si>
  <si>
    <t>Napojenie rozvádzača výťahu</t>
  </si>
  <si>
    <t>Pol11</t>
  </si>
  <si>
    <t>Kábel CYKY-O 3x1,5</t>
  </si>
  <si>
    <t>Pol12</t>
  </si>
  <si>
    <t>Kábel CYKY-J 3x1,5</t>
  </si>
  <si>
    <t>Pol13</t>
  </si>
  <si>
    <t>Kábel CYKY-J 3x2,5</t>
  </si>
  <si>
    <t>Pol14</t>
  </si>
  <si>
    <t>Kábel CYKY-O 7x1,5</t>
  </si>
  <si>
    <t>Pol15</t>
  </si>
  <si>
    <t>Kábel CYKY-J 5x1,5</t>
  </si>
  <si>
    <t>Pol16</t>
  </si>
  <si>
    <t>Kábel CYKY-J 5x2,5</t>
  </si>
  <si>
    <t>Pol17</t>
  </si>
  <si>
    <t>Kábel CYKY-J 5x4</t>
  </si>
  <si>
    <t>Pol18</t>
  </si>
  <si>
    <t>Kábel CYKY-J 5x6</t>
  </si>
  <si>
    <t>Pol19</t>
  </si>
  <si>
    <t>Kábel CYKY-J 5x10</t>
  </si>
  <si>
    <t>Pol20</t>
  </si>
  <si>
    <t>Kábel CYKY-J 5x16</t>
  </si>
  <si>
    <t>Pol21</t>
  </si>
  <si>
    <t>Kábel CYKY-J 5x35</t>
  </si>
  <si>
    <t>Pol22</t>
  </si>
  <si>
    <t>Kábel CYKY-J 5x70</t>
  </si>
  <si>
    <t>Pol23</t>
  </si>
  <si>
    <t>Kábel NHXH-J FE180/E30 3x1,5</t>
  </si>
  <si>
    <t>Pol24</t>
  </si>
  <si>
    <t>Vodič CY 6 žltozelený</t>
  </si>
  <si>
    <t>Pol25</t>
  </si>
  <si>
    <t>Vodič CY 25 žltozelený</t>
  </si>
  <si>
    <t>Pol26</t>
  </si>
  <si>
    <t>Káblový žľab OBO, MKS 60x100, vrátane úchytov a príslušnstva</t>
  </si>
  <si>
    <t>Pol27</t>
  </si>
  <si>
    <t>Káblový žľab OBO, MKS 60x200, vrátane úchytov a príslušnstva</t>
  </si>
  <si>
    <t>Pol28</t>
  </si>
  <si>
    <t>Káblový žľab OBO, MKS 60x300, vrátane úchytov a príslušnstva</t>
  </si>
  <si>
    <t>Pol29</t>
  </si>
  <si>
    <t>Káblový žľab OBO, 50x50, vrátane úchytov a príslušnstva</t>
  </si>
  <si>
    <t>Pol30</t>
  </si>
  <si>
    <t>Protipožiarna upchávka HILTI</t>
  </si>
  <si>
    <t>Pol31</t>
  </si>
  <si>
    <t>I-Trubka FXP 16 (750 N)</t>
  </si>
  <si>
    <t>Pol32</t>
  </si>
  <si>
    <t>I-Trubka FXP 25 (750 N)</t>
  </si>
  <si>
    <t>Pol33</t>
  </si>
  <si>
    <t>Pevná rúrka PVC VRM 16, vrátane úchytov a príslušnstva</t>
  </si>
  <si>
    <t>Pol34</t>
  </si>
  <si>
    <t>Pevná rúrka PVC VRM 25, vrátane úchytov a príslušnstva</t>
  </si>
  <si>
    <t>Pol35</t>
  </si>
  <si>
    <t>Svorkovnica vyrovnania potenciálu -   Obo bettermann TYP 1809</t>
  </si>
  <si>
    <t>Rozvádzače</t>
  </si>
  <si>
    <t>Pol36</t>
  </si>
  <si>
    <t>Rozvádzač  RM1 (podľa výkresu E3), dodávka, napojenie a montáž vrátane vodorovnej a zvislej dopravy, drobného spojovacieho materálu, odvozu a likvidácie odpadu, zaústenia a zapojenia káblov a všetkých prác súvisiacich s realizovaním danej položky.</t>
  </si>
  <si>
    <t>Pol37</t>
  </si>
  <si>
    <t>Rozvádzač  RM2 (podľa výkresu E4), dodávka, napojenie a montáž vrátane vodorovnej a zvislej dopravy, drobného spojovacieho materálu, odvozu a likvidácie odpadu, zaústenia a zapojenia káblov a všetkých prác súvisiacich s realizovaním danej položky.</t>
  </si>
  <si>
    <t>Pol38</t>
  </si>
  <si>
    <t>Rozvádzač  RM3 (podľa výkresu E6), dodávka, napojenie a montáž vrátane vodorovnej a zvislej dopravy, drobného spojovacieho materálu, odvozu a likvidácie odpadu, zaústenia a zapojenia káblov a všetkých prác súvisiacich s realizovaním danej položky.</t>
  </si>
  <si>
    <t>Pol39</t>
  </si>
  <si>
    <t>Úprava rozvádzača R23 (podľa výkresu E5), dodávka, napojenie a montáž vrátane vodorovnej a zvislej dopravy, drobného spojovacieho materálu, odvozu a likvidácie odpadu, zaústenia a zapojenia káblov  a všetkých prác súvisiacich s realizovaním danej položky.</t>
  </si>
  <si>
    <t>kpl</t>
  </si>
  <si>
    <t>Pol40</t>
  </si>
  <si>
    <t>Úprava rozvádzača R11 (podľa výkresu E7), dodávka, napojenie a montáž vrátane vodorovnej a zvislej dopravy, drobného spojovacieho materálu, odvozu a likvidácie odpadu, zaústenia a zapojenia káblov  a všetkých prác súvisiacich s realizovaním danej položky.</t>
  </si>
  <si>
    <t>Pol41</t>
  </si>
  <si>
    <t>Úprava rozvádzača R16 (podľa výkresu E8), dodávka, napojenie a montáž vrátane vodorovnej a zvislej dopravy, drobného spojovacieho materálu, odvozu a likvidácie odpadu, zaústenia a zapojenia káblov  a všetkých prác súvisiacich s realizovaním danej položky.</t>
  </si>
  <si>
    <t>Pol42</t>
  </si>
  <si>
    <t>Úprava rozvádzača RH (podľa výkresu E3, E4, E6), dodávka, napojenie a montáž vrátane vodorovnej a zvislej dopravy, drobného spojovacieho materálu, odvozu a likvidácie odpadu, zaústenia a zapojenia káblov  a všetkých prác súvisiacich s realizovaním danej p</t>
  </si>
  <si>
    <t>Slaboprúdové rozvody</t>
  </si>
  <si>
    <t>Pol43</t>
  </si>
  <si>
    <t>Úprava RACKu</t>
  </si>
  <si>
    <t>Pol44</t>
  </si>
  <si>
    <t>Zásuvka tel/data. Cat. 6 (2xRJ45), pod omietku +rámiky</t>
  </si>
  <si>
    <t>Pol123</t>
  </si>
  <si>
    <t>Kábel FTP 4x2x24AWG, Cat.6, LSOH</t>
  </si>
  <si>
    <t>Svietidlá</t>
  </si>
  <si>
    <t>Pol124</t>
  </si>
  <si>
    <t>Svietidlo LED 20W, 1650lm (resp. alternatíva), IP20 trieda "F" pre montáž na a do horľavých konštrukcií</t>
  </si>
  <si>
    <t>Pol125</t>
  </si>
  <si>
    <t>Svietidlo LED, 40W, 3625lm (resp. alternatíva), IP20 trieda "F" pre montáž na a do horľavých konštrukcií</t>
  </si>
  <si>
    <t>Pol126</t>
  </si>
  <si>
    <t>Svietidlo LED 44W, 4800lm (resp. alternatíva), IP65 trieda "F" pre montáž na a do horľavých konštrukcií</t>
  </si>
  <si>
    <t>Pol127</t>
  </si>
  <si>
    <t>Núdzové svietidlo so vstavanou batériou 3hod.</t>
  </si>
  <si>
    <t>Pol128</t>
  </si>
  <si>
    <t>Lankové uchytenie všetkých svietidiel (nie iba rekonštruovaných)</t>
  </si>
  <si>
    <t>HZS , Ostatné</t>
  </si>
  <si>
    <t>Pol129</t>
  </si>
  <si>
    <t>Nepredvídané práce</t>
  </si>
  <si>
    <t>Pol130</t>
  </si>
  <si>
    <t>Demontáž existujúcej elektroinštalácie a úprava na novú pozíciu</t>
  </si>
  <si>
    <t>Pol131</t>
  </si>
  <si>
    <t>Murárska výpomoc</t>
  </si>
  <si>
    <t>Pol132</t>
  </si>
  <si>
    <t>Revízia a vypracovanie revíznej správy</t>
  </si>
  <si>
    <t>Pol133</t>
  </si>
  <si>
    <t>Podruž. mat / WAGO-svorky,sádra,klince,štítky, pásky, natlkacie skrut.,.... /  (percentuálny podiel)</t>
  </si>
  <si>
    <t>Pol134</t>
  </si>
  <si>
    <t>Prierazy a drážkovanie pre káble do priemeru D29</t>
  </si>
  <si>
    <t>Pol135</t>
  </si>
  <si>
    <t>Pomocná oceľová konštrukcia pre závesy, podpery a montáž el. Zariadení, vrátane spojovacieho materiálu a finálnej povrchovej úpravy</t>
  </si>
  <si>
    <t>Pol136</t>
  </si>
  <si>
    <t>Pomocná oceľová konštrukcia pre uchytenie ovládacej krabice, vrátane spojovacieho materiálu a finálnej povrchovej úpravy</t>
  </si>
  <si>
    <t>Pol137</t>
  </si>
  <si>
    <t>Doprava (do 20km)</t>
  </si>
  <si>
    <t>Pol138</t>
  </si>
  <si>
    <t>Projektová dokumentácia (projekt skutočného vyhotovenia)</t>
  </si>
  <si>
    <t>Pol139</t>
  </si>
  <si>
    <t>Meranie umelého osvetlenia podľa STN 360450, STN EN 12464-1 a metodiky Ministerstva zdravotníctva SR, a to osobou "Odborne spôs."</t>
  </si>
  <si>
    <t>Pol140</t>
  </si>
  <si>
    <t>Prvá úradná skúška na TI SR</t>
  </si>
  <si>
    <t>Pol141</t>
  </si>
  <si>
    <t>Plošina/lešenie</t>
  </si>
  <si>
    <t>10 - Výťah</t>
  </si>
  <si>
    <t>M - Práce a dodávky M</t>
  </si>
  <si>
    <t xml:space="preserve">    43-M - Montáž oceľových konštrukcií</t>
  </si>
  <si>
    <t xml:space="preserve">    33-M - Montáže dopravných zariadení, skladových zariadení a váh</t>
  </si>
  <si>
    <t>131311101.S</t>
  </si>
  <si>
    <t>Hĺbenie jám v  hornine tr.4 súdržných - ručným alebo pneumatickým náradím</t>
  </si>
  <si>
    <t>-1049966518</t>
  </si>
  <si>
    <t>2,37*2,08*(1,30-0,25)*2</t>
  </si>
  <si>
    <t>162201201.S</t>
  </si>
  <si>
    <t>Vodorovné premiestnenie výkopu nosením do 10 m horniny 1 až 4</t>
  </si>
  <si>
    <t>1655877776</t>
  </si>
  <si>
    <t>995940774</t>
  </si>
  <si>
    <t>1698476319</t>
  </si>
  <si>
    <t>10,352*7</t>
  </si>
  <si>
    <t>167101100.S</t>
  </si>
  <si>
    <t>Nakladanie výkopku tr.1-4 ručne</t>
  </si>
  <si>
    <t>-156973486</t>
  </si>
  <si>
    <t>1774969664</t>
  </si>
  <si>
    <t>171209002.S</t>
  </si>
  <si>
    <t>Poplatok za skládku - zemina a kamenivo (17 05) ostatné</t>
  </si>
  <si>
    <t>945272270</t>
  </si>
  <si>
    <t>10,352*1,8</t>
  </si>
  <si>
    <t>181201102.S</t>
  </si>
  <si>
    <t>Úprava pláne v násypoch v hornine 1-4 so zhutnením</t>
  </si>
  <si>
    <t>-415425564</t>
  </si>
  <si>
    <t>"úprava dna výkopu" 2,37*2,05*2</t>
  </si>
  <si>
    <t>1797756410</t>
  </si>
  <si>
    <t>doska výťahu</t>
  </si>
  <si>
    <t>1,95*2,05*0,20*2</t>
  </si>
  <si>
    <t>311321411.S</t>
  </si>
  <si>
    <t>Betón nadzákladových múrov, železový (bez výstuže) tr. C 25/30</t>
  </si>
  <si>
    <t>-545184805</t>
  </si>
  <si>
    <t>múrik</t>
  </si>
  <si>
    <t>2,05*0,40*1,20*2</t>
  </si>
  <si>
    <t>steny šachty</t>
  </si>
  <si>
    <t>(1,95+1,75)*2*0,15*1,00*2</t>
  </si>
  <si>
    <t>311351101.S</t>
  </si>
  <si>
    <t>Debnenie nadzákladových múrov jednostranné, zhotovenie-dielce</t>
  </si>
  <si>
    <t>857746293</t>
  </si>
  <si>
    <t>2,05*1,20*2</t>
  </si>
  <si>
    <t>(1,65+1,75)*2*1,00*2</t>
  </si>
  <si>
    <t>311351102.S</t>
  </si>
  <si>
    <t>Debnenie nadzákladových múrov jednostranné, odstránenie-dielce</t>
  </si>
  <si>
    <t>-543999379</t>
  </si>
  <si>
    <t>311361821.S</t>
  </si>
  <si>
    <t>Výstuž nadzákladových múrov B500 (10505)</t>
  </si>
  <si>
    <t>-481712528</t>
  </si>
  <si>
    <t>"PD statika č.výkresu S-05" 480,142*0,001</t>
  </si>
  <si>
    <t>-710436372</t>
  </si>
  <si>
    <t>podkladný betón</t>
  </si>
  <si>
    <t>2,37*2,05*0,10*2</t>
  </si>
  <si>
    <t>919735126.S</t>
  </si>
  <si>
    <t>Rezanie existujúceho betónového krytu alebo podkladu hĺbky nad 250 do 300 mm</t>
  </si>
  <si>
    <t>1215666229</t>
  </si>
  <si>
    <t>priehlbeň výťahu</t>
  </si>
  <si>
    <t>(2,37+2,05)*2*2</t>
  </si>
  <si>
    <t>otvor v strope</t>
  </si>
  <si>
    <t>(2,00+2,03*2)*2</t>
  </si>
  <si>
    <t>953943122.S</t>
  </si>
  <si>
    <t>Osadenie drobných kovových predmetov do betónu pred zabetónovaním, hmotnosti do 5 kg/kus (bez dodávky)</t>
  </si>
  <si>
    <t>-1201065920</t>
  </si>
  <si>
    <t>platne</t>
  </si>
  <si>
    <t>(4+2)*2</t>
  </si>
  <si>
    <t>959941123.S</t>
  </si>
  <si>
    <t>Chemická kotva s kotevným svorníkom tesnená chemickou ampulkou do betónu, ŽB, kameňa, s vyvŕtaním otvoru M12/95/220 mm</t>
  </si>
  <si>
    <t>-215893495</t>
  </si>
  <si>
    <t>kotvenie HEB100 do panelu</t>
  </si>
  <si>
    <t>961055111.S</t>
  </si>
  <si>
    <t>Búranie základov alebo vybúranie otvorov plochy nad 4 m2 v základoch železobetónových,  -2,40000t</t>
  </si>
  <si>
    <t>-1233419170</t>
  </si>
  <si>
    <t>"ozn.B11" 2,37*2,05*0,25*2</t>
  </si>
  <si>
    <t>1055264906</t>
  </si>
  <si>
    <t>strop 1.NP - B/1</t>
  </si>
  <si>
    <t>2,00*2,03*0,15*2</t>
  </si>
  <si>
    <t>429283915</t>
  </si>
  <si>
    <t>poter 2.NP - B/11</t>
  </si>
  <si>
    <t>2,00*2,03*0,10*2</t>
  </si>
  <si>
    <t>965049110.S</t>
  </si>
  <si>
    <t>Príplatok za búranie betónovej mazaniny so zváranou sieťou alebo rabicovým pletivom hr. do 100 mm</t>
  </si>
  <si>
    <t>748320773</t>
  </si>
  <si>
    <t>975043111.S</t>
  </si>
  <si>
    <t>Jednoradové podchytenie stropov pre osadenie nosníkov do v. 3,50 m a jeho zaťaženia do 750 kg/m</t>
  </si>
  <si>
    <t>-260739074</t>
  </si>
  <si>
    <t>podoprietie stropu pred osadením HEB100 pri výťahu</t>
  </si>
  <si>
    <t>2,00*2</t>
  </si>
  <si>
    <t>447850675</t>
  </si>
  <si>
    <t>-1980662048</t>
  </si>
  <si>
    <t>-54635957</t>
  </si>
  <si>
    <t>10,539*9</t>
  </si>
  <si>
    <t>923983232</t>
  </si>
  <si>
    <t>89979809</t>
  </si>
  <si>
    <t>-1058619279</t>
  </si>
  <si>
    <t>711471051.S</t>
  </si>
  <si>
    <t>Zhotovenie izolácie proti tlakovej vode PVC fóliou položenou voľne na vodorovnej ploche so zvarením spoju</t>
  </si>
  <si>
    <t>449097125</t>
  </si>
  <si>
    <t>2,37*2,05*2</t>
  </si>
  <si>
    <t>711472051.S</t>
  </si>
  <si>
    <t>Zhotovenie izolácie proti tlakovej vode PVC fóliou položenou voľne na ploche zvislej so zvarením spoju</t>
  </si>
  <si>
    <t>-2096322100</t>
  </si>
  <si>
    <t>(2,37+2,05)*2*1,20*2</t>
  </si>
  <si>
    <t>283220000300.S</t>
  </si>
  <si>
    <t>Hydroizolačná fólia PVC-P, hr. 1,5 mm, š. 1,3 m, izolácia základov proti zemnej vlhkosti, tlakovej vode, radónu</t>
  </si>
  <si>
    <t>-1787482573</t>
  </si>
  <si>
    <t>9,717*1,15</t>
  </si>
  <si>
    <t>21,216*1,20</t>
  </si>
  <si>
    <t>36,634*1,2 'Prepočítané koeficientom množstva</t>
  </si>
  <si>
    <t>711491171.S</t>
  </si>
  <si>
    <t>Zhotovenie podkladnej vrstvy izolácie z textílie na ploche vodorovnej, pre izolácie proti zemnej vlhkosti, podpovrchovej a tlakovej vode</t>
  </si>
  <si>
    <t>2101143058</t>
  </si>
  <si>
    <t>9,717*2</t>
  </si>
  <si>
    <t>711491271.S</t>
  </si>
  <si>
    <t>Zhotovenie podkladnej vrstvy izolácie z textílie na ploche zvislej, pre izolácie proti zemnej vlhkosti, podpovrchovej a tlakovej vode</t>
  </si>
  <si>
    <t>-1745068698</t>
  </si>
  <si>
    <t>21,216*2</t>
  </si>
  <si>
    <t>402210110</t>
  </si>
  <si>
    <t>693110003200.S</t>
  </si>
  <si>
    <t>Geotextília polypropylénová netkaná 500 g/m2</t>
  </si>
  <si>
    <t>100787540</t>
  </si>
  <si>
    <t>919102046</t>
  </si>
  <si>
    <t>713132133.S</t>
  </si>
  <si>
    <t>Montáž tepelnej izolácie stien polystyrénom, bodovým prilepením</t>
  </si>
  <si>
    <t>-1314866113</t>
  </si>
  <si>
    <t>dilatácia múrik - základ výťahu</t>
  </si>
  <si>
    <t>283750000400.S</t>
  </si>
  <si>
    <t>Doska XPS hr. 20 mm, zateplenie soklov, suterénov, podláh</t>
  </si>
  <si>
    <t>-326698961</t>
  </si>
  <si>
    <t>4,920*1,02</t>
  </si>
  <si>
    <t>649939763</t>
  </si>
  <si>
    <t>763115514.S</t>
  </si>
  <si>
    <t>Priečka SDK hr. 150 mm, kca CW+UW 100, dvojito opláštená doskou štandardnou A 2x12,5 mm, TI 100 mm</t>
  </si>
  <si>
    <t>-1639347332</t>
  </si>
  <si>
    <t>(1,95+2,03)*2*3,20*2*2</t>
  </si>
  <si>
    <t>-0,90*2,00*2*2</t>
  </si>
  <si>
    <t>998763401.S</t>
  </si>
  <si>
    <t>Presun hmôt pre sadrokartónové konštrukcie v stavbách (objektoch) výšky do 7 m</t>
  </si>
  <si>
    <t>998137625</t>
  </si>
  <si>
    <t>767995101.S</t>
  </si>
  <si>
    <t>Montáž ostatných atypických kovových stavebných doplnkových konštrukcií do 5 kg</t>
  </si>
  <si>
    <t>748410305</t>
  </si>
  <si>
    <t>kotevná platňa - PD statika v.č. S-05</t>
  </si>
  <si>
    <t>"platňa 150x150x15mm" 0,15*0,15*0,015*4*7850*2</t>
  </si>
  <si>
    <t>"D10mm" 1,35*2*0,62*4*2</t>
  </si>
  <si>
    <t>"platňa 250x250x15mm" 0,25*0,25*0,015*2*7850*2</t>
  </si>
  <si>
    <t>"D10mm" 1,45*2*0,62*2*2</t>
  </si>
  <si>
    <t>346658001</t>
  </si>
  <si>
    <t>oceľový podperný rám, výkres č. S-06</t>
  </si>
  <si>
    <t>178,30*2</t>
  </si>
  <si>
    <t>1541500029000.S</t>
  </si>
  <si>
    <t>Oceľová konštrukcia - žiarozinková</t>
  </si>
  <si>
    <t>-1186435118</t>
  </si>
  <si>
    <t>71,218*1,05</t>
  </si>
  <si>
    <t>356,60*1,05</t>
  </si>
  <si>
    <t>1745986671</t>
  </si>
  <si>
    <t>783271003.S</t>
  </si>
  <si>
    <t>Nátery kov.stav.doplnk.konštr. polyuretánové, medzináter EP a vrchný náter PUR - 130μm</t>
  </si>
  <si>
    <t>-1610454547</t>
  </si>
  <si>
    <t>OK platne</t>
  </si>
  <si>
    <t>0,20*0,20*2*4*2</t>
  </si>
  <si>
    <t>0,30*0,30*2*2*2</t>
  </si>
  <si>
    <t>OK podperný rám</t>
  </si>
  <si>
    <t>"HEB100" 0,567*(2,90*2+1,80)*1,15*2</t>
  </si>
  <si>
    <t>783271009.S</t>
  </si>
  <si>
    <t>Nátery kov.stav.doplnk.konštr. polyuretánové farby šedej základné - 60µm</t>
  </si>
  <si>
    <t>832912999</t>
  </si>
  <si>
    <t>-257315315</t>
  </si>
  <si>
    <t>784452361.S</t>
  </si>
  <si>
    <t>Maľby z maliarskych zmesí na vodnej báze, ručne nanášané jednonásobné tónované na podklad jemnozrnný výšky do 3,80 m</t>
  </si>
  <si>
    <t>-1634275245</t>
  </si>
  <si>
    <t>SDK stena</t>
  </si>
  <si>
    <t>Práce a dodávky M</t>
  </si>
  <si>
    <t>43-M</t>
  </si>
  <si>
    <t>Montáž oceľových konštrukcií</t>
  </si>
  <si>
    <t>430000000.PC</t>
  </si>
  <si>
    <t>M+D oceľová nosná konštrukcia výťahovej šachty</t>
  </si>
  <si>
    <t>-654973844</t>
  </si>
  <si>
    <t>špecifikácia oceľovej konštrukcie: výška ocelovej konštrukcie (OK): do 7000mm</t>
  </si>
  <si>
    <t>od sv. pôdorysných rozmerov šachty min.cca 110 mm – tento rozměr musí dodávateľ výťahu zohľadniť v nutnosti inštalácie zábradlia na kabíne výtahu</t>
  </si>
  <si>
    <t>typ inštalácie: interiérová</t>
  </si>
  <si>
    <t>typy nosných profilov: jäklové alebo systémové - umožňujúce prenos síl od výťahu</t>
  </si>
  <si>
    <t>typ montáže: zvarovaná, montovaná, príp. kombinácia zvarovanej a montovanej OK</t>
  </si>
  <si>
    <t>akosť nosných profilov: S235JR</t>
  </si>
  <si>
    <t>členenie pôdorysné: pravouhlé</t>
  </si>
  <si>
    <t>členenie zvislé: pravouhlé</t>
  </si>
  <si>
    <t>zvislá vzdialenosť vodor. profilov: 1250mm</t>
  </si>
  <si>
    <t>kotviace body: priehlbeň - krycia hydroizolácia v ŽB priehlbni šachty pre kotvenie OK min. 170 mm</t>
  </si>
  <si>
    <t>typ kotvenia: dilatačné, chemické kotvy lepené do priľahlých nosných konštrukcií objektu</t>
  </si>
  <si>
    <t>montážne nosníky alebo oká: áno</t>
  </si>
  <si>
    <t>príprava pre kotvenie tech. výťahu: áno</t>
  </si>
  <si>
    <t>Povrchová úprava OK, príprava povrchov profilov: chemicky čistené</t>
  </si>
  <si>
    <t>povrchová úprava OK: podľa ČSN EN ISO 12944-2 pre prosredie so stupňom koroznej agresivity C2.</t>
  </si>
  <si>
    <t>dokrytie dverí bude prevedené po osadení dverí L plechom v nátere podľa RAL</t>
  </si>
  <si>
    <t>33-M</t>
  </si>
  <si>
    <t>Montáže dopravných zariadení, skladových zariadení a váh</t>
  </si>
  <si>
    <t>330030000.S</t>
  </si>
  <si>
    <t>Osobný výťah - 2 stanice, kompletná dodávka s príslušenstvom</t>
  </si>
  <si>
    <t>1373678936</t>
  </si>
  <si>
    <t>Hlavné parametre / umiestnenie výťahu:</t>
  </si>
  <si>
    <t>Počet staníc / nástupíšť: 2 /2  nepriechodný</t>
  </si>
  <si>
    <t>Nosnosť / počet osôb: 630 kg / 8 osôb</t>
  </si>
  <si>
    <t>Menovitá rýchlosť: 1 m/s</t>
  </si>
  <si>
    <t>Typ riadenia: Jednosmerné zberné – DCL</t>
  </si>
  <si>
    <t>Skupina výťahov:</t>
  </si>
  <si>
    <t>Simplex 1 jednotka vo skupine s dvojcestným frekvenčným meničom vyvinutým pre rekuperáciu elektrickej energie</t>
  </si>
  <si>
    <t>Rozvádzač: mikroprocesorový</t>
  </si>
  <si>
    <t>Pohon:</t>
  </si>
  <si>
    <t>- elektrický trakčný s frekvenčným pohonom pre plynulý rozbeh a dojazd výťahu</t>
  </si>
  <si>
    <t>- bezprevodový pohon</t>
  </si>
  <si>
    <t>- bezprevodový synchrónny motor</t>
  </si>
  <si>
    <t>Maximálny počet štartov: 180 za hodinu</t>
  </si>
  <si>
    <t>Umiestnenie pohonu: výťah bez strojovne, pohon umiestnený v hornej časti výťahovej šachty pod stropom</t>
  </si>
  <si>
    <t>Komunikácia: Obojsmerné dorozumievacie zariadenie cez GSM bránu (SIM v rámci servisného kontraktu)</t>
  </si>
  <si>
    <t>Automatický núdzový batériový zjazd výťahu</t>
  </si>
  <si>
    <t>ANO (pri výpadku hlavného napätia dojazd výťahu do najbližšej stanice v smere menšej energetickej náročnosti a otvorenie dverí)</t>
  </si>
  <si>
    <t>Zdvih: do 7 m</t>
  </si>
  <si>
    <t>Osvetlenie výťahovej šachty: Áno – súčasť dodávky výťahu</t>
  </si>
  <si>
    <t>Priestor pod šachtou: výťah nie je vybavený zachytávačmi na protiváhe (pod šachtou nesmie byť priestor prístupný osobám)</t>
  </si>
  <si>
    <t>Rozmery kabíny (š x hl x v): 1100 mm x 1400 mm x 2100 mm</t>
  </si>
  <si>
    <t>Materiál stien / odtieň: Skinplate / výber vzorkovník</t>
  </si>
  <si>
    <t>Vstupný portál v kabíne / odtieň:</t>
  </si>
  <si>
    <t>zadná stena - presklené v rámčeku</t>
  </si>
  <si>
    <t>bočné steny - fóliovaný plech Skinplate</t>
  </si>
  <si>
    <t>Vyhotovenie podlahy / odtieň: PVC / Natural Cement alebo Black Stone</t>
  </si>
  <si>
    <t>vstupný portál v kabíne - Skinplate</t>
  </si>
  <si>
    <t>vyhotovenie stropu - plochý s osvetlením / nerez brus</t>
  </si>
  <si>
    <t>prevedenie osvetlenia - LED spoza ovládacieho panela, v rohoch kabína a nepriame strojné</t>
  </si>
  <si>
    <t>okopné lišty - áno</t>
  </si>
  <si>
    <t>madlo so zaoblenými koncami a eliptickým prierezom, brúsený chróm, oproti ovládacieho panela</t>
  </si>
  <si>
    <t>Ovládací panel (COP) / povrch: Štandardný predsadený plochý na výšku kabíny / Nerez brus 220</t>
  </si>
  <si>
    <t>Vybavenie ovládacieho panelu:</t>
  </si>
  <si>
    <t>Tlačidlá so svetelným potvrdením voľby - Áno</t>
  </si>
  <si>
    <t>Tlačidlá so zvukovým potvrdením voľby - Áno</t>
  </si>
  <si>
    <t>Polohová a smerová signalizácia - Áno</t>
  </si>
  <si>
    <t>Núdzové osvetlenie kabíny - Áno</t>
  </si>
  <si>
    <t>Sklopné invalidné sedadlo: áno</t>
  </si>
  <si>
    <t>Invalidné vyhotovenie výťahu:</t>
  </si>
  <si>
    <t>ANO / výbava v zmysle Vyhl.532/2002 Z.z. o preprave osôb so zníženou schopnosťou pohybu a orientácie ( Braill, hlasový syntetizér, dvojité madlo, zvuk</t>
  </si>
  <si>
    <t>Otváranie: Automatické teleskopické - 900 mm x 2000 mm (š x v)</t>
  </si>
  <si>
    <t>Prah dverí: štandardný hliníkový vodiaci profil</t>
  </si>
  <si>
    <t>Typ zárubní / materiál: MRF100 (100mm zárubňa o obvode dverí) / Skinplate_výber vzorkovník</t>
  </si>
  <si>
    <t>Materiál šachtových dverí:</t>
  </si>
  <si>
    <t>Skinplate_výber vzorkovník</t>
  </si>
  <si>
    <t>Materiál kabínových dverí:</t>
  </si>
  <si>
    <t>Skinplate – výber vzorkovník</t>
  </si>
  <si>
    <t>Požiarna odolnosť: bez PO</t>
  </si>
  <si>
    <t>Ochrana kabínových dverí: Áno – Celoplošná svetelná clona</t>
  </si>
  <si>
    <t>Elektroparametre pohonu výťahu</t>
  </si>
  <si>
    <t>Výkon: 5.4 kW</t>
  </si>
  <si>
    <t>Menovitý prúd: 7.5 A</t>
  </si>
  <si>
    <t>Záberový prúd: 10.2 A</t>
  </si>
  <si>
    <t>Istenie: 16A</t>
  </si>
  <si>
    <t>Prívod el prúdu: 3 x 400/230 V, 50 Hz</t>
  </si>
  <si>
    <t>Prostredie pre výťah:</t>
  </si>
  <si>
    <t>Základné prostredie šachty a nástupíšť / suché a bezprašné, teplota +5°C až +40°C</t>
  </si>
  <si>
    <t>Signalizácia a privolávače výťahu:</t>
  </si>
  <si>
    <t>Hlásenie staníc v kabíne výťahu: áno</t>
  </si>
  <si>
    <t>položka obsahuje:</t>
  </si>
  <si>
    <t>- výroba zariadenia</t>
  </si>
  <si>
    <t>- dodávka na miesto inštalácie</t>
  </si>
  <si>
    <t>- montáž a inštalácia výťahu podľa priloženej technickej špecifikácie v súlade s platnými technickými normami a predpismi</t>
  </si>
  <si>
    <t>- osvetlenie výťahovej šachty</t>
  </si>
  <si>
    <t>- likvidácia vlastného odpadu - obalové materiály</t>
  </si>
  <si>
    <t>- rebrík do priehlbiny výťahovej šachty</t>
  </si>
  <si>
    <t>- technická dokumentácia v počtu 1 paré</t>
  </si>
  <si>
    <t>- UDZ + GSM - univerzálne dorozumievacie zariadenie GSM bránu</t>
  </si>
  <si>
    <t>11 - Malý prístrešok</t>
  </si>
  <si>
    <t>-844648735</t>
  </si>
  <si>
    <t>1,00*0,60*0,80*6</t>
  </si>
  <si>
    <t>1385123389</t>
  </si>
  <si>
    <t>2,88*0,3</t>
  </si>
  <si>
    <t>410877705</t>
  </si>
  <si>
    <t>1652025872</t>
  </si>
  <si>
    <t>2,88*7</t>
  </si>
  <si>
    <t>-2051428794</t>
  </si>
  <si>
    <t>-377413755</t>
  </si>
  <si>
    <t>2,880*1,8</t>
  </si>
  <si>
    <t>-1812406402</t>
  </si>
  <si>
    <t>statika výkres č. S-02</t>
  </si>
  <si>
    <t>233350948</t>
  </si>
  <si>
    <t>(1,00+0,60)*2*0,80*6</t>
  </si>
  <si>
    <t>-850284852</t>
  </si>
  <si>
    <t>1637467402</t>
  </si>
  <si>
    <t>140,314*0,001</t>
  </si>
  <si>
    <t>-1151071619</t>
  </si>
  <si>
    <t>1,00*0,60*0,10*6</t>
  </si>
  <si>
    <t>-1346584922</t>
  </si>
  <si>
    <t>959941124.S</t>
  </si>
  <si>
    <t>Chemická kotva s kotevným svorníkom tesnená chemickou ampulkou do betónu, ŽB, kameňa, s vyvŕtaním otvoru M12, 8.8</t>
  </si>
  <si>
    <t>-1789367689</t>
  </si>
  <si>
    <t>-1114100362</t>
  </si>
  <si>
    <t>Žľaby z pozinkovaného farbeného PZf plechu, pododkvapové polkruhové r.š. 330 mm "KP3"</t>
  </si>
  <si>
    <t>-1513700159</t>
  </si>
  <si>
    <t>Kotlík kónický z pozinkovaného farbeného PZf plechu, pre rúry s priemerom do 100 mm "KP2"</t>
  </si>
  <si>
    <t>-1263449726</t>
  </si>
  <si>
    <t>Zvodové rúry z pozinkovaného farbeného PZf plechu, kruhové priemer 100 mm "KP2"</t>
  </si>
  <si>
    <t>-86935219</t>
  </si>
  <si>
    <t>-1164292512</t>
  </si>
  <si>
    <t>-686211715</t>
  </si>
  <si>
    <t>5,30*9,00</t>
  </si>
  <si>
    <t>138310000950</t>
  </si>
  <si>
    <t>Plech trapézový T-35, kš 1025 mm Classic lesklý hr. 0,5 mm</t>
  </si>
  <si>
    <t>-1086412748</t>
  </si>
  <si>
    <t>47,70*1,1</t>
  </si>
  <si>
    <t>-201222519</t>
  </si>
  <si>
    <t>statika výkres č. S-04</t>
  </si>
  <si>
    <t>(224,00+117,00)*1,15</t>
  </si>
  <si>
    <t>380408446</t>
  </si>
  <si>
    <t>(107,90+100,90+156,00+191,40)*1,15</t>
  </si>
  <si>
    <t>1056265212</t>
  </si>
  <si>
    <t>897,20*1,05</t>
  </si>
  <si>
    <t>-845721297</t>
  </si>
  <si>
    <t>12 - Bezbariérové opatrenia</t>
  </si>
  <si>
    <t>-1801263743</t>
  </si>
  <si>
    <t>"CBIII - SP3" 21,10*0,55</t>
  </si>
  <si>
    <t>-1388452221</t>
  </si>
  <si>
    <t>11,605*0,31</t>
  </si>
  <si>
    <t>133211101.S</t>
  </si>
  <si>
    <t>Hĺbenie šachiet v  hornine tr. 3 súdržných - ručným náradím plocha výkopu do 4 m2</t>
  </si>
  <si>
    <t>-1692158942</t>
  </si>
  <si>
    <t>"odkop pre dopravnú značku" 0,100</t>
  </si>
  <si>
    <t>1669178646</t>
  </si>
  <si>
    <t>11,605+0,10</t>
  </si>
  <si>
    <t>-112157881</t>
  </si>
  <si>
    <t>11,705*7</t>
  </si>
  <si>
    <t>855048908</t>
  </si>
  <si>
    <t>"SP3" 21,10</t>
  </si>
  <si>
    <t>-1770432407</t>
  </si>
  <si>
    <t>-1085838779</t>
  </si>
  <si>
    <t>11,705*1,8</t>
  </si>
  <si>
    <t>-1001328533</t>
  </si>
  <si>
    <t>"CBIII - SP3"  21,10</t>
  </si>
  <si>
    <t>1063464969</t>
  </si>
  <si>
    <t>1407518904</t>
  </si>
  <si>
    <t>914001111.S</t>
  </si>
  <si>
    <t>Osadenie a montáž cestnej zvislej dopravnej značky na stĺpik, stĺp, konzolu alebo objekt</t>
  </si>
  <si>
    <t>-1573823436</t>
  </si>
  <si>
    <t>404490008400.S</t>
  </si>
  <si>
    <t>Stĺpik Zn, d 60 mm/1 bm, pre dopravné značky</t>
  </si>
  <si>
    <t>1017613794</t>
  </si>
  <si>
    <t>404440000100.S</t>
  </si>
  <si>
    <t>Úchyt na stĺpik, d 60 mm, križový, Zn</t>
  </si>
  <si>
    <t>493662283</t>
  </si>
  <si>
    <t>404490008600.S</t>
  </si>
  <si>
    <t>Krytka stĺpika, d 60 mm, plastová</t>
  </si>
  <si>
    <t>835573678</t>
  </si>
  <si>
    <t>404410180246</t>
  </si>
  <si>
    <t>Všeobecná dodatková tabuľa ZDZ 506-86 V2RA2 "Platí pre (osoby so zdravotným postihnutím)", rozmer 330x600 mm, Zn lisovaná, P3, E2, SP1</t>
  </si>
  <si>
    <t>847585612</t>
  </si>
  <si>
    <t>915712312.S</t>
  </si>
  <si>
    <t>Vodorovné dopravné značenie striekaným plastom deliacich čiar súvislých šírky 125 mm biela retroreflexná</t>
  </si>
  <si>
    <t>-874272866</t>
  </si>
  <si>
    <t>915721412.S</t>
  </si>
  <si>
    <t>Vodorovné dopravné značenie striekaným plastom prechodov pre chodcov, šípky, symboly a pod., biela retroreflexná</t>
  </si>
  <si>
    <t>1004638587</t>
  </si>
  <si>
    <t>1,75*1,75" symbol vozičkár</t>
  </si>
  <si>
    <t>915791111.S</t>
  </si>
  <si>
    <t>Predznačenie pre značenie striekané farbou z náterových hmôt deliace čiary, vodiace prúžky</t>
  </si>
  <si>
    <t>1925576298</t>
  </si>
  <si>
    <t>915791112.S</t>
  </si>
  <si>
    <t>Predznačenie pre vodorovné značenie striekané farbou alebo vykonávané z náterových hmôt</t>
  </si>
  <si>
    <t>-524191392</t>
  </si>
  <si>
    <t>767995231.S</t>
  </si>
  <si>
    <t>Výroba, montáž, dodávka a doprava - úprava vstupného schodiska z oceľovej konštrukcie a pororoštu</t>
  </si>
  <si>
    <t>kus</t>
  </si>
  <si>
    <t>1807326173</t>
  </si>
  <si>
    <t>Vyhotovenie priamej roštovej rampy s podestou, so sklonom 1:12. Kotvenej cez oceľové stĺpiky do existujúceho schodu a voľne</t>
  </si>
  <si>
    <t>položená na eistujúcej dlažbe. Šikmá dĺžka ramena 3600mm, podesty 2475mmx1500mm, šírka 2475mm,</t>
  </si>
  <si>
    <t>veľkosť oceľkovej konštrukcie 33x16,5mm; Bočný sokel na oboch stranách - žiarový pozink; Vodiaca tyč vo výške 300mm</t>
  </si>
  <si>
    <t>na oboch stranách - žiarový pozink; Madlo vo výške 750mm na oboch stranách - žiarový pozink; Madlo vo výške 900mm</t>
  </si>
  <si>
    <t>na oboch stranách - žiarový pozink; povrchová úprava roštovej pochôdznej plochy ako aj plechových vstupných nájazdov</t>
  </si>
  <si>
    <t>- žiarový pozink. Priechodzia šírka rampy medzi madlami = min. 1300mm. Presné riešenie bude predmetom dielenskej</t>
  </si>
  <si>
    <t>dokumentácie a návrhu dodávateľa rampy.</t>
  </si>
  <si>
    <t>1463567420</t>
  </si>
  <si>
    <t>HZS000212.S</t>
  </si>
  <si>
    <t>Stavebno montážne práce náročnejšie, ucelené, obtiažne, rutinné (Tr. 2) v rozsahu viac ako 4 a menej ako 8 hodín</t>
  </si>
  <si>
    <t>1777455428</t>
  </si>
  <si>
    <t>13 - Lakovňa</t>
  </si>
  <si>
    <t>ODVOD</t>
  </si>
  <si>
    <t>Lakovacia stena  suchá s filtrami  sklené vlákno  2000x1000</t>
  </si>
  <si>
    <t>Potrubie a tvarovky  dľa špecifikácie a disp. Nákresu</t>
  </si>
  <si>
    <t>Odsávací ventilátor RFC 355  4 kW  + FM   prevedenie EX</t>
  </si>
  <si>
    <t>Konzola pod ventilátor</t>
  </si>
  <si>
    <t>Tlmič hluku</t>
  </si>
  <si>
    <t>Pružná vložka</t>
  </si>
  <si>
    <t>RK netesná - ručná</t>
  </si>
  <si>
    <t>Pol249</t>
  </si>
  <si>
    <t>RK tesná  - servo  + servo</t>
  </si>
  <si>
    <t>Pol250</t>
  </si>
  <si>
    <t>PRÍVOD</t>
  </si>
  <si>
    <t>Pol251</t>
  </si>
  <si>
    <t>Prívodný rekuperačný vak</t>
  </si>
  <si>
    <t>Pol252</t>
  </si>
  <si>
    <t>Izolácia prívodneho potrubia + AL pásky</t>
  </si>
  <si>
    <t>Pol253</t>
  </si>
  <si>
    <t>Prívodný ventilátor RFC 355  4 kW  + FM prevedenie  EX</t>
  </si>
  <si>
    <t>Pol254</t>
  </si>
  <si>
    <t>Filtračný diel Terno 400 s filtrom G3</t>
  </si>
  <si>
    <t>Pol255</t>
  </si>
  <si>
    <t>Vodný ohrievač Termo 400  3 radý</t>
  </si>
  <si>
    <t>Pol256</t>
  </si>
  <si>
    <t>Elektrorozvádzač, riadiaca jednotka, meranie a regulácia</t>
  </si>
  <si>
    <t>Pol257</t>
  </si>
  <si>
    <t>El. rozvádzač - riadiaca jednotka</t>
  </si>
  <si>
    <t>Pol258</t>
  </si>
  <si>
    <t>Teplotné čidlá</t>
  </si>
  <si>
    <t>Pol259</t>
  </si>
  <si>
    <t>Indikátor tlakovej diferencie</t>
  </si>
  <si>
    <t>Pol260</t>
  </si>
  <si>
    <t>Zmiešavací uzol</t>
  </si>
  <si>
    <t>Pol261</t>
  </si>
  <si>
    <t>Protimrazová kap. ochrana</t>
  </si>
  <si>
    <t>Pol262</t>
  </si>
  <si>
    <t>Ventil odvzd.autom.</t>
  </si>
  <si>
    <t>Pol263</t>
  </si>
  <si>
    <t>Reguklátor otáčok</t>
  </si>
  <si>
    <t>Pol264</t>
  </si>
  <si>
    <t>Servopohon s pružinou</t>
  </si>
  <si>
    <t>Pol265</t>
  </si>
  <si>
    <t>Oživenie, zaregulovanie</t>
  </si>
  <si>
    <t>Pol266</t>
  </si>
  <si>
    <t>Spojovací, tesniaci a montážny materiál</t>
  </si>
  <si>
    <t>Pol267</t>
  </si>
  <si>
    <t>Doprava a montáž</t>
  </si>
  <si>
    <t xml:space="preserve">14 - Odsávanie, podtlaková vzduchová automatická regeneráca filtračnej tkaniny </t>
  </si>
  <si>
    <t>Filtračná jednotka exterierová SUPERJET 5, 50 000 m3/h</t>
  </si>
  <si>
    <t>Predĺženie nôh na prípadný podsuv kontajnera, podjazdová výška 1800 mm</t>
  </si>
  <si>
    <t>Odsávací ventilátor do čisteho prostredia JK-70MTD 25000 m3/h, 45 kw</t>
  </si>
  <si>
    <t>Turniket JK 75 -S 0,55 kW</t>
  </si>
  <si>
    <t>Pol271</t>
  </si>
  <si>
    <t xml:space="preserve">Spätná klapka </t>
  </si>
  <si>
    <t>-455128137</t>
  </si>
  <si>
    <t>Pol272</t>
  </si>
  <si>
    <t xml:space="preserve">Príruba D 300-450 </t>
  </si>
  <si>
    <t>-646669141</t>
  </si>
  <si>
    <t>Pol273</t>
  </si>
  <si>
    <t xml:space="preserve">Pneumaticko elektronické šíbrové uzávery </t>
  </si>
  <si>
    <t>2043074960</t>
  </si>
  <si>
    <t>Pol274</t>
  </si>
  <si>
    <t>Potrubie a tvarovky odsávací potrubný rozvod vrátane dopojovacích flexohadíc a spojovacích komponentov</t>
  </si>
  <si>
    <t>878283097</t>
  </si>
  <si>
    <t>Pol275</t>
  </si>
  <si>
    <t xml:space="preserve">Potrubie a tvarovky sanie z filtra do ventilátorov zn 1,2 </t>
  </si>
  <si>
    <t>-1337014300</t>
  </si>
  <si>
    <t>Pol276</t>
  </si>
  <si>
    <t>Šnekový dopravník 10 m3 /h 1,5 kw L= do 5000</t>
  </si>
  <si>
    <t>1604155052</t>
  </si>
  <si>
    <t>Pol277</t>
  </si>
  <si>
    <t>Výtlak z ventilátorov -potrubie a tvarovky, rekuperácia návratka vzduchu vrátane velkoplošných výustiek PPK, tlmičov hluku</t>
  </si>
  <si>
    <t>-658370856</t>
  </si>
  <si>
    <t>Pol278</t>
  </si>
  <si>
    <t>Tepelná izolácia, potrubí návratky vzduchu vedených v exteriéry v rátane prelepovacích pások</t>
  </si>
  <si>
    <t>488245898</t>
  </si>
  <si>
    <t>Pol279</t>
  </si>
  <si>
    <t xml:space="preserve">Hladinomer maximálna hladina (prevencia proti vzniku klemby vo filtračnej jednotke, preplneniu zariadenia a upchaniu výpadu) </t>
  </si>
  <si>
    <t>933879158</t>
  </si>
  <si>
    <t>Pol280</t>
  </si>
  <si>
    <t>-633102286</t>
  </si>
  <si>
    <t>Pol281</t>
  </si>
  <si>
    <t>Elektro rozvadzač (riadiaca jednotka) podtlak 2x FM 45 kW, HMI, signalizácia poruch, požiarné zabezpečenie, orientačne</t>
  </si>
  <si>
    <t>1580123308</t>
  </si>
  <si>
    <t>Pol282</t>
  </si>
  <si>
    <t xml:space="preserve">Spojovací , tesniací a montážný materiál </t>
  </si>
  <si>
    <t>-947038751</t>
  </si>
  <si>
    <t>Pol283</t>
  </si>
  <si>
    <t>Technologická elektro inštalácia</t>
  </si>
  <si>
    <t>923877802</t>
  </si>
  <si>
    <t>Pol284</t>
  </si>
  <si>
    <t xml:space="preserve">Oživenie a zaregulovanie </t>
  </si>
  <si>
    <t>-1325207666</t>
  </si>
  <si>
    <t>Pol285</t>
  </si>
  <si>
    <t>1642186488</t>
  </si>
  <si>
    <t>Pol286</t>
  </si>
  <si>
    <t>Briketovací lis</t>
  </si>
  <si>
    <t>1512486602</t>
  </si>
  <si>
    <t>15 - Zariadenie a rozvody stlačeného vzduchu</t>
  </si>
  <si>
    <t xml:space="preserve">    D7 - Vnútorné rozvody- stlačený vzduch</t>
  </si>
  <si>
    <t xml:space="preserve">    D8 - Zariadenia</t>
  </si>
  <si>
    <t>D7</t>
  </si>
  <si>
    <t>Vnútorné rozvody- stlačený vzduch</t>
  </si>
  <si>
    <t>001</t>
  </si>
  <si>
    <t>Potrubie z Al rúr odbočné D 20 (potrubie, guľový kohút, krabica - 2x rýchlospojka)</t>
  </si>
  <si>
    <t>-2005391277</t>
  </si>
  <si>
    <t>002</t>
  </si>
  <si>
    <t>Potrubie z Al rúr hlavné D 50 (okruh)</t>
  </si>
  <si>
    <t>-610792202</t>
  </si>
  <si>
    <t>D8</t>
  </si>
  <si>
    <t>Zariadenia</t>
  </si>
  <si>
    <t>003</t>
  </si>
  <si>
    <t>Skrutkový kompresor so skrutkovým blokom, frekvenčný menič a sušicka, RMB 2-26/12,5DIVR alebo ekvivalent</t>
  </si>
  <si>
    <t>-930025072</t>
  </si>
  <si>
    <t>004</t>
  </si>
  <si>
    <t>Riadiaca jednotka ES4000 alebo ekvivalent</t>
  </si>
  <si>
    <t>1369848529</t>
  </si>
  <si>
    <t>005</t>
  </si>
  <si>
    <t>Mikrofilter AFS 335</t>
  </si>
  <si>
    <t>-670700258</t>
  </si>
  <si>
    <t>006</t>
  </si>
  <si>
    <t>Tlaková nádoba stojatá 1000 litrov -12 bar, galvanizovaná obojstranne</t>
  </si>
  <si>
    <t>1067199934</t>
  </si>
  <si>
    <t>007</t>
  </si>
  <si>
    <t>Úradná tlaková skúška</t>
  </si>
  <si>
    <t>-757774281</t>
  </si>
  <si>
    <t>008</t>
  </si>
  <si>
    <t>Bekomat 32</t>
  </si>
  <si>
    <t>782606703</t>
  </si>
  <si>
    <t>009</t>
  </si>
  <si>
    <t>Separátor oleja - vody</t>
  </si>
  <si>
    <t>1612308319</t>
  </si>
  <si>
    <t>Briketovací lis AECO 30 20-40 kg /hod bez chladiča oleja, Prestrešenie násypky na lise, Hladinomer maximálna hladina (prevencia proti preplneniu zariadenia a upchatiu dopravy materiálu), Prepojenie dopravníka s briketovacím lisom, montaž doprav oživenie zaškolenie</t>
  </si>
  <si>
    <t>Podpoložky k položke č. 10 Prívod</t>
  </si>
  <si>
    <t>Podpoložky k položke č. 1 Odvod</t>
  </si>
  <si>
    <t>Podpoložky k položke č. 21 Elektrorozvádzač, riadiaca jednotka, meranie a regulácia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</si>
</sst>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color theme="1" tint="0.499984740745262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3" fillId="0" borderId="22" xfId="0" applyFont="1" applyBorder="1" applyAlignment="1" applyProtection="1">
      <alignment horizontal="center" vertical="center" wrapText="1"/>
      <protection locked="0"/>
    </xf>
    <xf numFmtId="4" fontId="43" fillId="3" borderId="22" xfId="0" applyNumberFormat="1" applyFont="1" applyFill="1" applyBorder="1" applyAlignment="1" applyProtection="1">
      <alignment vertical="center"/>
      <protection locked="0"/>
    </xf>
    <xf numFmtId="0" fontId="43" fillId="0" borderId="22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16" xfId="0" applyFont="1" applyBorder="1" applyAlignment="1" applyProtection="1">
      <alignment horizontal="center" vertical="center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center"/>
      <protection locked="0"/>
    </xf>
    <xf numFmtId="0" fontId="44" fillId="0" borderId="18" xfId="0" applyFont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topLeftCell="A78" workbookViewId="0">
      <selection activeCell="A105" sqref="A10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43" t="s">
        <v>5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4" t="s">
        <v>13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R5" s="20"/>
      <c r="BE5" s="221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26" t="s">
        <v>16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R6" s="20"/>
      <c r="BE6" s="222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2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2"/>
      <c r="BS8" s="17" t="s">
        <v>6</v>
      </c>
    </row>
    <row r="9" spans="1:74" ht="14.45" customHeight="1">
      <c r="B9" s="20"/>
      <c r="AR9" s="20"/>
      <c r="BE9" s="222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2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22"/>
      <c r="BS11" s="17" t="s">
        <v>6</v>
      </c>
    </row>
    <row r="12" spans="1:74" ht="6.95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2"/>
      <c r="BS13" s="17" t="s">
        <v>6</v>
      </c>
    </row>
    <row r="14" spans="1:74" ht="12.75">
      <c r="B14" s="20"/>
      <c r="E14" s="227" t="s">
        <v>28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26</v>
      </c>
      <c r="AN14" s="29" t="s">
        <v>28</v>
      </c>
      <c r="AR14" s="20"/>
      <c r="BE14" s="222"/>
      <c r="BS14" s="17" t="s">
        <v>6</v>
      </c>
    </row>
    <row r="15" spans="1:74" ht="6.95" customHeight="1">
      <c r="B15" s="20"/>
      <c r="AR15" s="20"/>
      <c r="BE15" s="222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2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22"/>
      <c r="BS17" s="17" t="s">
        <v>31</v>
      </c>
    </row>
    <row r="18" spans="2:71" ht="6.95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2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22"/>
      <c r="BS20" s="17" t="s">
        <v>31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34</v>
      </c>
      <c r="AR22" s="20"/>
      <c r="BE22" s="222"/>
    </row>
    <row r="23" spans="2:71" ht="35.25" customHeight="1">
      <c r="B23" s="20"/>
      <c r="E23" s="229" t="s">
        <v>35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0">
        <f>ROUND(AG94,2)</f>
        <v>0</v>
      </c>
      <c r="AL26" s="231"/>
      <c r="AM26" s="231"/>
      <c r="AN26" s="231"/>
      <c r="AO26" s="231"/>
      <c r="AR26" s="32"/>
      <c r="BE26" s="222"/>
    </row>
    <row r="27" spans="2:71" s="1" customFormat="1" ht="6.95" customHeight="1">
      <c r="B27" s="32"/>
      <c r="AR27" s="32"/>
      <c r="BE27" s="222"/>
    </row>
    <row r="28" spans="2:71" s="1" customFormat="1" ht="12.75">
      <c r="B28" s="32"/>
      <c r="L28" s="232" t="s">
        <v>37</v>
      </c>
      <c r="M28" s="232"/>
      <c r="N28" s="232"/>
      <c r="O28" s="232"/>
      <c r="P28" s="232"/>
      <c r="W28" s="232" t="s">
        <v>38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39</v>
      </c>
      <c r="AL28" s="232"/>
      <c r="AM28" s="232"/>
      <c r="AN28" s="232"/>
      <c r="AO28" s="232"/>
      <c r="AR28" s="32"/>
      <c r="BE28" s="222"/>
    </row>
    <row r="29" spans="2:71" s="2" customFormat="1" ht="14.45" customHeight="1">
      <c r="B29" s="36"/>
      <c r="D29" s="27" t="s">
        <v>40</v>
      </c>
      <c r="F29" s="37" t="s">
        <v>41</v>
      </c>
      <c r="L29" s="235">
        <v>0.23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3">
        <f>ROUND(AV94, 2)</f>
        <v>0</v>
      </c>
      <c r="AL29" s="234"/>
      <c r="AM29" s="234"/>
      <c r="AN29" s="234"/>
      <c r="AO29" s="23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3"/>
    </row>
    <row r="30" spans="2:71" s="2" customFormat="1" ht="14.45" customHeight="1">
      <c r="B30" s="36"/>
      <c r="F30" s="37" t="s">
        <v>42</v>
      </c>
      <c r="L30" s="235">
        <v>0.23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3">
        <f>ROUND(AW94, 2)</f>
        <v>0</v>
      </c>
      <c r="AL30" s="234"/>
      <c r="AM30" s="234"/>
      <c r="AN30" s="234"/>
      <c r="AO30" s="23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3"/>
    </row>
    <row r="31" spans="2:71" s="2" customFormat="1" ht="14.45" hidden="1" customHeight="1">
      <c r="B31" s="36"/>
      <c r="F31" s="27" t="s">
        <v>43</v>
      </c>
      <c r="L31" s="238">
        <v>0.23</v>
      </c>
      <c r="M31" s="237"/>
      <c r="N31" s="237"/>
      <c r="O31" s="237"/>
      <c r="P31" s="237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6"/>
      <c r="BE31" s="223"/>
    </row>
    <row r="32" spans="2:71" s="2" customFormat="1" ht="14.45" hidden="1" customHeight="1">
      <c r="B32" s="36"/>
      <c r="F32" s="27" t="s">
        <v>44</v>
      </c>
      <c r="L32" s="238">
        <v>0.23</v>
      </c>
      <c r="M32" s="237"/>
      <c r="N32" s="237"/>
      <c r="O32" s="237"/>
      <c r="P32" s="237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6"/>
      <c r="BE32" s="223"/>
    </row>
    <row r="33" spans="2:57" s="2" customFormat="1" ht="14.45" hidden="1" customHeight="1">
      <c r="B33" s="36"/>
      <c r="F33" s="37" t="s">
        <v>45</v>
      </c>
      <c r="L33" s="235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3">
        <v>0</v>
      </c>
      <c r="AL33" s="234"/>
      <c r="AM33" s="234"/>
      <c r="AN33" s="234"/>
      <c r="AO33" s="23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3"/>
    </row>
    <row r="34" spans="2:57" s="1" customFormat="1" ht="6.95" customHeight="1">
      <c r="B34" s="32"/>
      <c r="AR34" s="32"/>
      <c r="BE34" s="222"/>
    </row>
    <row r="35" spans="2:57" s="1" customFormat="1" ht="25.9" customHeight="1"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42" t="s">
        <v>48</v>
      </c>
      <c r="Y35" s="240"/>
      <c r="Z35" s="240"/>
      <c r="AA35" s="240"/>
      <c r="AB35" s="240"/>
      <c r="AC35" s="42"/>
      <c r="AD35" s="42"/>
      <c r="AE35" s="42"/>
      <c r="AF35" s="42"/>
      <c r="AG35" s="42"/>
      <c r="AH35" s="42"/>
      <c r="AI35" s="42"/>
      <c r="AJ35" s="42"/>
      <c r="AK35" s="239">
        <f>SUM(AK26:AK33)</f>
        <v>0</v>
      </c>
      <c r="AL35" s="240"/>
      <c r="AM35" s="240"/>
      <c r="AN35" s="240"/>
      <c r="AO35" s="241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51</v>
      </c>
      <c r="AI60" s="34"/>
      <c r="AJ60" s="34"/>
      <c r="AK60" s="34"/>
      <c r="AL60" s="34"/>
      <c r="AM60" s="46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54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51</v>
      </c>
      <c r="AI75" s="34"/>
      <c r="AJ75" s="34"/>
      <c r="AK75" s="34"/>
      <c r="AL75" s="34"/>
      <c r="AM75" s="46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0368</v>
      </c>
      <c r="AR84" s="51"/>
    </row>
    <row r="85" spans="1:91" s="4" customFormat="1" ht="36.950000000000003" customHeight="1">
      <c r="B85" s="52"/>
      <c r="C85" s="53" t="s">
        <v>15</v>
      </c>
      <c r="L85" s="215" t="str">
        <f>K6</f>
        <v>Stavebné úpravy a rekonštrukcia priestorov Strednej odbornej školy drevárskej vo Zvolene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parc.č. 1132/1, 1132/2, 1558/147 k.ú. Môťová</v>
      </c>
      <c r="AI87" s="27" t="s">
        <v>21</v>
      </c>
      <c r="AM87" s="249" t="str">
        <f>IF(AN8= "","",AN8)</f>
        <v>27. 2. 2025</v>
      </c>
      <c r="AN87" s="249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Banskobystrický samosprávny kraj</v>
      </c>
      <c r="AI89" s="27" t="s">
        <v>29</v>
      </c>
      <c r="AM89" s="250" t="str">
        <f>IF(E17="","",E17)</f>
        <v>Ing. Marek Mečír</v>
      </c>
      <c r="AN89" s="251"/>
      <c r="AO89" s="251"/>
      <c r="AP89" s="251"/>
      <c r="AR89" s="32"/>
      <c r="AS89" s="254" t="s">
        <v>56</v>
      </c>
      <c r="AT89" s="25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50" t="str">
        <f>IF(E20="","",E20)</f>
        <v>Stanislav Hlubina</v>
      </c>
      <c r="AN90" s="251"/>
      <c r="AO90" s="251"/>
      <c r="AP90" s="251"/>
      <c r="AR90" s="32"/>
      <c r="AS90" s="256"/>
      <c r="AT90" s="257"/>
      <c r="BD90" s="59"/>
    </row>
    <row r="91" spans="1:91" s="1" customFormat="1" ht="10.9" customHeight="1">
      <c r="B91" s="32"/>
      <c r="AR91" s="32"/>
      <c r="AS91" s="256"/>
      <c r="AT91" s="257"/>
      <c r="BD91" s="59"/>
    </row>
    <row r="92" spans="1:91" s="1" customFormat="1" ht="29.25" customHeight="1">
      <c r="B92" s="32"/>
      <c r="C92" s="217" t="s">
        <v>57</v>
      </c>
      <c r="D92" s="218"/>
      <c r="E92" s="218"/>
      <c r="F92" s="218"/>
      <c r="G92" s="218"/>
      <c r="H92" s="60"/>
      <c r="I92" s="220" t="s">
        <v>58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48" t="s">
        <v>59</v>
      </c>
      <c r="AH92" s="218"/>
      <c r="AI92" s="218"/>
      <c r="AJ92" s="218"/>
      <c r="AK92" s="218"/>
      <c r="AL92" s="218"/>
      <c r="AM92" s="218"/>
      <c r="AN92" s="220" t="s">
        <v>60</v>
      </c>
      <c r="AO92" s="218"/>
      <c r="AP92" s="252"/>
      <c r="AQ92" s="61" t="s">
        <v>61</v>
      </c>
      <c r="AR92" s="32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8">
        <f>ROUND(AG95+AG100+AG102,2)</f>
        <v>0</v>
      </c>
      <c r="AH94" s="258"/>
      <c r="AI94" s="258"/>
      <c r="AJ94" s="258"/>
      <c r="AK94" s="258"/>
      <c r="AL94" s="258"/>
      <c r="AM94" s="258"/>
      <c r="AN94" s="259">
        <f t="shared" ref="AN94:AN112" si="0">SUM(AG94,AT94)</f>
        <v>0</v>
      </c>
      <c r="AO94" s="259"/>
      <c r="AP94" s="259"/>
      <c r="AQ94" s="70" t="s">
        <v>1</v>
      </c>
      <c r="AR94" s="66"/>
      <c r="AS94" s="71">
        <f>ROUND(AS95+AS100+AS102,2)</f>
        <v>0</v>
      </c>
      <c r="AT94" s="72">
        <f t="shared" ref="AT94:AT112" si="1">ROUND(SUM(AV94:AW94),2)</f>
        <v>0</v>
      </c>
      <c r="AU94" s="73">
        <f>ROUND(AU95+AU100+AU102,5)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ROUND(AZ95+AZ100+AZ102,2)</f>
        <v>0</v>
      </c>
      <c r="BA94" s="72">
        <f>ROUND(BA95+BA100+BA102,2)</f>
        <v>0</v>
      </c>
      <c r="BB94" s="72">
        <f>ROUND(BB95+BB100+BB102,2)</f>
        <v>0</v>
      </c>
      <c r="BC94" s="72">
        <f>ROUND(BC95+BC100+BC102,2)</f>
        <v>0</v>
      </c>
      <c r="BD94" s="74">
        <f>ROUND(BD95+BD100+BD102,2)</f>
        <v>0</v>
      </c>
      <c r="BS94" s="75" t="s">
        <v>75</v>
      </c>
      <c r="BT94" s="75" t="s">
        <v>76</v>
      </c>
      <c r="BU94" s="76" t="s">
        <v>77</v>
      </c>
      <c r="BV94" s="75" t="s">
        <v>78</v>
      </c>
      <c r="BW94" s="75" t="s">
        <v>4</v>
      </c>
      <c r="BX94" s="75" t="s">
        <v>79</v>
      </c>
      <c r="CL94" s="75" t="s">
        <v>1</v>
      </c>
    </row>
    <row r="95" spans="1:91" s="6" customFormat="1" ht="16.5" customHeight="1">
      <c r="B95" s="77"/>
      <c r="C95" s="78"/>
      <c r="D95" s="219" t="s">
        <v>80</v>
      </c>
      <c r="E95" s="219"/>
      <c r="F95" s="219"/>
      <c r="G95" s="219"/>
      <c r="H95" s="219"/>
      <c r="I95" s="79"/>
      <c r="J95" s="219" t="s">
        <v>81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46">
        <f>ROUND(SUM(AG96:AG99),2)</f>
        <v>0</v>
      </c>
      <c r="AH95" s="247"/>
      <c r="AI95" s="247"/>
      <c r="AJ95" s="247"/>
      <c r="AK95" s="247"/>
      <c r="AL95" s="247"/>
      <c r="AM95" s="247"/>
      <c r="AN95" s="253">
        <f t="shared" si="0"/>
        <v>0</v>
      </c>
      <c r="AO95" s="247"/>
      <c r="AP95" s="247"/>
      <c r="AQ95" s="80" t="s">
        <v>82</v>
      </c>
      <c r="AR95" s="77"/>
      <c r="AS95" s="81">
        <f>ROUND(SUM(AS96:AS99),2)</f>
        <v>0</v>
      </c>
      <c r="AT95" s="82">
        <f t="shared" si="1"/>
        <v>0</v>
      </c>
      <c r="AU95" s="83">
        <f>ROUND(SUM(AU96:AU99),5)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ROUND(SUM(AZ96:AZ99),2)</f>
        <v>0</v>
      </c>
      <c r="BA95" s="82">
        <f>ROUND(SUM(BA96:BA99),2)</f>
        <v>0</v>
      </c>
      <c r="BB95" s="82">
        <f>ROUND(SUM(BB96:BB99),2)</f>
        <v>0</v>
      </c>
      <c r="BC95" s="82">
        <f>ROUND(SUM(BC96:BC99),2)</f>
        <v>0</v>
      </c>
      <c r="BD95" s="84">
        <f>ROUND(SUM(BD96:BD99),2)</f>
        <v>0</v>
      </c>
      <c r="BS95" s="85" t="s">
        <v>75</v>
      </c>
      <c r="BT95" s="85" t="s">
        <v>83</v>
      </c>
      <c r="BU95" s="85" t="s">
        <v>77</v>
      </c>
      <c r="BV95" s="85" t="s">
        <v>78</v>
      </c>
      <c r="BW95" s="85" t="s">
        <v>84</v>
      </c>
      <c r="BX95" s="85" t="s">
        <v>4</v>
      </c>
      <c r="CL95" s="85" t="s">
        <v>1</v>
      </c>
      <c r="CM95" s="85" t="s">
        <v>76</v>
      </c>
    </row>
    <row r="96" spans="1:91" s="3" customFormat="1" ht="16.5" customHeight="1">
      <c r="A96" s="86" t="s">
        <v>85</v>
      </c>
      <c r="B96" s="51"/>
      <c r="C96" s="9"/>
      <c r="D96" s="9"/>
      <c r="E96" s="214" t="s">
        <v>86</v>
      </c>
      <c r="F96" s="214"/>
      <c r="G96" s="214"/>
      <c r="H96" s="214"/>
      <c r="I96" s="214"/>
      <c r="J96" s="9"/>
      <c r="K96" s="214" t="s">
        <v>87</v>
      </c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44">
        <f>'01 - Výmena výplní otvorov'!J32</f>
        <v>0</v>
      </c>
      <c r="AH96" s="245"/>
      <c r="AI96" s="245"/>
      <c r="AJ96" s="245"/>
      <c r="AK96" s="245"/>
      <c r="AL96" s="245"/>
      <c r="AM96" s="245"/>
      <c r="AN96" s="244">
        <f t="shared" si="0"/>
        <v>0</v>
      </c>
      <c r="AO96" s="245"/>
      <c r="AP96" s="245"/>
      <c r="AQ96" s="87" t="s">
        <v>88</v>
      </c>
      <c r="AR96" s="51"/>
      <c r="AS96" s="88">
        <v>0</v>
      </c>
      <c r="AT96" s="89">
        <f t="shared" si="1"/>
        <v>0</v>
      </c>
      <c r="AU96" s="90">
        <f>'01 - Výmena výplní otvorov'!P132</f>
        <v>0</v>
      </c>
      <c r="AV96" s="89">
        <f>'01 - Výmena výplní otvorov'!J35</f>
        <v>0</v>
      </c>
      <c r="AW96" s="89">
        <f>'01 - Výmena výplní otvorov'!J36</f>
        <v>0</v>
      </c>
      <c r="AX96" s="89">
        <f>'01 - Výmena výplní otvorov'!J37</f>
        <v>0</v>
      </c>
      <c r="AY96" s="89">
        <f>'01 - Výmena výplní otvorov'!J38</f>
        <v>0</v>
      </c>
      <c r="AZ96" s="89">
        <f>'01 - Výmena výplní otvorov'!F35</f>
        <v>0</v>
      </c>
      <c r="BA96" s="89">
        <f>'01 - Výmena výplní otvorov'!F36</f>
        <v>0</v>
      </c>
      <c r="BB96" s="89">
        <f>'01 - Výmena výplní otvorov'!F37</f>
        <v>0</v>
      </c>
      <c r="BC96" s="89">
        <f>'01 - Výmena výplní otvorov'!F38</f>
        <v>0</v>
      </c>
      <c r="BD96" s="91">
        <f>'01 - Výmena výplní otvorov'!F39</f>
        <v>0</v>
      </c>
      <c r="BT96" s="25" t="s">
        <v>89</v>
      </c>
      <c r="BV96" s="25" t="s">
        <v>78</v>
      </c>
      <c r="BW96" s="25" t="s">
        <v>90</v>
      </c>
      <c r="BX96" s="25" t="s">
        <v>84</v>
      </c>
      <c r="CL96" s="25" t="s">
        <v>1</v>
      </c>
    </row>
    <row r="97" spans="1:91" s="3" customFormat="1" ht="16.5" customHeight="1">
      <c r="A97" s="86" t="s">
        <v>85</v>
      </c>
      <c r="B97" s="51"/>
      <c r="C97" s="9"/>
      <c r="D97" s="9"/>
      <c r="E97" s="214" t="s">
        <v>91</v>
      </c>
      <c r="F97" s="214"/>
      <c r="G97" s="214"/>
      <c r="H97" s="214"/>
      <c r="I97" s="214"/>
      <c r="J97" s="9"/>
      <c r="K97" s="214" t="s">
        <v>92</v>
      </c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44">
        <f>'02 - Fasáda'!J32</f>
        <v>0</v>
      </c>
      <c r="AH97" s="245"/>
      <c r="AI97" s="245"/>
      <c r="AJ97" s="245"/>
      <c r="AK97" s="245"/>
      <c r="AL97" s="245"/>
      <c r="AM97" s="245"/>
      <c r="AN97" s="244">
        <f t="shared" si="0"/>
        <v>0</v>
      </c>
      <c r="AO97" s="245"/>
      <c r="AP97" s="245"/>
      <c r="AQ97" s="87" t="s">
        <v>88</v>
      </c>
      <c r="AR97" s="51"/>
      <c r="AS97" s="88">
        <v>0</v>
      </c>
      <c r="AT97" s="89">
        <f t="shared" si="1"/>
        <v>0</v>
      </c>
      <c r="AU97" s="90">
        <f>'02 - Fasáda'!P135</f>
        <v>0</v>
      </c>
      <c r="AV97" s="89">
        <f>'02 - Fasáda'!J35</f>
        <v>0</v>
      </c>
      <c r="AW97" s="89">
        <f>'02 - Fasáda'!J36</f>
        <v>0</v>
      </c>
      <c r="AX97" s="89">
        <f>'02 - Fasáda'!J37</f>
        <v>0</v>
      </c>
      <c r="AY97" s="89">
        <f>'02 - Fasáda'!J38</f>
        <v>0</v>
      </c>
      <c r="AZ97" s="89">
        <f>'02 - Fasáda'!F35</f>
        <v>0</v>
      </c>
      <c r="BA97" s="89">
        <f>'02 - Fasáda'!F36</f>
        <v>0</v>
      </c>
      <c r="BB97" s="89">
        <f>'02 - Fasáda'!F37</f>
        <v>0</v>
      </c>
      <c r="BC97" s="89">
        <f>'02 - Fasáda'!F38</f>
        <v>0</v>
      </c>
      <c r="BD97" s="91">
        <f>'02 - Fasáda'!F39</f>
        <v>0</v>
      </c>
      <c r="BT97" s="25" t="s">
        <v>89</v>
      </c>
      <c r="BV97" s="25" t="s">
        <v>78</v>
      </c>
      <c r="BW97" s="25" t="s">
        <v>93</v>
      </c>
      <c r="BX97" s="25" t="s">
        <v>84</v>
      </c>
      <c r="CL97" s="25" t="s">
        <v>1</v>
      </c>
    </row>
    <row r="98" spans="1:91" s="3" customFormat="1" ht="16.5" customHeight="1">
      <c r="A98" s="86" t="s">
        <v>85</v>
      </c>
      <c r="B98" s="51"/>
      <c r="C98" s="9"/>
      <c r="D98" s="9"/>
      <c r="E98" s="214" t="s">
        <v>94</v>
      </c>
      <c r="F98" s="214"/>
      <c r="G98" s="214"/>
      <c r="H98" s="214"/>
      <c r="I98" s="214"/>
      <c r="J98" s="9"/>
      <c r="K98" s="214" t="s">
        <v>95</v>
      </c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44">
        <f>'03 - Okapový chodník a sp...'!J32</f>
        <v>0</v>
      </c>
      <c r="AH98" s="245"/>
      <c r="AI98" s="245"/>
      <c r="AJ98" s="245"/>
      <c r="AK98" s="245"/>
      <c r="AL98" s="245"/>
      <c r="AM98" s="245"/>
      <c r="AN98" s="244">
        <f t="shared" si="0"/>
        <v>0</v>
      </c>
      <c r="AO98" s="245"/>
      <c r="AP98" s="245"/>
      <c r="AQ98" s="87" t="s">
        <v>88</v>
      </c>
      <c r="AR98" s="51"/>
      <c r="AS98" s="88">
        <v>0</v>
      </c>
      <c r="AT98" s="89">
        <f t="shared" si="1"/>
        <v>0</v>
      </c>
      <c r="AU98" s="90">
        <f>'03 - Okapový chodník a sp...'!P128</f>
        <v>0</v>
      </c>
      <c r="AV98" s="89">
        <f>'03 - Okapový chodník a sp...'!J35</f>
        <v>0</v>
      </c>
      <c r="AW98" s="89">
        <f>'03 - Okapový chodník a sp...'!J36</f>
        <v>0</v>
      </c>
      <c r="AX98" s="89">
        <f>'03 - Okapový chodník a sp...'!J37</f>
        <v>0</v>
      </c>
      <c r="AY98" s="89">
        <f>'03 - Okapový chodník a sp...'!J38</f>
        <v>0</v>
      </c>
      <c r="AZ98" s="89">
        <f>'03 - Okapový chodník a sp...'!F35</f>
        <v>0</v>
      </c>
      <c r="BA98" s="89">
        <f>'03 - Okapový chodník a sp...'!F36</f>
        <v>0</v>
      </c>
      <c r="BB98" s="89">
        <f>'03 - Okapový chodník a sp...'!F37</f>
        <v>0</v>
      </c>
      <c r="BC98" s="89">
        <f>'03 - Okapový chodník a sp...'!F38</f>
        <v>0</v>
      </c>
      <c r="BD98" s="91">
        <f>'03 - Okapový chodník a sp...'!F39</f>
        <v>0</v>
      </c>
      <c r="BT98" s="25" t="s">
        <v>89</v>
      </c>
      <c r="BV98" s="25" t="s">
        <v>78</v>
      </c>
      <c r="BW98" s="25" t="s">
        <v>96</v>
      </c>
      <c r="BX98" s="25" t="s">
        <v>84</v>
      </c>
      <c r="CL98" s="25" t="s">
        <v>1</v>
      </c>
    </row>
    <row r="99" spans="1:91" s="3" customFormat="1" ht="16.5" customHeight="1">
      <c r="A99" s="86" t="s">
        <v>85</v>
      </c>
      <c r="B99" s="51"/>
      <c r="C99" s="9"/>
      <c r="D99" s="9"/>
      <c r="E99" s="214" t="s">
        <v>97</v>
      </c>
      <c r="F99" s="214"/>
      <c r="G99" s="214"/>
      <c r="H99" s="214"/>
      <c r="I99" s="214"/>
      <c r="J99" s="9"/>
      <c r="K99" s="214" t="s">
        <v>98</v>
      </c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44">
        <f>'04 - Asanovanie vonkajšíc...'!J32</f>
        <v>0</v>
      </c>
      <c r="AH99" s="245"/>
      <c r="AI99" s="245"/>
      <c r="AJ99" s="245"/>
      <c r="AK99" s="245"/>
      <c r="AL99" s="245"/>
      <c r="AM99" s="245"/>
      <c r="AN99" s="244">
        <f t="shared" si="0"/>
        <v>0</v>
      </c>
      <c r="AO99" s="245"/>
      <c r="AP99" s="245"/>
      <c r="AQ99" s="87" t="s">
        <v>88</v>
      </c>
      <c r="AR99" s="51"/>
      <c r="AS99" s="88">
        <v>0</v>
      </c>
      <c r="AT99" s="89">
        <f t="shared" si="1"/>
        <v>0</v>
      </c>
      <c r="AU99" s="90">
        <f>'04 - Asanovanie vonkajšíc...'!P130</f>
        <v>0</v>
      </c>
      <c r="AV99" s="89">
        <f>'04 - Asanovanie vonkajšíc...'!J35</f>
        <v>0</v>
      </c>
      <c r="AW99" s="89">
        <f>'04 - Asanovanie vonkajšíc...'!J36</f>
        <v>0</v>
      </c>
      <c r="AX99" s="89">
        <f>'04 - Asanovanie vonkajšíc...'!J37</f>
        <v>0</v>
      </c>
      <c r="AY99" s="89">
        <f>'04 - Asanovanie vonkajšíc...'!J38</f>
        <v>0</v>
      </c>
      <c r="AZ99" s="89">
        <f>'04 - Asanovanie vonkajšíc...'!F35</f>
        <v>0</v>
      </c>
      <c r="BA99" s="89">
        <f>'04 - Asanovanie vonkajšíc...'!F36</f>
        <v>0</v>
      </c>
      <c r="BB99" s="89">
        <f>'04 - Asanovanie vonkajšíc...'!F37</f>
        <v>0</v>
      </c>
      <c r="BC99" s="89">
        <f>'04 - Asanovanie vonkajšíc...'!F38</f>
        <v>0</v>
      </c>
      <c r="BD99" s="91">
        <f>'04 - Asanovanie vonkajšíc...'!F39</f>
        <v>0</v>
      </c>
      <c r="BT99" s="25" t="s">
        <v>89</v>
      </c>
      <c r="BV99" s="25" t="s">
        <v>78</v>
      </c>
      <c r="BW99" s="25" t="s">
        <v>99</v>
      </c>
      <c r="BX99" s="25" t="s">
        <v>84</v>
      </c>
      <c r="CL99" s="25" t="s">
        <v>1</v>
      </c>
    </row>
    <row r="100" spans="1:91" s="6" customFormat="1" ht="16.5" customHeight="1">
      <c r="B100" s="77"/>
      <c r="C100" s="78"/>
      <c r="D100" s="219" t="s">
        <v>100</v>
      </c>
      <c r="E100" s="219"/>
      <c r="F100" s="219"/>
      <c r="G100" s="219"/>
      <c r="H100" s="219"/>
      <c r="I100" s="79"/>
      <c r="J100" s="219" t="s">
        <v>101</v>
      </c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46">
        <f>ROUND(AG101,2)</f>
        <v>0</v>
      </c>
      <c r="AH100" s="247"/>
      <c r="AI100" s="247"/>
      <c r="AJ100" s="247"/>
      <c r="AK100" s="247"/>
      <c r="AL100" s="247"/>
      <c r="AM100" s="247"/>
      <c r="AN100" s="253">
        <f t="shared" si="0"/>
        <v>0</v>
      </c>
      <c r="AO100" s="247"/>
      <c r="AP100" s="247"/>
      <c r="AQ100" s="80" t="s">
        <v>82</v>
      </c>
      <c r="AR100" s="77"/>
      <c r="AS100" s="81">
        <f>ROUND(AS101,2)</f>
        <v>0</v>
      </c>
      <c r="AT100" s="82">
        <f t="shared" si="1"/>
        <v>0</v>
      </c>
      <c r="AU100" s="83">
        <f>ROUND(AU101,5)</f>
        <v>0</v>
      </c>
      <c r="AV100" s="82">
        <f>ROUND(AZ100*L29,2)</f>
        <v>0</v>
      </c>
      <c r="AW100" s="82">
        <f>ROUND(BA100*L30,2)</f>
        <v>0</v>
      </c>
      <c r="AX100" s="82">
        <f>ROUND(BB100*L29,2)</f>
        <v>0</v>
      </c>
      <c r="AY100" s="82">
        <f>ROUND(BC100*L30,2)</f>
        <v>0</v>
      </c>
      <c r="AZ100" s="82">
        <f>ROUND(AZ101,2)</f>
        <v>0</v>
      </c>
      <c r="BA100" s="82">
        <f>ROUND(BA101,2)</f>
        <v>0</v>
      </c>
      <c r="BB100" s="82">
        <f>ROUND(BB101,2)</f>
        <v>0</v>
      </c>
      <c r="BC100" s="82">
        <f>ROUND(BC101,2)</f>
        <v>0</v>
      </c>
      <c r="BD100" s="84">
        <f>ROUND(BD101,2)</f>
        <v>0</v>
      </c>
      <c r="BS100" s="85" t="s">
        <v>75</v>
      </c>
      <c r="BT100" s="85" t="s">
        <v>83</v>
      </c>
      <c r="BU100" s="85" t="s">
        <v>77</v>
      </c>
      <c r="BV100" s="85" t="s">
        <v>78</v>
      </c>
      <c r="BW100" s="85" t="s">
        <v>102</v>
      </c>
      <c r="BX100" s="85" t="s">
        <v>4</v>
      </c>
      <c r="CL100" s="85" t="s">
        <v>1</v>
      </c>
      <c r="CM100" s="85" t="s">
        <v>76</v>
      </c>
    </row>
    <row r="101" spans="1:91" s="3" customFormat="1" ht="16.5" customHeight="1">
      <c r="A101" s="86" t="s">
        <v>85</v>
      </c>
      <c r="B101" s="51"/>
      <c r="C101" s="9"/>
      <c r="D101" s="9"/>
      <c r="E101" s="214" t="s">
        <v>103</v>
      </c>
      <c r="F101" s="214"/>
      <c r="G101" s="214"/>
      <c r="H101" s="214"/>
      <c r="I101" s="214"/>
      <c r="J101" s="9"/>
      <c r="K101" s="214" t="s">
        <v>104</v>
      </c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44">
        <f>'05 - Veľký prístrešok'!J32</f>
        <v>0</v>
      </c>
      <c r="AH101" s="245"/>
      <c r="AI101" s="245"/>
      <c r="AJ101" s="245"/>
      <c r="AK101" s="245"/>
      <c r="AL101" s="245"/>
      <c r="AM101" s="245"/>
      <c r="AN101" s="244">
        <f t="shared" si="0"/>
        <v>0</v>
      </c>
      <c r="AO101" s="245"/>
      <c r="AP101" s="245"/>
      <c r="AQ101" s="87" t="s">
        <v>88</v>
      </c>
      <c r="AR101" s="51"/>
      <c r="AS101" s="88">
        <v>0</v>
      </c>
      <c r="AT101" s="89">
        <f t="shared" si="1"/>
        <v>0</v>
      </c>
      <c r="AU101" s="90">
        <f>'05 - Veľký prístrešok'!P131</f>
        <v>0</v>
      </c>
      <c r="AV101" s="89">
        <f>'05 - Veľký prístrešok'!J35</f>
        <v>0</v>
      </c>
      <c r="AW101" s="89">
        <f>'05 - Veľký prístrešok'!J36</f>
        <v>0</v>
      </c>
      <c r="AX101" s="89">
        <f>'05 - Veľký prístrešok'!J37</f>
        <v>0</v>
      </c>
      <c r="AY101" s="89">
        <f>'05 - Veľký prístrešok'!J38</f>
        <v>0</v>
      </c>
      <c r="AZ101" s="89">
        <f>'05 - Veľký prístrešok'!F35</f>
        <v>0</v>
      </c>
      <c r="BA101" s="89">
        <f>'05 - Veľký prístrešok'!F36</f>
        <v>0</v>
      </c>
      <c r="BB101" s="89">
        <f>'05 - Veľký prístrešok'!F37</f>
        <v>0</v>
      </c>
      <c r="BC101" s="89">
        <f>'05 - Veľký prístrešok'!F38</f>
        <v>0</v>
      </c>
      <c r="BD101" s="91">
        <f>'05 - Veľký prístrešok'!F39</f>
        <v>0</v>
      </c>
      <c r="BT101" s="25" t="s">
        <v>89</v>
      </c>
      <c r="BV101" s="25" t="s">
        <v>78</v>
      </c>
      <c r="BW101" s="25" t="s">
        <v>105</v>
      </c>
      <c r="BX101" s="25" t="s">
        <v>102</v>
      </c>
      <c r="CL101" s="25" t="s">
        <v>1</v>
      </c>
    </row>
    <row r="102" spans="1:91" s="6" customFormat="1" ht="16.5" customHeight="1">
      <c r="B102" s="77"/>
      <c r="C102" s="78"/>
      <c r="D102" s="219" t="s">
        <v>106</v>
      </c>
      <c r="E102" s="219"/>
      <c r="F102" s="219"/>
      <c r="G102" s="219"/>
      <c r="H102" s="219"/>
      <c r="I102" s="79"/>
      <c r="J102" s="219" t="s">
        <v>107</v>
      </c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46">
        <f>ROUND(SUM(AG103:AG112),2)</f>
        <v>0</v>
      </c>
      <c r="AH102" s="247"/>
      <c r="AI102" s="247"/>
      <c r="AJ102" s="247"/>
      <c r="AK102" s="247"/>
      <c r="AL102" s="247"/>
      <c r="AM102" s="247"/>
      <c r="AN102" s="253">
        <f t="shared" si="0"/>
        <v>0</v>
      </c>
      <c r="AO102" s="247"/>
      <c r="AP102" s="247"/>
      <c r="AQ102" s="80" t="s">
        <v>82</v>
      </c>
      <c r="AR102" s="77"/>
      <c r="AS102" s="81">
        <f>ROUND(SUM(AS103:AS112),2)</f>
        <v>0</v>
      </c>
      <c r="AT102" s="82">
        <f t="shared" si="1"/>
        <v>0</v>
      </c>
      <c r="AU102" s="83">
        <f>ROUND(SUM(AU103:AU112),5)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ROUND(SUM(AZ103:AZ112),2)</f>
        <v>0</v>
      </c>
      <c r="BA102" s="82">
        <f>ROUND(SUM(BA103:BA112),2)</f>
        <v>0</v>
      </c>
      <c r="BB102" s="82">
        <f>ROUND(SUM(BB103:BB112),2)</f>
        <v>0</v>
      </c>
      <c r="BC102" s="82">
        <f>ROUND(SUM(BC103:BC112),2)</f>
        <v>0</v>
      </c>
      <c r="BD102" s="84">
        <f>ROUND(SUM(BD103:BD112),2)</f>
        <v>0</v>
      </c>
      <c r="BS102" s="85" t="s">
        <v>75</v>
      </c>
      <c r="BT102" s="85" t="s">
        <v>83</v>
      </c>
      <c r="BU102" s="85" t="s">
        <v>77</v>
      </c>
      <c r="BV102" s="85" t="s">
        <v>78</v>
      </c>
      <c r="BW102" s="85" t="s">
        <v>108</v>
      </c>
      <c r="BX102" s="85" t="s">
        <v>4</v>
      </c>
      <c r="CL102" s="85" t="s">
        <v>1</v>
      </c>
      <c r="CM102" s="85" t="s">
        <v>76</v>
      </c>
    </row>
    <row r="103" spans="1:91" s="3" customFormat="1" ht="16.5" customHeight="1">
      <c r="A103" s="86" t="s">
        <v>85</v>
      </c>
      <c r="B103" s="51"/>
      <c r="C103" s="9"/>
      <c r="D103" s="9"/>
      <c r="E103" s="214" t="s">
        <v>109</v>
      </c>
      <c r="F103" s="214"/>
      <c r="G103" s="214"/>
      <c r="H103" s="214"/>
      <c r="I103" s="214"/>
      <c r="J103" s="9"/>
      <c r="K103" s="214" t="s">
        <v>110</v>
      </c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44">
        <f>'06 - Rekonštrukcia vnútor...'!J32</f>
        <v>0</v>
      </c>
      <c r="AH103" s="245"/>
      <c r="AI103" s="245"/>
      <c r="AJ103" s="245"/>
      <c r="AK103" s="245"/>
      <c r="AL103" s="245"/>
      <c r="AM103" s="245"/>
      <c r="AN103" s="244">
        <f t="shared" si="0"/>
        <v>0</v>
      </c>
      <c r="AO103" s="245"/>
      <c r="AP103" s="245"/>
      <c r="AQ103" s="87" t="s">
        <v>88</v>
      </c>
      <c r="AR103" s="51"/>
      <c r="AS103" s="88">
        <v>0</v>
      </c>
      <c r="AT103" s="89">
        <f t="shared" si="1"/>
        <v>0</v>
      </c>
      <c r="AU103" s="90">
        <f>'06 - Rekonštrukcia vnútor...'!P138</f>
        <v>0</v>
      </c>
      <c r="AV103" s="89">
        <f>'06 - Rekonštrukcia vnútor...'!J35</f>
        <v>0</v>
      </c>
      <c r="AW103" s="89">
        <f>'06 - Rekonštrukcia vnútor...'!J36</f>
        <v>0</v>
      </c>
      <c r="AX103" s="89">
        <f>'06 - Rekonštrukcia vnútor...'!J37</f>
        <v>0</v>
      </c>
      <c r="AY103" s="89">
        <f>'06 - Rekonštrukcia vnútor...'!J38</f>
        <v>0</v>
      </c>
      <c r="AZ103" s="89">
        <f>'06 - Rekonštrukcia vnútor...'!F35</f>
        <v>0</v>
      </c>
      <c r="BA103" s="89">
        <f>'06 - Rekonštrukcia vnútor...'!F36</f>
        <v>0</v>
      </c>
      <c r="BB103" s="89">
        <f>'06 - Rekonštrukcia vnútor...'!F37</f>
        <v>0</v>
      </c>
      <c r="BC103" s="89">
        <f>'06 - Rekonštrukcia vnútor...'!F38</f>
        <v>0</v>
      </c>
      <c r="BD103" s="91">
        <f>'06 - Rekonštrukcia vnútor...'!F39</f>
        <v>0</v>
      </c>
      <c r="BT103" s="25" t="s">
        <v>89</v>
      </c>
      <c r="BV103" s="25" t="s">
        <v>78</v>
      </c>
      <c r="BW103" s="25" t="s">
        <v>111</v>
      </c>
      <c r="BX103" s="25" t="s">
        <v>108</v>
      </c>
      <c r="CL103" s="25" t="s">
        <v>1</v>
      </c>
    </row>
    <row r="104" spans="1:91" s="3" customFormat="1" ht="16.5" customHeight="1">
      <c r="A104" s="86" t="s">
        <v>85</v>
      </c>
      <c r="B104" s="51"/>
      <c r="C104" s="9"/>
      <c r="D104" s="9"/>
      <c r="E104" s="214" t="s">
        <v>112</v>
      </c>
      <c r="F104" s="214"/>
      <c r="G104" s="214"/>
      <c r="H104" s="214"/>
      <c r="I104" s="214"/>
      <c r="J104" s="9"/>
      <c r="K104" s="214" t="s">
        <v>113</v>
      </c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44">
        <f>'07 - Zdravotechnika'!J32</f>
        <v>0</v>
      </c>
      <c r="AH104" s="245"/>
      <c r="AI104" s="245"/>
      <c r="AJ104" s="245"/>
      <c r="AK104" s="245"/>
      <c r="AL104" s="245"/>
      <c r="AM104" s="245"/>
      <c r="AN104" s="244">
        <f t="shared" si="0"/>
        <v>0</v>
      </c>
      <c r="AO104" s="245"/>
      <c r="AP104" s="245"/>
      <c r="AQ104" s="87" t="s">
        <v>88</v>
      </c>
      <c r="AR104" s="51"/>
      <c r="AS104" s="88">
        <v>0</v>
      </c>
      <c r="AT104" s="89">
        <f t="shared" si="1"/>
        <v>0</v>
      </c>
      <c r="AU104" s="90">
        <f>'07 - Zdravotechnika'!P123</f>
        <v>0</v>
      </c>
      <c r="AV104" s="89">
        <f>'07 - Zdravotechnika'!J35</f>
        <v>0</v>
      </c>
      <c r="AW104" s="89">
        <f>'07 - Zdravotechnika'!J36</f>
        <v>0</v>
      </c>
      <c r="AX104" s="89">
        <f>'07 - Zdravotechnika'!J37</f>
        <v>0</v>
      </c>
      <c r="AY104" s="89">
        <f>'07 - Zdravotechnika'!J38</f>
        <v>0</v>
      </c>
      <c r="AZ104" s="89">
        <f>'07 - Zdravotechnika'!F35</f>
        <v>0</v>
      </c>
      <c r="BA104" s="89">
        <f>'07 - Zdravotechnika'!F36</f>
        <v>0</v>
      </c>
      <c r="BB104" s="89">
        <f>'07 - Zdravotechnika'!F37</f>
        <v>0</v>
      </c>
      <c r="BC104" s="89">
        <f>'07 - Zdravotechnika'!F38</f>
        <v>0</v>
      </c>
      <c r="BD104" s="91">
        <f>'07 - Zdravotechnika'!F39</f>
        <v>0</v>
      </c>
      <c r="BT104" s="25" t="s">
        <v>89</v>
      </c>
      <c r="BV104" s="25" t="s">
        <v>78</v>
      </c>
      <c r="BW104" s="25" t="s">
        <v>114</v>
      </c>
      <c r="BX104" s="25" t="s">
        <v>108</v>
      </c>
      <c r="CL104" s="25" t="s">
        <v>1</v>
      </c>
    </row>
    <row r="105" spans="1:91" s="3" customFormat="1" ht="16.5" customHeight="1">
      <c r="A105" s="86" t="s">
        <v>85</v>
      </c>
      <c r="B105" s="51"/>
      <c r="C105" s="9"/>
      <c r="D105" s="9"/>
      <c r="E105" s="214" t="s">
        <v>115</v>
      </c>
      <c r="F105" s="214"/>
      <c r="G105" s="214"/>
      <c r="H105" s="214"/>
      <c r="I105" s="214"/>
      <c r="J105" s="9"/>
      <c r="K105" s="214" t="s">
        <v>116</v>
      </c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44">
        <f>'08 - Ústredné kúrenie'!J32</f>
        <v>0</v>
      </c>
      <c r="AH105" s="245"/>
      <c r="AI105" s="245"/>
      <c r="AJ105" s="245"/>
      <c r="AK105" s="245"/>
      <c r="AL105" s="245"/>
      <c r="AM105" s="245"/>
      <c r="AN105" s="244">
        <f t="shared" si="0"/>
        <v>0</v>
      </c>
      <c r="AO105" s="245"/>
      <c r="AP105" s="245"/>
      <c r="AQ105" s="87" t="s">
        <v>88</v>
      </c>
      <c r="AR105" s="51"/>
      <c r="AS105" s="88">
        <v>0</v>
      </c>
      <c r="AT105" s="89">
        <f t="shared" si="1"/>
        <v>0</v>
      </c>
      <c r="AU105" s="90">
        <f>'08 - Ústredné kúrenie'!P125</f>
        <v>0</v>
      </c>
      <c r="AV105" s="89">
        <f>'08 - Ústredné kúrenie'!J35</f>
        <v>0</v>
      </c>
      <c r="AW105" s="89">
        <f>'08 - Ústredné kúrenie'!J36</f>
        <v>0</v>
      </c>
      <c r="AX105" s="89">
        <f>'08 - Ústredné kúrenie'!J37</f>
        <v>0</v>
      </c>
      <c r="AY105" s="89">
        <f>'08 - Ústredné kúrenie'!J38</f>
        <v>0</v>
      </c>
      <c r="AZ105" s="89">
        <f>'08 - Ústredné kúrenie'!F35</f>
        <v>0</v>
      </c>
      <c r="BA105" s="89">
        <f>'08 - Ústredné kúrenie'!F36</f>
        <v>0</v>
      </c>
      <c r="BB105" s="89">
        <f>'08 - Ústredné kúrenie'!F37</f>
        <v>0</v>
      </c>
      <c r="BC105" s="89">
        <f>'08 - Ústredné kúrenie'!F38</f>
        <v>0</v>
      </c>
      <c r="BD105" s="91">
        <f>'08 - Ústredné kúrenie'!F39</f>
        <v>0</v>
      </c>
      <c r="BT105" s="25" t="s">
        <v>89</v>
      </c>
      <c r="BV105" s="25" t="s">
        <v>78</v>
      </c>
      <c r="BW105" s="25" t="s">
        <v>117</v>
      </c>
      <c r="BX105" s="25" t="s">
        <v>108</v>
      </c>
      <c r="CL105" s="25" t="s">
        <v>1</v>
      </c>
    </row>
    <row r="106" spans="1:91" s="3" customFormat="1" ht="16.5" customHeight="1">
      <c r="A106" s="86" t="s">
        <v>85</v>
      </c>
      <c r="B106" s="51"/>
      <c r="C106" s="9"/>
      <c r="D106" s="9"/>
      <c r="E106" s="214" t="s">
        <v>118</v>
      </c>
      <c r="F106" s="214"/>
      <c r="G106" s="214"/>
      <c r="H106" s="214"/>
      <c r="I106" s="214"/>
      <c r="J106" s="9"/>
      <c r="K106" s="214" t="s">
        <v>119</v>
      </c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44">
        <f>'09 - Elektroinštalácia'!J32</f>
        <v>0</v>
      </c>
      <c r="AH106" s="245"/>
      <c r="AI106" s="245"/>
      <c r="AJ106" s="245"/>
      <c r="AK106" s="245"/>
      <c r="AL106" s="245"/>
      <c r="AM106" s="245"/>
      <c r="AN106" s="244">
        <f t="shared" si="0"/>
        <v>0</v>
      </c>
      <c r="AO106" s="245"/>
      <c r="AP106" s="245"/>
      <c r="AQ106" s="87" t="s">
        <v>88</v>
      </c>
      <c r="AR106" s="51"/>
      <c r="AS106" s="88">
        <v>0</v>
      </c>
      <c r="AT106" s="89">
        <f t="shared" si="1"/>
        <v>0</v>
      </c>
      <c r="AU106" s="90">
        <f>'09 - Elektroinštalácia'!P125</f>
        <v>0</v>
      </c>
      <c r="AV106" s="89">
        <f>'09 - Elektroinštalácia'!J35</f>
        <v>0</v>
      </c>
      <c r="AW106" s="89">
        <f>'09 - Elektroinštalácia'!J36</f>
        <v>0</v>
      </c>
      <c r="AX106" s="89">
        <f>'09 - Elektroinštalácia'!J37</f>
        <v>0</v>
      </c>
      <c r="AY106" s="89">
        <f>'09 - Elektroinštalácia'!J38</f>
        <v>0</v>
      </c>
      <c r="AZ106" s="89">
        <f>'09 - Elektroinštalácia'!F35</f>
        <v>0</v>
      </c>
      <c r="BA106" s="89">
        <f>'09 - Elektroinštalácia'!F36</f>
        <v>0</v>
      </c>
      <c r="BB106" s="89">
        <f>'09 - Elektroinštalácia'!F37</f>
        <v>0</v>
      </c>
      <c r="BC106" s="89">
        <f>'09 - Elektroinštalácia'!F38</f>
        <v>0</v>
      </c>
      <c r="BD106" s="91">
        <f>'09 - Elektroinštalácia'!F39</f>
        <v>0</v>
      </c>
      <c r="BT106" s="25" t="s">
        <v>89</v>
      </c>
      <c r="BV106" s="25" t="s">
        <v>78</v>
      </c>
      <c r="BW106" s="25" t="s">
        <v>120</v>
      </c>
      <c r="BX106" s="25" t="s">
        <v>108</v>
      </c>
      <c r="CL106" s="25" t="s">
        <v>1</v>
      </c>
    </row>
    <row r="107" spans="1:91" s="3" customFormat="1" ht="16.5" customHeight="1">
      <c r="A107" s="86" t="s">
        <v>85</v>
      </c>
      <c r="B107" s="51"/>
      <c r="C107" s="9"/>
      <c r="D107" s="9"/>
      <c r="E107" s="214" t="s">
        <v>121</v>
      </c>
      <c r="F107" s="214"/>
      <c r="G107" s="214"/>
      <c r="H107" s="214"/>
      <c r="I107" s="214"/>
      <c r="J107" s="9"/>
      <c r="K107" s="214" t="s">
        <v>122</v>
      </c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44">
        <f>'10 - Výťah'!J32</f>
        <v>0</v>
      </c>
      <c r="AH107" s="245"/>
      <c r="AI107" s="245"/>
      <c r="AJ107" s="245"/>
      <c r="AK107" s="245"/>
      <c r="AL107" s="245"/>
      <c r="AM107" s="245"/>
      <c r="AN107" s="244">
        <f t="shared" si="0"/>
        <v>0</v>
      </c>
      <c r="AO107" s="245"/>
      <c r="AP107" s="245"/>
      <c r="AQ107" s="87" t="s">
        <v>88</v>
      </c>
      <c r="AR107" s="51"/>
      <c r="AS107" s="88">
        <v>0</v>
      </c>
      <c r="AT107" s="89">
        <f t="shared" si="1"/>
        <v>0</v>
      </c>
      <c r="AU107" s="90">
        <f>'10 - Výťah'!P137</f>
        <v>0</v>
      </c>
      <c r="AV107" s="89">
        <f>'10 - Výťah'!J35</f>
        <v>0</v>
      </c>
      <c r="AW107" s="89">
        <f>'10 - Výťah'!J36</f>
        <v>0</v>
      </c>
      <c r="AX107" s="89">
        <f>'10 - Výťah'!J37</f>
        <v>0</v>
      </c>
      <c r="AY107" s="89">
        <f>'10 - Výťah'!J38</f>
        <v>0</v>
      </c>
      <c r="AZ107" s="89">
        <f>'10 - Výťah'!F35</f>
        <v>0</v>
      </c>
      <c r="BA107" s="89">
        <f>'10 - Výťah'!F36</f>
        <v>0</v>
      </c>
      <c r="BB107" s="89">
        <f>'10 - Výťah'!F37</f>
        <v>0</v>
      </c>
      <c r="BC107" s="89">
        <f>'10 - Výťah'!F38</f>
        <v>0</v>
      </c>
      <c r="BD107" s="91">
        <f>'10 - Výťah'!F39</f>
        <v>0</v>
      </c>
      <c r="BT107" s="25" t="s">
        <v>89</v>
      </c>
      <c r="BV107" s="25" t="s">
        <v>78</v>
      </c>
      <c r="BW107" s="25" t="s">
        <v>123</v>
      </c>
      <c r="BX107" s="25" t="s">
        <v>108</v>
      </c>
      <c r="CL107" s="25" t="s">
        <v>1</v>
      </c>
    </row>
    <row r="108" spans="1:91" s="3" customFormat="1" ht="16.5" customHeight="1">
      <c r="A108" s="86" t="s">
        <v>85</v>
      </c>
      <c r="B108" s="51"/>
      <c r="C108" s="9"/>
      <c r="D108" s="9"/>
      <c r="E108" s="214" t="s">
        <v>124</v>
      </c>
      <c r="F108" s="214"/>
      <c r="G108" s="214"/>
      <c r="H108" s="214"/>
      <c r="I108" s="214"/>
      <c r="J108" s="9"/>
      <c r="K108" s="214" t="s">
        <v>125</v>
      </c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44">
        <f>'11 - Malý prístrešok'!J32</f>
        <v>0</v>
      </c>
      <c r="AH108" s="245"/>
      <c r="AI108" s="245"/>
      <c r="AJ108" s="245"/>
      <c r="AK108" s="245"/>
      <c r="AL108" s="245"/>
      <c r="AM108" s="245"/>
      <c r="AN108" s="244">
        <f t="shared" si="0"/>
        <v>0</v>
      </c>
      <c r="AO108" s="245"/>
      <c r="AP108" s="245"/>
      <c r="AQ108" s="87" t="s">
        <v>88</v>
      </c>
      <c r="AR108" s="51"/>
      <c r="AS108" s="88">
        <v>0</v>
      </c>
      <c r="AT108" s="89">
        <f t="shared" si="1"/>
        <v>0</v>
      </c>
      <c r="AU108" s="90">
        <f>'11 - Malý prístrešok'!P129</f>
        <v>0</v>
      </c>
      <c r="AV108" s="89">
        <f>'11 - Malý prístrešok'!J35</f>
        <v>0</v>
      </c>
      <c r="AW108" s="89">
        <f>'11 - Malý prístrešok'!J36</f>
        <v>0</v>
      </c>
      <c r="AX108" s="89">
        <f>'11 - Malý prístrešok'!J37</f>
        <v>0</v>
      </c>
      <c r="AY108" s="89">
        <f>'11 - Malý prístrešok'!J38</f>
        <v>0</v>
      </c>
      <c r="AZ108" s="89">
        <f>'11 - Malý prístrešok'!F35</f>
        <v>0</v>
      </c>
      <c r="BA108" s="89">
        <f>'11 - Malý prístrešok'!F36</f>
        <v>0</v>
      </c>
      <c r="BB108" s="89">
        <f>'11 - Malý prístrešok'!F37</f>
        <v>0</v>
      </c>
      <c r="BC108" s="89">
        <f>'11 - Malý prístrešok'!F38</f>
        <v>0</v>
      </c>
      <c r="BD108" s="91">
        <f>'11 - Malý prístrešok'!F39</f>
        <v>0</v>
      </c>
      <c r="BT108" s="25" t="s">
        <v>89</v>
      </c>
      <c r="BV108" s="25" t="s">
        <v>78</v>
      </c>
      <c r="BW108" s="25" t="s">
        <v>126</v>
      </c>
      <c r="BX108" s="25" t="s">
        <v>108</v>
      </c>
      <c r="CL108" s="25" t="s">
        <v>1</v>
      </c>
    </row>
    <row r="109" spans="1:91" s="3" customFormat="1" ht="16.5" customHeight="1">
      <c r="A109" s="86" t="s">
        <v>85</v>
      </c>
      <c r="B109" s="51"/>
      <c r="C109" s="9"/>
      <c r="D109" s="9"/>
      <c r="E109" s="214" t="s">
        <v>127</v>
      </c>
      <c r="F109" s="214"/>
      <c r="G109" s="214"/>
      <c r="H109" s="214"/>
      <c r="I109" s="214"/>
      <c r="J109" s="9"/>
      <c r="K109" s="214" t="s">
        <v>128</v>
      </c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44">
        <f>'12 - Bezbariérové opatrenia'!J32</f>
        <v>0</v>
      </c>
      <c r="AH109" s="245"/>
      <c r="AI109" s="245"/>
      <c r="AJ109" s="245"/>
      <c r="AK109" s="245"/>
      <c r="AL109" s="245"/>
      <c r="AM109" s="245"/>
      <c r="AN109" s="244">
        <f t="shared" si="0"/>
        <v>0</v>
      </c>
      <c r="AO109" s="245"/>
      <c r="AP109" s="245"/>
      <c r="AQ109" s="87" t="s">
        <v>88</v>
      </c>
      <c r="AR109" s="51"/>
      <c r="AS109" s="88">
        <v>0</v>
      </c>
      <c r="AT109" s="89">
        <f t="shared" si="1"/>
        <v>0</v>
      </c>
      <c r="AU109" s="90">
        <f>'12 - Bezbariérové opatrenia'!P127</f>
        <v>0</v>
      </c>
      <c r="AV109" s="89">
        <f>'12 - Bezbariérové opatrenia'!J35</f>
        <v>0</v>
      </c>
      <c r="AW109" s="89">
        <f>'12 - Bezbariérové opatrenia'!J36</f>
        <v>0</v>
      </c>
      <c r="AX109" s="89">
        <f>'12 - Bezbariérové opatrenia'!J37</f>
        <v>0</v>
      </c>
      <c r="AY109" s="89">
        <f>'12 - Bezbariérové opatrenia'!J38</f>
        <v>0</v>
      </c>
      <c r="AZ109" s="89">
        <f>'12 - Bezbariérové opatrenia'!F35</f>
        <v>0</v>
      </c>
      <c r="BA109" s="89">
        <f>'12 - Bezbariérové opatrenia'!F36</f>
        <v>0</v>
      </c>
      <c r="BB109" s="89">
        <f>'12 - Bezbariérové opatrenia'!F37</f>
        <v>0</v>
      </c>
      <c r="BC109" s="89">
        <f>'12 - Bezbariérové opatrenia'!F38</f>
        <v>0</v>
      </c>
      <c r="BD109" s="91">
        <f>'12 - Bezbariérové opatrenia'!F39</f>
        <v>0</v>
      </c>
      <c r="BT109" s="25" t="s">
        <v>89</v>
      </c>
      <c r="BV109" s="25" t="s">
        <v>78</v>
      </c>
      <c r="BW109" s="25" t="s">
        <v>129</v>
      </c>
      <c r="BX109" s="25" t="s">
        <v>108</v>
      </c>
      <c r="CL109" s="25" t="s">
        <v>1</v>
      </c>
    </row>
    <row r="110" spans="1:91" s="3" customFormat="1" ht="16.5" customHeight="1">
      <c r="A110" s="86" t="s">
        <v>85</v>
      </c>
      <c r="B110" s="51"/>
      <c r="C110" s="9"/>
      <c r="D110" s="9"/>
      <c r="E110" s="214" t="s">
        <v>130</v>
      </c>
      <c r="F110" s="214"/>
      <c r="G110" s="214"/>
      <c r="H110" s="214"/>
      <c r="I110" s="214"/>
      <c r="J110" s="9"/>
      <c r="K110" s="214" t="s">
        <v>131</v>
      </c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44">
        <f>'13 - Lakovňa'!J32</f>
        <v>0</v>
      </c>
      <c r="AH110" s="245"/>
      <c r="AI110" s="245"/>
      <c r="AJ110" s="245"/>
      <c r="AK110" s="245"/>
      <c r="AL110" s="245"/>
      <c r="AM110" s="245"/>
      <c r="AN110" s="244">
        <f t="shared" si="0"/>
        <v>0</v>
      </c>
      <c r="AO110" s="245"/>
      <c r="AP110" s="245"/>
      <c r="AQ110" s="87" t="s">
        <v>88</v>
      </c>
      <c r="AR110" s="51"/>
      <c r="AS110" s="88">
        <v>0</v>
      </c>
      <c r="AT110" s="89">
        <f t="shared" si="1"/>
        <v>0</v>
      </c>
      <c r="AU110" s="90">
        <f>'13 - Lakovňa'!P120</f>
        <v>0</v>
      </c>
      <c r="AV110" s="89">
        <f>'13 - Lakovňa'!J35</f>
        <v>0</v>
      </c>
      <c r="AW110" s="89">
        <f>'13 - Lakovňa'!J36</f>
        <v>0</v>
      </c>
      <c r="AX110" s="89">
        <f>'13 - Lakovňa'!J37</f>
        <v>0</v>
      </c>
      <c r="AY110" s="89">
        <f>'13 - Lakovňa'!J38</f>
        <v>0</v>
      </c>
      <c r="AZ110" s="89">
        <f>'13 - Lakovňa'!F35</f>
        <v>0</v>
      </c>
      <c r="BA110" s="89">
        <f>'13 - Lakovňa'!F36</f>
        <v>0</v>
      </c>
      <c r="BB110" s="89">
        <f>'13 - Lakovňa'!F37</f>
        <v>0</v>
      </c>
      <c r="BC110" s="89">
        <f>'13 - Lakovňa'!F38</f>
        <v>0</v>
      </c>
      <c r="BD110" s="91">
        <f>'13 - Lakovňa'!F39</f>
        <v>0</v>
      </c>
      <c r="BT110" s="25" t="s">
        <v>89</v>
      </c>
      <c r="BV110" s="25" t="s">
        <v>78</v>
      </c>
      <c r="BW110" s="25" t="s">
        <v>132</v>
      </c>
      <c r="BX110" s="25" t="s">
        <v>108</v>
      </c>
      <c r="CL110" s="25" t="s">
        <v>1</v>
      </c>
    </row>
    <row r="111" spans="1:91" s="3" customFormat="1" ht="23.25" customHeight="1">
      <c r="A111" s="86" t="s">
        <v>85</v>
      </c>
      <c r="B111" s="51"/>
      <c r="C111" s="9"/>
      <c r="D111" s="9"/>
      <c r="E111" s="214" t="s">
        <v>133</v>
      </c>
      <c r="F111" s="214"/>
      <c r="G111" s="214"/>
      <c r="H111" s="214"/>
      <c r="I111" s="214"/>
      <c r="J111" s="9"/>
      <c r="K111" s="214" t="s">
        <v>134</v>
      </c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44">
        <f>'14 - Odsávanie, podtlakov...'!J32</f>
        <v>0</v>
      </c>
      <c r="AH111" s="245"/>
      <c r="AI111" s="245"/>
      <c r="AJ111" s="245"/>
      <c r="AK111" s="245"/>
      <c r="AL111" s="245"/>
      <c r="AM111" s="245"/>
      <c r="AN111" s="244">
        <f t="shared" si="0"/>
        <v>0</v>
      </c>
      <c r="AO111" s="245"/>
      <c r="AP111" s="245"/>
      <c r="AQ111" s="87" t="s">
        <v>88</v>
      </c>
      <c r="AR111" s="51"/>
      <c r="AS111" s="88">
        <v>0</v>
      </c>
      <c r="AT111" s="89">
        <f t="shared" si="1"/>
        <v>0</v>
      </c>
      <c r="AU111" s="90">
        <f>'14 - Odsávanie, podtlakov...'!P120</f>
        <v>0</v>
      </c>
      <c r="AV111" s="89">
        <f>'14 - Odsávanie, podtlakov...'!J35</f>
        <v>0</v>
      </c>
      <c r="AW111" s="89">
        <f>'14 - Odsávanie, podtlakov...'!J36</f>
        <v>0</v>
      </c>
      <c r="AX111" s="89">
        <f>'14 - Odsávanie, podtlakov...'!J37</f>
        <v>0</v>
      </c>
      <c r="AY111" s="89">
        <f>'14 - Odsávanie, podtlakov...'!J38</f>
        <v>0</v>
      </c>
      <c r="AZ111" s="89">
        <f>'14 - Odsávanie, podtlakov...'!F35</f>
        <v>0</v>
      </c>
      <c r="BA111" s="89">
        <f>'14 - Odsávanie, podtlakov...'!F36</f>
        <v>0</v>
      </c>
      <c r="BB111" s="89">
        <f>'14 - Odsávanie, podtlakov...'!F37</f>
        <v>0</v>
      </c>
      <c r="BC111" s="89">
        <f>'14 - Odsávanie, podtlakov...'!F38</f>
        <v>0</v>
      </c>
      <c r="BD111" s="91">
        <f>'14 - Odsávanie, podtlakov...'!F39</f>
        <v>0</v>
      </c>
      <c r="BT111" s="25" t="s">
        <v>89</v>
      </c>
      <c r="BV111" s="25" t="s">
        <v>78</v>
      </c>
      <c r="BW111" s="25" t="s">
        <v>135</v>
      </c>
      <c r="BX111" s="25" t="s">
        <v>108</v>
      </c>
      <c r="CL111" s="25" t="s">
        <v>1</v>
      </c>
    </row>
    <row r="112" spans="1:91" s="3" customFormat="1" ht="16.5" customHeight="1">
      <c r="A112" s="86" t="s">
        <v>85</v>
      </c>
      <c r="B112" s="51"/>
      <c r="C112" s="9"/>
      <c r="D112" s="9"/>
      <c r="E112" s="214" t="s">
        <v>136</v>
      </c>
      <c r="F112" s="214"/>
      <c r="G112" s="214"/>
      <c r="H112" s="214"/>
      <c r="I112" s="214"/>
      <c r="J112" s="9"/>
      <c r="K112" s="214" t="s">
        <v>137</v>
      </c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44">
        <f>'15 - Zariadenie a rozvody...'!J32</f>
        <v>0</v>
      </c>
      <c r="AH112" s="245"/>
      <c r="AI112" s="245"/>
      <c r="AJ112" s="245"/>
      <c r="AK112" s="245"/>
      <c r="AL112" s="245"/>
      <c r="AM112" s="245"/>
      <c r="AN112" s="244">
        <f t="shared" si="0"/>
        <v>0</v>
      </c>
      <c r="AO112" s="245"/>
      <c r="AP112" s="245"/>
      <c r="AQ112" s="87" t="s">
        <v>88</v>
      </c>
      <c r="AR112" s="51"/>
      <c r="AS112" s="92">
        <v>0</v>
      </c>
      <c r="AT112" s="93">
        <f t="shared" si="1"/>
        <v>0</v>
      </c>
      <c r="AU112" s="94">
        <f>'15 - Zariadenie a rozvody...'!P123</f>
        <v>0</v>
      </c>
      <c r="AV112" s="93">
        <f>'15 - Zariadenie a rozvody...'!J35</f>
        <v>0</v>
      </c>
      <c r="AW112" s="93">
        <f>'15 - Zariadenie a rozvody...'!J36</f>
        <v>0</v>
      </c>
      <c r="AX112" s="93">
        <f>'15 - Zariadenie a rozvody...'!J37</f>
        <v>0</v>
      </c>
      <c r="AY112" s="93">
        <f>'15 - Zariadenie a rozvody...'!J38</f>
        <v>0</v>
      </c>
      <c r="AZ112" s="93">
        <f>'15 - Zariadenie a rozvody...'!F35</f>
        <v>0</v>
      </c>
      <c r="BA112" s="93">
        <f>'15 - Zariadenie a rozvody...'!F36</f>
        <v>0</v>
      </c>
      <c r="BB112" s="93">
        <f>'15 - Zariadenie a rozvody...'!F37</f>
        <v>0</v>
      </c>
      <c r="BC112" s="93">
        <f>'15 - Zariadenie a rozvody...'!F38</f>
        <v>0</v>
      </c>
      <c r="BD112" s="95">
        <f>'15 - Zariadenie a rozvody...'!F39</f>
        <v>0</v>
      </c>
      <c r="BT112" s="25" t="s">
        <v>89</v>
      </c>
      <c r="BV112" s="25" t="s">
        <v>78</v>
      </c>
      <c r="BW112" s="25" t="s">
        <v>138</v>
      </c>
      <c r="BX112" s="25" t="s">
        <v>108</v>
      </c>
      <c r="CL112" s="25" t="s">
        <v>1</v>
      </c>
    </row>
    <row r="113" spans="2:44" s="1" customFormat="1" ht="30" customHeight="1">
      <c r="B113" s="32"/>
      <c r="AR113" s="32"/>
    </row>
    <row r="114" spans="2:44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32"/>
    </row>
  </sheetData>
  <mergeCells count="110"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6:AP96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G94:AM94"/>
    <mergeCell ref="AN94:AP94"/>
    <mergeCell ref="AR2:BE2"/>
    <mergeCell ref="AG98:AM98"/>
    <mergeCell ref="AG103:AM103"/>
    <mergeCell ref="AG102:AM102"/>
    <mergeCell ref="AG92:AM92"/>
    <mergeCell ref="AG101:AM101"/>
    <mergeCell ref="AG97:AM97"/>
    <mergeCell ref="AG100:AM100"/>
    <mergeCell ref="AG104:AM104"/>
    <mergeCell ref="AG95:AM95"/>
    <mergeCell ref="AG96:AM96"/>
    <mergeCell ref="AG99:AM99"/>
    <mergeCell ref="AM87:AN87"/>
    <mergeCell ref="AM89:AP89"/>
    <mergeCell ref="AM90:AP90"/>
    <mergeCell ref="AN101:AP101"/>
    <mergeCell ref="AN92:AP92"/>
    <mergeCell ref="AN99:AP99"/>
    <mergeCell ref="AN102:AP102"/>
    <mergeCell ref="AN97:AP97"/>
    <mergeCell ref="AN103:AP103"/>
    <mergeCell ref="AN98:AP98"/>
    <mergeCell ref="AN104:AP104"/>
    <mergeCell ref="AN100:AP100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E109:I109"/>
    <mergeCell ref="K109:AF109"/>
    <mergeCell ref="E110:I110"/>
    <mergeCell ref="K110:AF110"/>
    <mergeCell ref="E111:I111"/>
    <mergeCell ref="K111:AF111"/>
    <mergeCell ref="E112:I112"/>
    <mergeCell ref="K112:AF11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E106:I106"/>
    <mergeCell ref="K106:AF106"/>
    <mergeCell ref="E107:I107"/>
    <mergeCell ref="K107:AF107"/>
    <mergeCell ref="E108:I108"/>
    <mergeCell ref="K108:AF108"/>
    <mergeCell ref="C92:G92"/>
    <mergeCell ref="D102:H102"/>
    <mergeCell ref="D100:H100"/>
    <mergeCell ref="D95:H95"/>
    <mergeCell ref="E104:I104"/>
    <mergeCell ref="E103:I103"/>
    <mergeCell ref="E98:I98"/>
    <mergeCell ref="E101:I101"/>
    <mergeCell ref="E97:I97"/>
    <mergeCell ref="E99:I99"/>
    <mergeCell ref="E96:I96"/>
    <mergeCell ref="I92:AF92"/>
    <mergeCell ref="J100:AF100"/>
    <mergeCell ref="J102:AF102"/>
    <mergeCell ref="J95:AF95"/>
    <mergeCell ref="K96:AF96"/>
    <mergeCell ref="K98:AF98"/>
    <mergeCell ref="K101:AF101"/>
    <mergeCell ref="K103:AF103"/>
    <mergeCell ref="K104:AF104"/>
    <mergeCell ref="K99:AF99"/>
    <mergeCell ref="K97:AF97"/>
    <mergeCell ref="L85:AJ85"/>
    <mergeCell ref="E105:I105"/>
    <mergeCell ref="K105:AF105"/>
  </mergeCells>
  <hyperlinks>
    <hyperlink ref="A96" location="'01 - Výmena výplní otvorov'!C2" display="/" xr:uid="{00000000-0004-0000-0000-000000000000}"/>
    <hyperlink ref="A97" location="'02 - Fasáda'!C2" display="/" xr:uid="{00000000-0004-0000-0000-000001000000}"/>
    <hyperlink ref="A98" location="'03 - Okapový chodník a sp...'!C2" display="/" xr:uid="{00000000-0004-0000-0000-000002000000}"/>
    <hyperlink ref="A99" location="'04 - Asanovanie vonkajšíc...'!C2" display="/" xr:uid="{00000000-0004-0000-0000-000003000000}"/>
    <hyperlink ref="A101" location="'05 - Veľký prístrešok'!C2" display="/" xr:uid="{00000000-0004-0000-0000-000004000000}"/>
    <hyperlink ref="A103" location="'06 - Rekonštrukcia vnútor...'!C2" display="/" xr:uid="{00000000-0004-0000-0000-000005000000}"/>
    <hyperlink ref="A104" location="'07 - Zdravotechnika'!C2" display="/" xr:uid="{00000000-0004-0000-0000-000006000000}"/>
    <hyperlink ref="A105" location="'08 - Ústredné kúrenie'!C2" display="/" xr:uid="{00000000-0004-0000-0000-000007000000}"/>
    <hyperlink ref="A106" location="'09 - Elektroinštalácia'!C2" display="/" xr:uid="{00000000-0004-0000-0000-000008000000}"/>
    <hyperlink ref="A107" location="'10 - Výťah'!C2" display="/" xr:uid="{00000000-0004-0000-0000-000009000000}"/>
    <hyperlink ref="A108" location="'11 - Malý prístrešok'!C2" display="/" xr:uid="{00000000-0004-0000-0000-00000A000000}"/>
    <hyperlink ref="A109" location="'12 - Bezbariérové opatrenia'!C2" display="/" xr:uid="{00000000-0004-0000-0000-00000B000000}"/>
    <hyperlink ref="A110" location="'13 - Lakovňa'!C2" display="/" xr:uid="{00000000-0004-0000-0000-00000C000000}"/>
    <hyperlink ref="A111" location="'14 - Odsávanie, podtlakov...'!C2" display="/" xr:uid="{00000000-0004-0000-0000-00000D000000}"/>
    <hyperlink ref="A112" location="'15 - Zariadenie a rozvody...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4"/>
  <sheetViews>
    <sheetView showGridLines="0" topLeftCell="A167" workbookViewId="0">
      <selection activeCell="F177" sqref="F17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2891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ROUND((SUM(BE125:BE193)),  2)</f>
        <v>0</v>
      </c>
      <c r="G35" s="100"/>
      <c r="H35" s="100"/>
      <c r="I35" s="101">
        <v>0.23</v>
      </c>
      <c r="J35" s="99">
        <f>ROUND(((SUM(BE125:BE193))*I35),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ROUND((SUM(BF125:BF193)),  2)</f>
        <v>0</v>
      </c>
      <c r="G36" s="100"/>
      <c r="H36" s="100"/>
      <c r="I36" s="101">
        <v>0.23</v>
      </c>
      <c r="J36" s="99">
        <f>ROUND(((SUM(BF125:BF193))*I36),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ROUND((SUM(BG125:BG193)),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ROUND((SUM(BH125:BH193)),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ROUND((SUM(BI125:BI193)),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09 - Elektroinštalácia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J125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2892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5" customHeight="1">
      <c r="B100" s="114"/>
      <c r="D100" s="115" t="s">
        <v>2893</v>
      </c>
      <c r="E100" s="116"/>
      <c r="F100" s="116"/>
      <c r="G100" s="116"/>
      <c r="H100" s="116"/>
      <c r="I100" s="116"/>
      <c r="J100" s="117">
        <f>J162</f>
        <v>0</v>
      </c>
      <c r="L100" s="114"/>
    </row>
    <row r="101" spans="2:47" s="8" customFormat="1" ht="24.95" customHeight="1">
      <c r="B101" s="114"/>
      <c r="D101" s="115" t="s">
        <v>2894</v>
      </c>
      <c r="E101" s="116"/>
      <c r="F101" s="116"/>
      <c r="G101" s="116"/>
      <c r="H101" s="116"/>
      <c r="I101" s="116"/>
      <c r="J101" s="117">
        <f>J170</f>
        <v>0</v>
      </c>
      <c r="L101" s="114"/>
    </row>
    <row r="102" spans="2:47" s="8" customFormat="1" ht="24.95" customHeight="1">
      <c r="B102" s="114"/>
      <c r="D102" s="115" t="s">
        <v>2895</v>
      </c>
      <c r="E102" s="116"/>
      <c r="F102" s="116"/>
      <c r="G102" s="116"/>
      <c r="H102" s="116"/>
      <c r="I102" s="116"/>
      <c r="J102" s="117">
        <f>J174</f>
        <v>0</v>
      </c>
      <c r="L102" s="114"/>
    </row>
    <row r="103" spans="2:47" s="8" customFormat="1" ht="24.95" customHeight="1">
      <c r="B103" s="114"/>
      <c r="D103" s="115" t="s">
        <v>2896</v>
      </c>
      <c r="E103" s="116"/>
      <c r="F103" s="116"/>
      <c r="G103" s="116"/>
      <c r="H103" s="116"/>
      <c r="I103" s="116"/>
      <c r="J103" s="117">
        <f>J180</f>
        <v>0</v>
      </c>
      <c r="L103" s="114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161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61" t="str">
        <f>E7</f>
        <v>Stavebné úpravy a rekonštrukcia priestorov Strednej odbornej školy drevárskej vo Zvolene</v>
      </c>
      <c r="F113" s="262"/>
      <c r="G113" s="262"/>
      <c r="H113" s="262"/>
      <c r="L113" s="32"/>
    </row>
    <row r="114" spans="2:65" ht="12" customHeight="1">
      <c r="B114" s="20"/>
      <c r="C114" s="27" t="s">
        <v>140</v>
      </c>
      <c r="L114" s="20"/>
    </row>
    <row r="115" spans="2:65" s="1" customFormat="1" ht="16.5" customHeight="1">
      <c r="B115" s="32"/>
      <c r="E115" s="261" t="s">
        <v>1505</v>
      </c>
      <c r="F115" s="260"/>
      <c r="G115" s="260"/>
      <c r="H115" s="260"/>
      <c r="L115" s="32"/>
    </row>
    <row r="116" spans="2:65" s="1" customFormat="1" ht="12" customHeight="1">
      <c r="B116" s="32"/>
      <c r="C116" s="27" t="s">
        <v>142</v>
      </c>
      <c r="L116" s="32"/>
    </row>
    <row r="117" spans="2:65" s="1" customFormat="1" ht="16.5" customHeight="1">
      <c r="B117" s="32"/>
      <c r="E117" s="215" t="str">
        <f>E11</f>
        <v>09 - Elektroinštalácia</v>
      </c>
      <c r="F117" s="260"/>
      <c r="G117" s="260"/>
      <c r="H117" s="260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parc.č. 1132/1, 1132/2, 1558/147 k.ú. Môťová</v>
      </c>
      <c r="I119" s="27" t="s">
        <v>21</v>
      </c>
      <c r="J119" s="55" t="str">
        <f>IF(J14="","",J14)</f>
        <v>27. 2. 2025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Banskobystrický samosprávny kraj</v>
      </c>
      <c r="I121" s="27" t="s">
        <v>29</v>
      </c>
      <c r="J121" s="30" t="str">
        <f>E23</f>
        <v>Ing. Marek Mečír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Stanislav Hlubina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162</v>
      </c>
      <c r="D124" s="124" t="s">
        <v>61</v>
      </c>
      <c r="E124" s="124" t="s">
        <v>57</v>
      </c>
      <c r="F124" s="124" t="s">
        <v>58</v>
      </c>
      <c r="G124" s="124" t="s">
        <v>163</v>
      </c>
      <c r="H124" s="124" t="s">
        <v>164</v>
      </c>
      <c r="I124" s="124" t="s">
        <v>165</v>
      </c>
      <c r="J124" s="125" t="s">
        <v>146</v>
      </c>
      <c r="K124" s="126" t="s">
        <v>166</v>
      </c>
      <c r="L124" s="122"/>
      <c r="M124" s="62" t="s">
        <v>1</v>
      </c>
      <c r="N124" s="63" t="s">
        <v>40</v>
      </c>
      <c r="O124" s="63" t="s">
        <v>167</v>
      </c>
      <c r="P124" s="63" t="s">
        <v>168</v>
      </c>
      <c r="Q124" s="63" t="s">
        <v>169</v>
      </c>
      <c r="R124" s="63" t="s">
        <v>170</v>
      </c>
      <c r="S124" s="63" t="s">
        <v>171</v>
      </c>
      <c r="T124" s="64" t="s">
        <v>172</v>
      </c>
    </row>
    <row r="125" spans="2:65" s="1" customFormat="1" ht="22.9" customHeight="1">
      <c r="B125" s="32"/>
      <c r="C125" s="67" t="s">
        <v>147</v>
      </c>
      <c r="J125" s="127">
        <f>BK125</f>
        <v>0</v>
      </c>
      <c r="L125" s="32"/>
      <c r="M125" s="65"/>
      <c r="N125" s="56"/>
      <c r="O125" s="56"/>
      <c r="P125" s="128">
        <f>P126+P162+P170+P174+P180</f>
        <v>0</v>
      </c>
      <c r="Q125" s="56"/>
      <c r="R125" s="128">
        <f>R126+R162+R170+R174+R180</f>
        <v>0</v>
      </c>
      <c r="S125" s="56"/>
      <c r="T125" s="129">
        <f>T126+T162+T170+T174+T180</f>
        <v>0</v>
      </c>
      <c r="AT125" s="17" t="s">
        <v>75</v>
      </c>
      <c r="AU125" s="17" t="s">
        <v>148</v>
      </c>
      <c r="BK125" s="130">
        <f>BK126+BK162+BK170+BK174+BK180</f>
        <v>0</v>
      </c>
    </row>
    <row r="126" spans="2:65" s="11" customFormat="1" ht="25.9" customHeight="1">
      <c r="B126" s="131"/>
      <c r="D126" s="132" t="s">
        <v>75</v>
      </c>
      <c r="E126" s="133" t="s">
        <v>2897</v>
      </c>
      <c r="F126" s="133" t="s">
        <v>119</v>
      </c>
      <c r="I126" s="134"/>
      <c r="J126" s="135">
        <f>BK126</f>
        <v>0</v>
      </c>
      <c r="L126" s="131"/>
      <c r="M126" s="136"/>
      <c r="P126" s="137">
        <f>SUM(P127:P161)</f>
        <v>0</v>
      </c>
      <c r="R126" s="137">
        <f>SUM(R127:R161)</f>
        <v>0</v>
      </c>
      <c r="T126" s="138">
        <f>SUM(T127:T161)</f>
        <v>0</v>
      </c>
      <c r="AR126" s="132" t="s">
        <v>83</v>
      </c>
      <c r="AT126" s="139" t="s">
        <v>75</v>
      </c>
      <c r="AU126" s="139" t="s">
        <v>76</v>
      </c>
      <c r="AY126" s="132" t="s">
        <v>175</v>
      </c>
      <c r="BK126" s="140">
        <f>SUM(BK127:BK161)</f>
        <v>0</v>
      </c>
    </row>
    <row r="127" spans="2:65" s="1" customFormat="1" ht="21.75" customHeight="1">
      <c r="B127" s="143"/>
      <c r="C127" s="144" t="s">
        <v>83</v>
      </c>
      <c r="D127" s="144" t="s">
        <v>178</v>
      </c>
      <c r="E127" s="145" t="s">
        <v>2898</v>
      </c>
      <c r="F127" s="146" t="s">
        <v>2899</v>
      </c>
      <c r="G127" s="147" t="s">
        <v>181</v>
      </c>
      <c r="H127" s="148">
        <v>7</v>
      </c>
      <c r="I127" s="149"/>
      <c r="J127" s="150">
        <f t="shared" ref="J127:J161" si="0">ROUND(I127*H127,2)</f>
        <v>0</v>
      </c>
      <c r="K127" s="151"/>
      <c r="L127" s="32"/>
      <c r="M127" s="152" t="s">
        <v>1</v>
      </c>
      <c r="N127" s="153" t="s">
        <v>42</v>
      </c>
      <c r="P127" s="154">
        <f t="shared" ref="P127:P161" si="1">O127*H127</f>
        <v>0</v>
      </c>
      <c r="Q127" s="154">
        <v>0</v>
      </c>
      <c r="R127" s="154">
        <f t="shared" ref="R127:R161" si="2">Q127*H127</f>
        <v>0</v>
      </c>
      <c r="S127" s="154">
        <v>0</v>
      </c>
      <c r="T127" s="155">
        <f t="shared" ref="T127:T161" si="3">S127*H127</f>
        <v>0</v>
      </c>
      <c r="AR127" s="156" t="s">
        <v>182</v>
      </c>
      <c r="AT127" s="156" t="s">
        <v>178</v>
      </c>
      <c r="AU127" s="156" t="s">
        <v>83</v>
      </c>
      <c r="AY127" s="17" t="s">
        <v>175</v>
      </c>
      <c r="BE127" s="157">
        <f t="shared" ref="BE127:BE161" si="4">IF(N127="základná",J127,0)</f>
        <v>0</v>
      </c>
      <c r="BF127" s="157">
        <f t="shared" ref="BF127:BF161" si="5">IF(N127="znížená",J127,0)</f>
        <v>0</v>
      </c>
      <c r="BG127" s="157">
        <f t="shared" ref="BG127:BG161" si="6">IF(N127="zákl. prenesená",J127,0)</f>
        <v>0</v>
      </c>
      <c r="BH127" s="157">
        <f t="shared" ref="BH127:BH161" si="7">IF(N127="zníž. prenesená",J127,0)</f>
        <v>0</v>
      </c>
      <c r="BI127" s="157">
        <f t="shared" ref="BI127:BI161" si="8">IF(N127="nulová",J127,0)</f>
        <v>0</v>
      </c>
      <c r="BJ127" s="17" t="s">
        <v>89</v>
      </c>
      <c r="BK127" s="157">
        <f t="shared" ref="BK127:BK161" si="9">ROUND(I127*H127,2)</f>
        <v>0</v>
      </c>
      <c r="BL127" s="17" t="s">
        <v>182</v>
      </c>
      <c r="BM127" s="156" t="s">
        <v>89</v>
      </c>
    </row>
    <row r="128" spans="2:65" s="1" customFormat="1" ht="16.5" customHeight="1">
      <c r="B128" s="143"/>
      <c r="C128" s="144" t="s">
        <v>89</v>
      </c>
      <c r="D128" s="144" t="s">
        <v>178</v>
      </c>
      <c r="E128" s="145" t="s">
        <v>2900</v>
      </c>
      <c r="F128" s="146" t="s">
        <v>2901</v>
      </c>
      <c r="G128" s="147" t="s">
        <v>181</v>
      </c>
      <c r="H128" s="148">
        <v>2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182</v>
      </c>
      <c r="AT128" s="156" t="s">
        <v>178</v>
      </c>
      <c r="AU128" s="156" t="s">
        <v>83</v>
      </c>
      <c r="AY128" s="17" t="s">
        <v>175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182</v>
      </c>
      <c r="BM128" s="156" t="s">
        <v>182</v>
      </c>
    </row>
    <row r="129" spans="2:65" s="1" customFormat="1" ht="21.75" customHeight="1">
      <c r="B129" s="143"/>
      <c r="C129" s="144" t="s">
        <v>176</v>
      </c>
      <c r="D129" s="144" t="s">
        <v>178</v>
      </c>
      <c r="E129" s="145" t="s">
        <v>2902</v>
      </c>
      <c r="F129" s="146" t="s">
        <v>2903</v>
      </c>
      <c r="G129" s="147" t="s">
        <v>181</v>
      </c>
      <c r="H129" s="148">
        <v>16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182</v>
      </c>
      <c r="AT129" s="156" t="s">
        <v>178</v>
      </c>
      <c r="AU129" s="156" t="s">
        <v>83</v>
      </c>
      <c r="AY129" s="17" t="s">
        <v>175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182</v>
      </c>
      <c r="BM129" s="156" t="s">
        <v>205</v>
      </c>
    </row>
    <row r="130" spans="2:65" s="1" customFormat="1" ht="16.5" customHeight="1">
      <c r="B130" s="143"/>
      <c r="C130" s="144" t="s">
        <v>182</v>
      </c>
      <c r="D130" s="144" t="s">
        <v>178</v>
      </c>
      <c r="E130" s="145" t="s">
        <v>2904</v>
      </c>
      <c r="F130" s="146" t="s">
        <v>2905</v>
      </c>
      <c r="G130" s="147" t="s">
        <v>181</v>
      </c>
      <c r="H130" s="148">
        <v>27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182</v>
      </c>
      <c r="AT130" s="156" t="s">
        <v>178</v>
      </c>
      <c r="AU130" s="156" t="s">
        <v>83</v>
      </c>
      <c r="AY130" s="17" t="s">
        <v>175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182</v>
      </c>
      <c r="BM130" s="156" t="s">
        <v>189</v>
      </c>
    </row>
    <row r="131" spans="2:65" s="1" customFormat="1" ht="24.2" customHeight="1">
      <c r="B131" s="143"/>
      <c r="C131" s="144" t="s">
        <v>207</v>
      </c>
      <c r="D131" s="144" t="s">
        <v>178</v>
      </c>
      <c r="E131" s="145" t="s">
        <v>2906</v>
      </c>
      <c r="F131" s="146" t="s">
        <v>2907</v>
      </c>
      <c r="G131" s="147" t="s">
        <v>181</v>
      </c>
      <c r="H131" s="148">
        <v>52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182</v>
      </c>
      <c r="AT131" s="156" t="s">
        <v>178</v>
      </c>
      <c r="AU131" s="156" t="s">
        <v>83</v>
      </c>
      <c r="AY131" s="17" t="s">
        <v>175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182</v>
      </c>
      <c r="BM131" s="156" t="s">
        <v>121</v>
      </c>
    </row>
    <row r="132" spans="2:65" s="1" customFormat="1" ht="21.75" customHeight="1">
      <c r="B132" s="143"/>
      <c r="C132" s="144" t="s">
        <v>205</v>
      </c>
      <c r="D132" s="144" t="s">
        <v>178</v>
      </c>
      <c r="E132" s="145" t="s">
        <v>2908</v>
      </c>
      <c r="F132" s="146" t="s">
        <v>2909</v>
      </c>
      <c r="G132" s="147" t="s">
        <v>181</v>
      </c>
      <c r="H132" s="148">
        <v>6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182</v>
      </c>
      <c r="AT132" s="156" t="s">
        <v>178</v>
      </c>
      <c r="AU132" s="156" t="s">
        <v>83</v>
      </c>
      <c r="AY132" s="17" t="s">
        <v>175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182</v>
      </c>
      <c r="BM132" s="156" t="s">
        <v>127</v>
      </c>
    </row>
    <row r="133" spans="2:65" s="1" customFormat="1" ht="16.5" customHeight="1">
      <c r="B133" s="143"/>
      <c r="C133" s="144" t="s">
        <v>247</v>
      </c>
      <c r="D133" s="144" t="s">
        <v>178</v>
      </c>
      <c r="E133" s="145" t="s">
        <v>2910</v>
      </c>
      <c r="F133" s="146" t="s">
        <v>2911</v>
      </c>
      <c r="G133" s="147" t="s">
        <v>181</v>
      </c>
      <c r="H133" s="148">
        <v>50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182</v>
      </c>
      <c r="AT133" s="156" t="s">
        <v>178</v>
      </c>
      <c r="AU133" s="156" t="s">
        <v>83</v>
      </c>
      <c r="AY133" s="17" t="s">
        <v>175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182</v>
      </c>
      <c r="BM133" s="156" t="s">
        <v>133</v>
      </c>
    </row>
    <row r="134" spans="2:65" s="1" customFormat="1" ht="16.5" customHeight="1">
      <c r="B134" s="143"/>
      <c r="C134" s="144" t="s">
        <v>189</v>
      </c>
      <c r="D134" s="144" t="s">
        <v>178</v>
      </c>
      <c r="E134" s="145" t="s">
        <v>2912</v>
      </c>
      <c r="F134" s="146" t="s">
        <v>2913</v>
      </c>
      <c r="G134" s="147" t="s">
        <v>181</v>
      </c>
      <c r="H134" s="148">
        <v>58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182</v>
      </c>
      <c r="AT134" s="156" t="s">
        <v>178</v>
      </c>
      <c r="AU134" s="156" t="s">
        <v>83</v>
      </c>
      <c r="AY134" s="17" t="s">
        <v>175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182</v>
      </c>
      <c r="BM134" s="156" t="s">
        <v>321</v>
      </c>
    </row>
    <row r="135" spans="2:65" s="1" customFormat="1" ht="16.5" customHeight="1">
      <c r="B135" s="143"/>
      <c r="C135" s="144" t="s">
        <v>269</v>
      </c>
      <c r="D135" s="144" t="s">
        <v>178</v>
      </c>
      <c r="E135" s="145" t="s">
        <v>2914</v>
      </c>
      <c r="F135" s="146" t="s">
        <v>2915</v>
      </c>
      <c r="G135" s="147" t="s">
        <v>181</v>
      </c>
      <c r="H135" s="148">
        <v>55</v>
      </c>
      <c r="I135" s="149"/>
      <c r="J135" s="150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182</v>
      </c>
      <c r="AT135" s="156" t="s">
        <v>178</v>
      </c>
      <c r="AU135" s="156" t="s">
        <v>83</v>
      </c>
      <c r="AY135" s="17" t="s">
        <v>175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182</v>
      </c>
      <c r="BM135" s="156" t="s">
        <v>333</v>
      </c>
    </row>
    <row r="136" spans="2:65" s="1" customFormat="1" ht="16.5" customHeight="1">
      <c r="B136" s="143"/>
      <c r="C136" s="144" t="s">
        <v>121</v>
      </c>
      <c r="D136" s="144" t="s">
        <v>178</v>
      </c>
      <c r="E136" s="145" t="s">
        <v>2916</v>
      </c>
      <c r="F136" s="146" t="s">
        <v>2917</v>
      </c>
      <c r="G136" s="147" t="s">
        <v>181</v>
      </c>
      <c r="H136" s="148">
        <v>2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182</v>
      </c>
      <c r="AT136" s="156" t="s">
        <v>178</v>
      </c>
      <c r="AU136" s="156" t="s">
        <v>83</v>
      </c>
      <c r="AY136" s="17" t="s">
        <v>175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182</v>
      </c>
      <c r="BM136" s="156" t="s">
        <v>345</v>
      </c>
    </row>
    <row r="137" spans="2:65" s="1" customFormat="1" ht="16.5" customHeight="1">
      <c r="B137" s="143"/>
      <c r="C137" s="144" t="s">
        <v>124</v>
      </c>
      <c r="D137" s="144" t="s">
        <v>178</v>
      </c>
      <c r="E137" s="145" t="s">
        <v>2918</v>
      </c>
      <c r="F137" s="146" t="s">
        <v>2919</v>
      </c>
      <c r="G137" s="147" t="s">
        <v>253</v>
      </c>
      <c r="H137" s="148">
        <v>50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182</v>
      </c>
      <c r="AT137" s="156" t="s">
        <v>178</v>
      </c>
      <c r="AU137" s="156" t="s">
        <v>83</v>
      </c>
      <c r="AY137" s="17" t="s">
        <v>175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182</v>
      </c>
      <c r="BM137" s="156" t="s">
        <v>355</v>
      </c>
    </row>
    <row r="138" spans="2:65" s="1" customFormat="1" ht="16.5" customHeight="1">
      <c r="B138" s="143"/>
      <c r="C138" s="144" t="s">
        <v>127</v>
      </c>
      <c r="D138" s="144" t="s">
        <v>178</v>
      </c>
      <c r="E138" s="145" t="s">
        <v>2920</v>
      </c>
      <c r="F138" s="146" t="s">
        <v>2921</v>
      </c>
      <c r="G138" s="147" t="s">
        <v>253</v>
      </c>
      <c r="H138" s="148">
        <v>500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182</v>
      </c>
      <c r="AT138" s="156" t="s">
        <v>178</v>
      </c>
      <c r="AU138" s="156" t="s">
        <v>83</v>
      </c>
      <c r="AY138" s="17" t="s">
        <v>175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182</v>
      </c>
      <c r="BM138" s="156" t="s">
        <v>367</v>
      </c>
    </row>
    <row r="139" spans="2:65" s="1" customFormat="1" ht="16.5" customHeight="1">
      <c r="B139" s="143"/>
      <c r="C139" s="144" t="s">
        <v>130</v>
      </c>
      <c r="D139" s="144" t="s">
        <v>178</v>
      </c>
      <c r="E139" s="145" t="s">
        <v>2922</v>
      </c>
      <c r="F139" s="146" t="s">
        <v>2923</v>
      </c>
      <c r="G139" s="147" t="s">
        <v>253</v>
      </c>
      <c r="H139" s="148">
        <v>250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182</v>
      </c>
      <c r="AT139" s="156" t="s">
        <v>178</v>
      </c>
      <c r="AU139" s="156" t="s">
        <v>83</v>
      </c>
      <c r="AY139" s="17" t="s">
        <v>175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182</v>
      </c>
      <c r="BM139" s="156" t="s">
        <v>378</v>
      </c>
    </row>
    <row r="140" spans="2:65" s="1" customFormat="1" ht="16.5" customHeight="1">
      <c r="B140" s="143"/>
      <c r="C140" s="144" t="s">
        <v>133</v>
      </c>
      <c r="D140" s="144" t="s">
        <v>178</v>
      </c>
      <c r="E140" s="145" t="s">
        <v>2924</v>
      </c>
      <c r="F140" s="146" t="s">
        <v>2925</v>
      </c>
      <c r="G140" s="147" t="s">
        <v>253</v>
      </c>
      <c r="H140" s="148">
        <v>150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182</v>
      </c>
      <c r="AT140" s="156" t="s">
        <v>178</v>
      </c>
      <c r="AU140" s="156" t="s">
        <v>83</v>
      </c>
      <c r="AY140" s="17" t="s">
        <v>175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182</v>
      </c>
      <c r="BM140" s="156" t="s">
        <v>386</v>
      </c>
    </row>
    <row r="141" spans="2:65" s="1" customFormat="1" ht="16.5" customHeight="1">
      <c r="B141" s="143"/>
      <c r="C141" s="144" t="s">
        <v>136</v>
      </c>
      <c r="D141" s="144" t="s">
        <v>178</v>
      </c>
      <c r="E141" s="145" t="s">
        <v>2926</v>
      </c>
      <c r="F141" s="146" t="s">
        <v>2927</v>
      </c>
      <c r="G141" s="147" t="s">
        <v>253</v>
      </c>
      <c r="H141" s="148">
        <v>650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182</v>
      </c>
      <c r="AT141" s="156" t="s">
        <v>178</v>
      </c>
      <c r="AU141" s="156" t="s">
        <v>83</v>
      </c>
      <c r="AY141" s="17" t="s">
        <v>175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182</v>
      </c>
      <c r="BM141" s="156" t="s">
        <v>395</v>
      </c>
    </row>
    <row r="142" spans="2:65" s="1" customFormat="1" ht="16.5" customHeight="1">
      <c r="B142" s="143"/>
      <c r="C142" s="144" t="s">
        <v>321</v>
      </c>
      <c r="D142" s="144" t="s">
        <v>178</v>
      </c>
      <c r="E142" s="145" t="s">
        <v>2928</v>
      </c>
      <c r="F142" s="146" t="s">
        <v>2929</v>
      </c>
      <c r="G142" s="147" t="s">
        <v>253</v>
      </c>
      <c r="H142" s="148">
        <v>500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182</v>
      </c>
      <c r="AT142" s="156" t="s">
        <v>178</v>
      </c>
      <c r="AU142" s="156" t="s">
        <v>83</v>
      </c>
      <c r="AY142" s="17" t="s">
        <v>175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182</v>
      </c>
      <c r="BM142" s="156" t="s">
        <v>407</v>
      </c>
    </row>
    <row r="143" spans="2:65" s="1" customFormat="1" ht="16.5" customHeight="1">
      <c r="B143" s="143"/>
      <c r="C143" s="144" t="s">
        <v>327</v>
      </c>
      <c r="D143" s="144" t="s">
        <v>178</v>
      </c>
      <c r="E143" s="145" t="s">
        <v>2930</v>
      </c>
      <c r="F143" s="146" t="s">
        <v>2931</v>
      </c>
      <c r="G143" s="147" t="s">
        <v>253</v>
      </c>
      <c r="H143" s="148">
        <v>1100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182</v>
      </c>
      <c r="AT143" s="156" t="s">
        <v>178</v>
      </c>
      <c r="AU143" s="156" t="s">
        <v>83</v>
      </c>
      <c r="AY143" s="17" t="s">
        <v>175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182</v>
      </c>
      <c r="BM143" s="156" t="s">
        <v>420</v>
      </c>
    </row>
    <row r="144" spans="2:65" s="1" customFormat="1" ht="16.5" customHeight="1">
      <c r="B144" s="143"/>
      <c r="C144" s="144" t="s">
        <v>333</v>
      </c>
      <c r="D144" s="144" t="s">
        <v>178</v>
      </c>
      <c r="E144" s="145" t="s">
        <v>2932</v>
      </c>
      <c r="F144" s="146" t="s">
        <v>2933</v>
      </c>
      <c r="G144" s="147" t="s">
        <v>253</v>
      </c>
      <c r="H144" s="148">
        <v>50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182</v>
      </c>
      <c r="AT144" s="156" t="s">
        <v>178</v>
      </c>
      <c r="AU144" s="156" t="s">
        <v>83</v>
      </c>
      <c r="AY144" s="17" t="s">
        <v>175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182</v>
      </c>
      <c r="BM144" s="156" t="s">
        <v>429</v>
      </c>
    </row>
    <row r="145" spans="2:65" s="1" customFormat="1" ht="16.5" customHeight="1">
      <c r="B145" s="143"/>
      <c r="C145" s="144" t="s">
        <v>339</v>
      </c>
      <c r="D145" s="144" t="s">
        <v>178</v>
      </c>
      <c r="E145" s="145" t="s">
        <v>2934</v>
      </c>
      <c r="F145" s="146" t="s">
        <v>2935</v>
      </c>
      <c r="G145" s="147" t="s">
        <v>253</v>
      </c>
      <c r="H145" s="148">
        <v>150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182</v>
      </c>
      <c r="AT145" s="156" t="s">
        <v>178</v>
      </c>
      <c r="AU145" s="156" t="s">
        <v>83</v>
      </c>
      <c r="AY145" s="17" t="s">
        <v>175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182</v>
      </c>
      <c r="BM145" s="156" t="s">
        <v>451</v>
      </c>
    </row>
    <row r="146" spans="2:65" s="1" customFormat="1" ht="16.5" customHeight="1">
      <c r="B146" s="143"/>
      <c r="C146" s="144" t="s">
        <v>345</v>
      </c>
      <c r="D146" s="144" t="s">
        <v>178</v>
      </c>
      <c r="E146" s="145" t="s">
        <v>2936</v>
      </c>
      <c r="F146" s="146" t="s">
        <v>2937</v>
      </c>
      <c r="G146" s="147" t="s">
        <v>253</v>
      </c>
      <c r="H146" s="148">
        <v>200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182</v>
      </c>
      <c r="AT146" s="156" t="s">
        <v>178</v>
      </c>
      <c r="AU146" s="156" t="s">
        <v>83</v>
      </c>
      <c r="AY146" s="17" t="s">
        <v>175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89</v>
      </c>
      <c r="BK146" s="157">
        <f t="shared" si="9"/>
        <v>0</v>
      </c>
      <c r="BL146" s="17" t="s">
        <v>182</v>
      </c>
      <c r="BM146" s="156" t="s">
        <v>463</v>
      </c>
    </row>
    <row r="147" spans="2:65" s="1" customFormat="1" ht="16.5" customHeight="1">
      <c r="B147" s="143"/>
      <c r="C147" s="144" t="s">
        <v>349</v>
      </c>
      <c r="D147" s="144" t="s">
        <v>178</v>
      </c>
      <c r="E147" s="145" t="s">
        <v>2938</v>
      </c>
      <c r="F147" s="146" t="s">
        <v>2939</v>
      </c>
      <c r="G147" s="147" t="s">
        <v>253</v>
      </c>
      <c r="H147" s="148">
        <v>40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182</v>
      </c>
      <c r="AT147" s="156" t="s">
        <v>178</v>
      </c>
      <c r="AU147" s="156" t="s">
        <v>83</v>
      </c>
      <c r="AY147" s="17" t="s">
        <v>175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89</v>
      </c>
      <c r="BK147" s="157">
        <f t="shared" si="9"/>
        <v>0</v>
      </c>
      <c r="BL147" s="17" t="s">
        <v>182</v>
      </c>
      <c r="BM147" s="156" t="s">
        <v>486</v>
      </c>
    </row>
    <row r="148" spans="2:65" s="1" customFormat="1" ht="16.5" customHeight="1">
      <c r="B148" s="143"/>
      <c r="C148" s="144" t="s">
        <v>355</v>
      </c>
      <c r="D148" s="144" t="s">
        <v>178</v>
      </c>
      <c r="E148" s="145" t="s">
        <v>2940</v>
      </c>
      <c r="F148" s="146" t="s">
        <v>2941</v>
      </c>
      <c r="G148" s="147" t="s">
        <v>253</v>
      </c>
      <c r="H148" s="148">
        <v>70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182</v>
      </c>
      <c r="AT148" s="156" t="s">
        <v>178</v>
      </c>
      <c r="AU148" s="156" t="s">
        <v>83</v>
      </c>
      <c r="AY148" s="17" t="s">
        <v>175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89</v>
      </c>
      <c r="BK148" s="157">
        <f t="shared" si="9"/>
        <v>0</v>
      </c>
      <c r="BL148" s="17" t="s">
        <v>182</v>
      </c>
      <c r="BM148" s="156" t="s">
        <v>494</v>
      </c>
    </row>
    <row r="149" spans="2:65" s="1" customFormat="1" ht="16.5" customHeight="1">
      <c r="B149" s="143"/>
      <c r="C149" s="144" t="s">
        <v>7</v>
      </c>
      <c r="D149" s="144" t="s">
        <v>178</v>
      </c>
      <c r="E149" s="145" t="s">
        <v>2942</v>
      </c>
      <c r="F149" s="146" t="s">
        <v>2943</v>
      </c>
      <c r="G149" s="147" t="s">
        <v>253</v>
      </c>
      <c r="H149" s="148">
        <v>300</v>
      </c>
      <c r="I149" s="149"/>
      <c r="J149" s="150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182</v>
      </c>
      <c r="AT149" s="156" t="s">
        <v>178</v>
      </c>
      <c r="AU149" s="156" t="s">
        <v>83</v>
      </c>
      <c r="AY149" s="17" t="s">
        <v>175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89</v>
      </c>
      <c r="BK149" s="157">
        <f t="shared" si="9"/>
        <v>0</v>
      </c>
      <c r="BL149" s="17" t="s">
        <v>182</v>
      </c>
      <c r="BM149" s="156" t="s">
        <v>502</v>
      </c>
    </row>
    <row r="150" spans="2:65" s="1" customFormat="1" ht="16.5" customHeight="1">
      <c r="B150" s="143"/>
      <c r="C150" s="144" t="s">
        <v>367</v>
      </c>
      <c r="D150" s="144" t="s">
        <v>178</v>
      </c>
      <c r="E150" s="145" t="s">
        <v>2944</v>
      </c>
      <c r="F150" s="146" t="s">
        <v>2945</v>
      </c>
      <c r="G150" s="147" t="s">
        <v>253</v>
      </c>
      <c r="H150" s="148">
        <v>500</v>
      </c>
      <c r="I150" s="149"/>
      <c r="J150" s="150">
        <f t="shared" si="0"/>
        <v>0</v>
      </c>
      <c r="K150" s="151"/>
      <c r="L150" s="32"/>
      <c r="M150" s="152" t="s">
        <v>1</v>
      </c>
      <c r="N150" s="153" t="s">
        <v>42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182</v>
      </c>
      <c r="AT150" s="156" t="s">
        <v>178</v>
      </c>
      <c r="AU150" s="156" t="s">
        <v>83</v>
      </c>
      <c r="AY150" s="17" t="s">
        <v>175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89</v>
      </c>
      <c r="BK150" s="157">
        <f t="shared" si="9"/>
        <v>0</v>
      </c>
      <c r="BL150" s="17" t="s">
        <v>182</v>
      </c>
      <c r="BM150" s="156" t="s">
        <v>510</v>
      </c>
    </row>
    <row r="151" spans="2:65" s="1" customFormat="1" ht="16.5" customHeight="1">
      <c r="B151" s="143"/>
      <c r="C151" s="144" t="s">
        <v>373</v>
      </c>
      <c r="D151" s="144" t="s">
        <v>178</v>
      </c>
      <c r="E151" s="145" t="s">
        <v>2946</v>
      </c>
      <c r="F151" s="146" t="s">
        <v>2947</v>
      </c>
      <c r="G151" s="147" t="s">
        <v>253</v>
      </c>
      <c r="H151" s="148">
        <v>200</v>
      </c>
      <c r="I151" s="149"/>
      <c r="J151" s="150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182</v>
      </c>
      <c r="AT151" s="156" t="s">
        <v>178</v>
      </c>
      <c r="AU151" s="156" t="s">
        <v>83</v>
      </c>
      <c r="AY151" s="17" t="s">
        <v>175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89</v>
      </c>
      <c r="BK151" s="157">
        <f t="shared" si="9"/>
        <v>0</v>
      </c>
      <c r="BL151" s="17" t="s">
        <v>182</v>
      </c>
      <c r="BM151" s="156" t="s">
        <v>518</v>
      </c>
    </row>
    <row r="152" spans="2:65" s="1" customFormat="1" ht="24.2" customHeight="1">
      <c r="B152" s="143"/>
      <c r="C152" s="144" t="s">
        <v>378</v>
      </c>
      <c r="D152" s="144" t="s">
        <v>178</v>
      </c>
      <c r="E152" s="145" t="s">
        <v>2948</v>
      </c>
      <c r="F152" s="146" t="s">
        <v>2949</v>
      </c>
      <c r="G152" s="147" t="s">
        <v>253</v>
      </c>
      <c r="H152" s="148">
        <v>145</v>
      </c>
      <c r="I152" s="149"/>
      <c r="J152" s="150">
        <f t="shared" si="0"/>
        <v>0</v>
      </c>
      <c r="K152" s="151"/>
      <c r="L152" s="32"/>
      <c r="M152" s="152" t="s">
        <v>1</v>
      </c>
      <c r="N152" s="153" t="s">
        <v>42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182</v>
      </c>
      <c r="AT152" s="156" t="s">
        <v>178</v>
      </c>
      <c r="AU152" s="156" t="s">
        <v>83</v>
      </c>
      <c r="AY152" s="17" t="s">
        <v>175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89</v>
      </c>
      <c r="BK152" s="157">
        <f t="shared" si="9"/>
        <v>0</v>
      </c>
      <c r="BL152" s="17" t="s">
        <v>182</v>
      </c>
      <c r="BM152" s="156" t="s">
        <v>526</v>
      </c>
    </row>
    <row r="153" spans="2:65" s="1" customFormat="1" ht="24.2" customHeight="1">
      <c r="B153" s="143"/>
      <c r="C153" s="144" t="s">
        <v>382</v>
      </c>
      <c r="D153" s="144" t="s">
        <v>178</v>
      </c>
      <c r="E153" s="145" t="s">
        <v>2950</v>
      </c>
      <c r="F153" s="146" t="s">
        <v>2951</v>
      </c>
      <c r="G153" s="147" t="s">
        <v>253</v>
      </c>
      <c r="H153" s="148">
        <v>10</v>
      </c>
      <c r="I153" s="149"/>
      <c r="J153" s="150">
        <f t="shared" si="0"/>
        <v>0</v>
      </c>
      <c r="K153" s="151"/>
      <c r="L153" s="32"/>
      <c r="M153" s="152" t="s">
        <v>1</v>
      </c>
      <c r="N153" s="153" t="s">
        <v>42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182</v>
      </c>
      <c r="AT153" s="156" t="s">
        <v>178</v>
      </c>
      <c r="AU153" s="156" t="s">
        <v>83</v>
      </c>
      <c r="AY153" s="17" t="s">
        <v>175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89</v>
      </c>
      <c r="BK153" s="157">
        <f t="shared" si="9"/>
        <v>0</v>
      </c>
      <c r="BL153" s="17" t="s">
        <v>182</v>
      </c>
      <c r="BM153" s="156" t="s">
        <v>534</v>
      </c>
    </row>
    <row r="154" spans="2:65" s="1" customFormat="1" ht="24.2" customHeight="1">
      <c r="B154" s="143"/>
      <c r="C154" s="144" t="s">
        <v>386</v>
      </c>
      <c r="D154" s="144" t="s">
        <v>178</v>
      </c>
      <c r="E154" s="145" t="s">
        <v>2952</v>
      </c>
      <c r="F154" s="146" t="s">
        <v>2953</v>
      </c>
      <c r="G154" s="147" t="s">
        <v>253</v>
      </c>
      <c r="H154" s="148">
        <v>10</v>
      </c>
      <c r="I154" s="149"/>
      <c r="J154" s="150">
        <f t="shared" si="0"/>
        <v>0</v>
      </c>
      <c r="K154" s="151"/>
      <c r="L154" s="32"/>
      <c r="M154" s="152" t="s">
        <v>1</v>
      </c>
      <c r="N154" s="153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182</v>
      </c>
      <c r="AT154" s="156" t="s">
        <v>178</v>
      </c>
      <c r="AU154" s="156" t="s">
        <v>83</v>
      </c>
      <c r="AY154" s="17" t="s">
        <v>175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89</v>
      </c>
      <c r="BK154" s="157">
        <f t="shared" si="9"/>
        <v>0</v>
      </c>
      <c r="BL154" s="17" t="s">
        <v>182</v>
      </c>
      <c r="BM154" s="156" t="s">
        <v>542</v>
      </c>
    </row>
    <row r="155" spans="2:65" s="1" customFormat="1" ht="24.2" customHeight="1">
      <c r="B155" s="143"/>
      <c r="C155" s="144" t="s">
        <v>391</v>
      </c>
      <c r="D155" s="144" t="s">
        <v>178</v>
      </c>
      <c r="E155" s="145" t="s">
        <v>2954</v>
      </c>
      <c r="F155" s="146" t="s">
        <v>2955</v>
      </c>
      <c r="G155" s="147" t="s">
        <v>253</v>
      </c>
      <c r="H155" s="148">
        <v>75</v>
      </c>
      <c r="I155" s="149"/>
      <c r="J155" s="150">
        <f t="shared" si="0"/>
        <v>0</v>
      </c>
      <c r="K155" s="151"/>
      <c r="L155" s="32"/>
      <c r="M155" s="152" t="s">
        <v>1</v>
      </c>
      <c r="N155" s="153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182</v>
      </c>
      <c r="AT155" s="156" t="s">
        <v>178</v>
      </c>
      <c r="AU155" s="156" t="s">
        <v>83</v>
      </c>
      <c r="AY155" s="17" t="s">
        <v>175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89</v>
      </c>
      <c r="BK155" s="157">
        <f t="shared" si="9"/>
        <v>0</v>
      </c>
      <c r="BL155" s="17" t="s">
        <v>182</v>
      </c>
      <c r="BM155" s="156" t="s">
        <v>559</v>
      </c>
    </row>
    <row r="156" spans="2:65" s="1" customFormat="1" ht="16.5" customHeight="1">
      <c r="B156" s="143"/>
      <c r="C156" s="144" t="s">
        <v>395</v>
      </c>
      <c r="D156" s="144" t="s">
        <v>178</v>
      </c>
      <c r="E156" s="145" t="s">
        <v>2956</v>
      </c>
      <c r="F156" s="146" t="s">
        <v>2957</v>
      </c>
      <c r="G156" s="147" t="s">
        <v>197</v>
      </c>
      <c r="H156" s="148">
        <v>0.5</v>
      </c>
      <c r="I156" s="149"/>
      <c r="J156" s="150">
        <f t="shared" si="0"/>
        <v>0</v>
      </c>
      <c r="K156" s="151"/>
      <c r="L156" s="32"/>
      <c r="M156" s="152" t="s">
        <v>1</v>
      </c>
      <c r="N156" s="153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182</v>
      </c>
      <c r="AT156" s="156" t="s">
        <v>178</v>
      </c>
      <c r="AU156" s="156" t="s">
        <v>83</v>
      </c>
      <c r="AY156" s="17" t="s">
        <v>175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89</v>
      </c>
      <c r="BK156" s="157">
        <f t="shared" si="9"/>
        <v>0</v>
      </c>
      <c r="BL156" s="17" t="s">
        <v>182</v>
      </c>
      <c r="BM156" s="156" t="s">
        <v>578</v>
      </c>
    </row>
    <row r="157" spans="2:65" s="1" customFormat="1" ht="16.5" customHeight="1">
      <c r="B157" s="143"/>
      <c r="C157" s="144" t="s">
        <v>401</v>
      </c>
      <c r="D157" s="144" t="s">
        <v>178</v>
      </c>
      <c r="E157" s="145" t="s">
        <v>2958</v>
      </c>
      <c r="F157" s="146" t="s">
        <v>2959</v>
      </c>
      <c r="G157" s="147" t="s">
        <v>253</v>
      </c>
      <c r="H157" s="148">
        <v>50</v>
      </c>
      <c r="I157" s="149"/>
      <c r="J157" s="150">
        <f t="shared" si="0"/>
        <v>0</v>
      </c>
      <c r="K157" s="151"/>
      <c r="L157" s="32"/>
      <c r="M157" s="152" t="s">
        <v>1</v>
      </c>
      <c r="N157" s="153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182</v>
      </c>
      <c r="AT157" s="156" t="s">
        <v>178</v>
      </c>
      <c r="AU157" s="156" t="s">
        <v>83</v>
      </c>
      <c r="AY157" s="17" t="s">
        <v>175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89</v>
      </c>
      <c r="BK157" s="157">
        <f t="shared" si="9"/>
        <v>0</v>
      </c>
      <c r="BL157" s="17" t="s">
        <v>182</v>
      </c>
      <c r="BM157" s="156" t="s">
        <v>588</v>
      </c>
    </row>
    <row r="158" spans="2:65" s="1" customFormat="1" ht="16.5" customHeight="1">
      <c r="B158" s="143"/>
      <c r="C158" s="144" t="s">
        <v>407</v>
      </c>
      <c r="D158" s="144" t="s">
        <v>178</v>
      </c>
      <c r="E158" s="145" t="s">
        <v>2960</v>
      </c>
      <c r="F158" s="146" t="s">
        <v>2961</v>
      </c>
      <c r="G158" s="147" t="s">
        <v>253</v>
      </c>
      <c r="H158" s="148">
        <v>50</v>
      </c>
      <c r="I158" s="149"/>
      <c r="J158" s="150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182</v>
      </c>
      <c r="AT158" s="156" t="s">
        <v>178</v>
      </c>
      <c r="AU158" s="156" t="s">
        <v>83</v>
      </c>
      <c r="AY158" s="17" t="s">
        <v>175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89</v>
      </c>
      <c r="BK158" s="157">
        <f t="shared" si="9"/>
        <v>0</v>
      </c>
      <c r="BL158" s="17" t="s">
        <v>182</v>
      </c>
      <c r="BM158" s="156" t="s">
        <v>441</v>
      </c>
    </row>
    <row r="159" spans="2:65" s="1" customFormat="1" ht="24.2" customHeight="1">
      <c r="B159" s="143"/>
      <c r="C159" s="144" t="s">
        <v>414</v>
      </c>
      <c r="D159" s="144" t="s">
        <v>178</v>
      </c>
      <c r="E159" s="145" t="s">
        <v>2962</v>
      </c>
      <c r="F159" s="146" t="s">
        <v>2963</v>
      </c>
      <c r="G159" s="147" t="s">
        <v>253</v>
      </c>
      <c r="H159" s="148">
        <v>250</v>
      </c>
      <c r="I159" s="149"/>
      <c r="J159" s="150">
        <f t="shared" si="0"/>
        <v>0</v>
      </c>
      <c r="K159" s="151"/>
      <c r="L159" s="32"/>
      <c r="M159" s="152" t="s">
        <v>1</v>
      </c>
      <c r="N159" s="153" t="s">
        <v>42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182</v>
      </c>
      <c r="AT159" s="156" t="s">
        <v>178</v>
      </c>
      <c r="AU159" s="156" t="s">
        <v>83</v>
      </c>
      <c r="AY159" s="17" t="s">
        <v>175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89</v>
      </c>
      <c r="BK159" s="157">
        <f t="shared" si="9"/>
        <v>0</v>
      </c>
      <c r="BL159" s="17" t="s">
        <v>182</v>
      </c>
      <c r="BM159" s="156" t="s">
        <v>607</v>
      </c>
    </row>
    <row r="160" spans="2:65" s="1" customFormat="1" ht="24.2" customHeight="1">
      <c r="B160" s="143"/>
      <c r="C160" s="144" t="s">
        <v>420</v>
      </c>
      <c r="D160" s="144" t="s">
        <v>178</v>
      </c>
      <c r="E160" s="145" t="s">
        <v>2964</v>
      </c>
      <c r="F160" s="146" t="s">
        <v>2965</v>
      </c>
      <c r="G160" s="147" t="s">
        <v>253</v>
      </c>
      <c r="H160" s="148">
        <v>300</v>
      </c>
      <c r="I160" s="149"/>
      <c r="J160" s="150">
        <f t="shared" si="0"/>
        <v>0</v>
      </c>
      <c r="K160" s="151"/>
      <c r="L160" s="32"/>
      <c r="M160" s="152" t="s">
        <v>1</v>
      </c>
      <c r="N160" s="153" t="s">
        <v>42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182</v>
      </c>
      <c r="AT160" s="156" t="s">
        <v>178</v>
      </c>
      <c r="AU160" s="156" t="s">
        <v>83</v>
      </c>
      <c r="AY160" s="17" t="s">
        <v>175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89</v>
      </c>
      <c r="BK160" s="157">
        <f t="shared" si="9"/>
        <v>0</v>
      </c>
      <c r="BL160" s="17" t="s">
        <v>182</v>
      </c>
      <c r="BM160" s="156" t="s">
        <v>616</v>
      </c>
    </row>
    <row r="161" spans="2:65" s="1" customFormat="1" ht="24.2" customHeight="1">
      <c r="B161" s="143"/>
      <c r="C161" s="144" t="s">
        <v>424</v>
      </c>
      <c r="D161" s="144" t="s">
        <v>178</v>
      </c>
      <c r="E161" s="145" t="s">
        <v>2966</v>
      </c>
      <c r="F161" s="146" t="s">
        <v>2967</v>
      </c>
      <c r="G161" s="147" t="s">
        <v>181</v>
      </c>
      <c r="H161" s="148">
        <v>3</v>
      </c>
      <c r="I161" s="149"/>
      <c r="J161" s="150">
        <f t="shared" si="0"/>
        <v>0</v>
      </c>
      <c r="K161" s="151"/>
      <c r="L161" s="32"/>
      <c r="M161" s="152" t="s">
        <v>1</v>
      </c>
      <c r="N161" s="153" t="s">
        <v>42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182</v>
      </c>
      <c r="AT161" s="156" t="s">
        <v>178</v>
      </c>
      <c r="AU161" s="156" t="s">
        <v>83</v>
      </c>
      <c r="AY161" s="17" t="s">
        <v>175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89</v>
      </c>
      <c r="BK161" s="157">
        <f t="shared" si="9"/>
        <v>0</v>
      </c>
      <c r="BL161" s="17" t="s">
        <v>182</v>
      </c>
      <c r="BM161" s="156" t="s">
        <v>624</v>
      </c>
    </row>
    <row r="162" spans="2:65" s="11" customFormat="1" ht="25.9" customHeight="1">
      <c r="B162" s="131"/>
      <c r="D162" s="132" t="s">
        <v>75</v>
      </c>
      <c r="E162" s="133" t="s">
        <v>2510</v>
      </c>
      <c r="F162" s="133" t="s">
        <v>2968</v>
      </c>
      <c r="I162" s="134"/>
      <c r="J162" s="135">
        <f>BK162</f>
        <v>0</v>
      </c>
      <c r="L162" s="131"/>
      <c r="M162" s="136"/>
      <c r="P162" s="137">
        <f>SUM(P163:P169)</f>
        <v>0</v>
      </c>
      <c r="R162" s="137">
        <f>SUM(R163:R169)</f>
        <v>0</v>
      </c>
      <c r="T162" s="138">
        <f>SUM(T163:T169)</f>
        <v>0</v>
      </c>
      <c r="AR162" s="132" t="s">
        <v>83</v>
      </c>
      <c r="AT162" s="139" t="s">
        <v>75</v>
      </c>
      <c r="AU162" s="139" t="s">
        <v>76</v>
      </c>
      <c r="AY162" s="132" t="s">
        <v>175</v>
      </c>
      <c r="BK162" s="140">
        <f>SUM(BK163:BK169)</f>
        <v>0</v>
      </c>
    </row>
    <row r="163" spans="2:65" s="1" customFormat="1" ht="66.75" customHeight="1">
      <c r="B163" s="143"/>
      <c r="C163" s="144" t="s">
        <v>429</v>
      </c>
      <c r="D163" s="144" t="s">
        <v>178</v>
      </c>
      <c r="E163" s="145" t="s">
        <v>2969</v>
      </c>
      <c r="F163" s="146" t="s">
        <v>2970</v>
      </c>
      <c r="G163" s="147" t="s">
        <v>181</v>
      </c>
      <c r="H163" s="148">
        <v>1</v>
      </c>
      <c r="I163" s="149"/>
      <c r="J163" s="150">
        <f t="shared" ref="J163:J169" si="10">ROUND(I163*H163,2)</f>
        <v>0</v>
      </c>
      <c r="K163" s="151"/>
      <c r="L163" s="32"/>
      <c r="M163" s="152" t="s">
        <v>1</v>
      </c>
      <c r="N163" s="153" t="s">
        <v>42</v>
      </c>
      <c r="P163" s="154">
        <f t="shared" ref="P163:P169" si="11">O163*H163</f>
        <v>0</v>
      </c>
      <c r="Q163" s="154">
        <v>0</v>
      </c>
      <c r="R163" s="154">
        <f t="shared" ref="R163:R169" si="12">Q163*H163</f>
        <v>0</v>
      </c>
      <c r="S163" s="154">
        <v>0</v>
      </c>
      <c r="T163" s="155">
        <f t="shared" ref="T163:T169" si="13">S163*H163</f>
        <v>0</v>
      </c>
      <c r="AR163" s="156" t="s">
        <v>182</v>
      </c>
      <c r="AT163" s="156" t="s">
        <v>178</v>
      </c>
      <c r="AU163" s="156" t="s">
        <v>83</v>
      </c>
      <c r="AY163" s="17" t="s">
        <v>175</v>
      </c>
      <c r="BE163" s="157">
        <f t="shared" ref="BE163:BE169" si="14">IF(N163="základná",J163,0)</f>
        <v>0</v>
      </c>
      <c r="BF163" s="157">
        <f t="shared" ref="BF163:BF169" si="15">IF(N163="znížená",J163,0)</f>
        <v>0</v>
      </c>
      <c r="BG163" s="157">
        <f t="shared" ref="BG163:BG169" si="16">IF(N163="zákl. prenesená",J163,0)</f>
        <v>0</v>
      </c>
      <c r="BH163" s="157">
        <f t="shared" ref="BH163:BH169" si="17">IF(N163="zníž. prenesená",J163,0)</f>
        <v>0</v>
      </c>
      <c r="BI163" s="157">
        <f t="shared" ref="BI163:BI169" si="18">IF(N163="nulová",J163,0)</f>
        <v>0</v>
      </c>
      <c r="BJ163" s="17" t="s">
        <v>89</v>
      </c>
      <c r="BK163" s="157">
        <f t="shared" ref="BK163:BK169" si="19">ROUND(I163*H163,2)</f>
        <v>0</v>
      </c>
      <c r="BL163" s="17" t="s">
        <v>182</v>
      </c>
      <c r="BM163" s="156" t="s">
        <v>632</v>
      </c>
    </row>
    <row r="164" spans="2:65" s="1" customFormat="1" ht="66.75" customHeight="1">
      <c r="B164" s="143"/>
      <c r="C164" s="144" t="s">
        <v>438</v>
      </c>
      <c r="D164" s="144" t="s">
        <v>178</v>
      </c>
      <c r="E164" s="145" t="s">
        <v>2971</v>
      </c>
      <c r="F164" s="146" t="s">
        <v>2972</v>
      </c>
      <c r="G164" s="147" t="s">
        <v>181</v>
      </c>
      <c r="H164" s="148">
        <v>1</v>
      </c>
      <c r="I164" s="149"/>
      <c r="J164" s="150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182</v>
      </c>
      <c r="AT164" s="156" t="s">
        <v>178</v>
      </c>
      <c r="AU164" s="156" t="s">
        <v>83</v>
      </c>
      <c r="AY164" s="17" t="s">
        <v>175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89</v>
      </c>
      <c r="BK164" s="157">
        <f t="shared" si="19"/>
        <v>0</v>
      </c>
      <c r="BL164" s="17" t="s">
        <v>182</v>
      </c>
      <c r="BM164" s="156" t="s">
        <v>640</v>
      </c>
    </row>
    <row r="165" spans="2:65" s="1" customFormat="1" ht="66.75" customHeight="1">
      <c r="B165" s="143"/>
      <c r="C165" s="144" t="s">
        <v>451</v>
      </c>
      <c r="D165" s="144" t="s">
        <v>178</v>
      </c>
      <c r="E165" s="145" t="s">
        <v>2973</v>
      </c>
      <c r="F165" s="146" t="s">
        <v>2974</v>
      </c>
      <c r="G165" s="147" t="s">
        <v>181</v>
      </c>
      <c r="H165" s="148">
        <v>1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42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182</v>
      </c>
      <c r="AT165" s="156" t="s">
        <v>178</v>
      </c>
      <c r="AU165" s="156" t="s">
        <v>83</v>
      </c>
      <c r="AY165" s="17" t="s">
        <v>175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89</v>
      </c>
      <c r="BK165" s="157">
        <f t="shared" si="19"/>
        <v>0</v>
      </c>
      <c r="BL165" s="17" t="s">
        <v>182</v>
      </c>
      <c r="BM165" s="156" t="s">
        <v>650</v>
      </c>
    </row>
    <row r="166" spans="2:65" s="1" customFormat="1" ht="66.75" customHeight="1">
      <c r="B166" s="143"/>
      <c r="C166" s="144" t="s">
        <v>457</v>
      </c>
      <c r="D166" s="144" t="s">
        <v>178</v>
      </c>
      <c r="E166" s="145" t="s">
        <v>2975</v>
      </c>
      <c r="F166" s="146" t="s">
        <v>2976</v>
      </c>
      <c r="G166" s="147" t="s">
        <v>2977</v>
      </c>
      <c r="H166" s="148">
        <v>1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42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182</v>
      </c>
      <c r="AT166" s="156" t="s">
        <v>178</v>
      </c>
      <c r="AU166" s="156" t="s">
        <v>83</v>
      </c>
      <c r="AY166" s="17" t="s">
        <v>175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89</v>
      </c>
      <c r="BK166" s="157">
        <f t="shared" si="19"/>
        <v>0</v>
      </c>
      <c r="BL166" s="17" t="s">
        <v>182</v>
      </c>
      <c r="BM166" s="156" t="s">
        <v>658</v>
      </c>
    </row>
    <row r="167" spans="2:65" s="1" customFormat="1" ht="66.75" customHeight="1">
      <c r="B167" s="143"/>
      <c r="C167" s="144" t="s">
        <v>463</v>
      </c>
      <c r="D167" s="144" t="s">
        <v>178</v>
      </c>
      <c r="E167" s="145" t="s">
        <v>2978</v>
      </c>
      <c r="F167" s="146" t="s">
        <v>2979</v>
      </c>
      <c r="G167" s="147" t="s">
        <v>2977</v>
      </c>
      <c r="H167" s="148">
        <v>1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42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182</v>
      </c>
      <c r="AT167" s="156" t="s">
        <v>178</v>
      </c>
      <c r="AU167" s="156" t="s">
        <v>83</v>
      </c>
      <c r="AY167" s="17" t="s">
        <v>175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89</v>
      </c>
      <c r="BK167" s="157">
        <f t="shared" si="19"/>
        <v>0</v>
      </c>
      <c r="BL167" s="17" t="s">
        <v>182</v>
      </c>
      <c r="BM167" s="156" t="s">
        <v>1010</v>
      </c>
    </row>
    <row r="168" spans="2:65" s="1" customFormat="1" ht="66.75" customHeight="1">
      <c r="B168" s="143"/>
      <c r="C168" s="144" t="s">
        <v>480</v>
      </c>
      <c r="D168" s="144" t="s">
        <v>178</v>
      </c>
      <c r="E168" s="145" t="s">
        <v>2980</v>
      </c>
      <c r="F168" s="146" t="s">
        <v>2981</v>
      </c>
      <c r="G168" s="147" t="s">
        <v>2977</v>
      </c>
      <c r="H168" s="148">
        <v>1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42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182</v>
      </c>
      <c r="AT168" s="156" t="s">
        <v>178</v>
      </c>
      <c r="AU168" s="156" t="s">
        <v>83</v>
      </c>
      <c r="AY168" s="17" t="s">
        <v>175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89</v>
      </c>
      <c r="BK168" s="157">
        <f t="shared" si="19"/>
        <v>0</v>
      </c>
      <c r="BL168" s="17" t="s">
        <v>182</v>
      </c>
      <c r="BM168" s="156" t="s">
        <v>1025</v>
      </c>
    </row>
    <row r="169" spans="2:65" s="1" customFormat="1" ht="76.349999999999994" customHeight="1">
      <c r="B169" s="143"/>
      <c r="C169" s="144" t="s">
        <v>486</v>
      </c>
      <c r="D169" s="144" t="s">
        <v>178</v>
      </c>
      <c r="E169" s="145" t="s">
        <v>2982</v>
      </c>
      <c r="F169" s="146" t="s">
        <v>2983</v>
      </c>
      <c r="G169" s="147" t="s">
        <v>2977</v>
      </c>
      <c r="H169" s="148">
        <v>1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42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182</v>
      </c>
      <c r="AT169" s="156" t="s">
        <v>178</v>
      </c>
      <c r="AU169" s="156" t="s">
        <v>83</v>
      </c>
      <c r="AY169" s="17" t="s">
        <v>175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89</v>
      </c>
      <c r="BK169" s="157">
        <f t="shared" si="19"/>
        <v>0</v>
      </c>
      <c r="BL169" s="17" t="s">
        <v>182</v>
      </c>
      <c r="BM169" s="156" t="s">
        <v>1035</v>
      </c>
    </row>
    <row r="170" spans="2:65" s="11" customFormat="1" ht="25.9" customHeight="1">
      <c r="B170" s="131"/>
      <c r="D170" s="132" t="s">
        <v>75</v>
      </c>
      <c r="E170" s="133" t="s">
        <v>2526</v>
      </c>
      <c r="F170" s="133" t="s">
        <v>2984</v>
      </c>
      <c r="I170" s="134"/>
      <c r="J170" s="135">
        <f>BK170</f>
        <v>0</v>
      </c>
      <c r="L170" s="131"/>
      <c r="M170" s="136"/>
      <c r="P170" s="137">
        <f>SUM(P171:P173)</f>
        <v>0</v>
      </c>
      <c r="R170" s="137">
        <f>SUM(R171:R173)</f>
        <v>0</v>
      </c>
      <c r="T170" s="138">
        <f>SUM(T171:T173)</f>
        <v>0</v>
      </c>
      <c r="AR170" s="132" t="s">
        <v>83</v>
      </c>
      <c r="AT170" s="139" t="s">
        <v>75</v>
      </c>
      <c r="AU170" s="139" t="s">
        <v>76</v>
      </c>
      <c r="AY170" s="132" t="s">
        <v>175</v>
      </c>
      <c r="BK170" s="140">
        <f>SUM(BK171:BK173)</f>
        <v>0</v>
      </c>
    </row>
    <row r="171" spans="2:65" s="1" customFormat="1" ht="16.5" customHeight="1">
      <c r="B171" s="143"/>
      <c r="C171" s="144" t="s">
        <v>490</v>
      </c>
      <c r="D171" s="144" t="s">
        <v>178</v>
      </c>
      <c r="E171" s="145" t="s">
        <v>2985</v>
      </c>
      <c r="F171" s="146" t="s">
        <v>2986</v>
      </c>
      <c r="G171" s="147" t="s">
        <v>2977</v>
      </c>
      <c r="H171" s="148">
        <v>1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182</v>
      </c>
      <c r="AT171" s="156" t="s">
        <v>178</v>
      </c>
      <c r="AU171" s="156" t="s">
        <v>83</v>
      </c>
      <c r="AY171" s="17" t="s">
        <v>175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182</v>
      </c>
      <c r="BM171" s="156" t="s">
        <v>2288</v>
      </c>
    </row>
    <row r="172" spans="2:65" s="1" customFormat="1" ht="21.75" customHeight="1">
      <c r="B172" s="143"/>
      <c r="C172" s="144" t="s">
        <v>494</v>
      </c>
      <c r="D172" s="144" t="s">
        <v>178</v>
      </c>
      <c r="E172" s="145" t="s">
        <v>2987</v>
      </c>
      <c r="F172" s="146" t="s">
        <v>2988</v>
      </c>
      <c r="G172" s="147" t="s">
        <v>181</v>
      </c>
      <c r="H172" s="148">
        <v>8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182</v>
      </c>
      <c r="AT172" s="156" t="s">
        <v>178</v>
      </c>
      <c r="AU172" s="156" t="s">
        <v>83</v>
      </c>
      <c r="AY172" s="17" t="s">
        <v>175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89</v>
      </c>
      <c r="BK172" s="157">
        <f>ROUND(I172*H172,2)</f>
        <v>0</v>
      </c>
      <c r="BL172" s="17" t="s">
        <v>182</v>
      </c>
      <c r="BM172" s="156" t="s">
        <v>2296</v>
      </c>
    </row>
    <row r="173" spans="2:65" s="1" customFormat="1" ht="16.5" customHeight="1">
      <c r="B173" s="143"/>
      <c r="C173" s="144" t="s">
        <v>498</v>
      </c>
      <c r="D173" s="144" t="s">
        <v>178</v>
      </c>
      <c r="E173" s="145" t="s">
        <v>2989</v>
      </c>
      <c r="F173" s="146" t="s">
        <v>2990</v>
      </c>
      <c r="G173" s="147" t="s">
        <v>253</v>
      </c>
      <c r="H173" s="148">
        <v>400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182</v>
      </c>
      <c r="AT173" s="156" t="s">
        <v>178</v>
      </c>
      <c r="AU173" s="156" t="s">
        <v>83</v>
      </c>
      <c r="AY173" s="17" t="s">
        <v>175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182</v>
      </c>
      <c r="BM173" s="156" t="s">
        <v>2302</v>
      </c>
    </row>
    <row r="174" spans="2:65" s="11" customFormat="1" ht="25.9" customHeight="1">
      <c r="B174" s="131"/>
      <c r="D174" s="132" t="s">
        <v>75</v>
      </c>
      <c r="E174" s="133" t="s">
        <v>2548</v>
      </c>
      <c r="F174" s="133" t="s">
        <v>2991</v>
      </c>
      <c r="I174" s="134"/>
      <c r="J174" s="135">
        <f>BK174</f>
        <v>0</v>
      </c>
      <c r="L174" s="131"/>
      <c r="M174" s="136"/>
      <c r="P174" s="137">
        <f>SUM(P175:P179)</f>
        <v>0</v>
      </c>
      <c r="R174" s="137">
        <f>SUM(R175:R179)</f>
        <v>0</v>
      </c>
      <c r="T174" s="138">
        <f>SUM(T175:T179)</f>
        <v>0</v>
      </c>
      <c r="AR174" s="132" t="s">
        <v>83</v>
      </c>
      <c r="AT174" s="139" t="s">
        <v>75</v>
      </c>
      <c r="AU174" s="139" t="s">
        <v>76</v>
      </c>
      <c r="AY174" s="132" t="s">
        <v>175</v>
      </c>
      <c r="BK174" s="140">
        <f>SUM(BK175:BK179)</f>
        <v>0</v>
      </c>
    </row>
    <row r="175" spans="2:65" s="1" customFormat="1" ht="33" customHeight="1">
      <c r="B175" s="143"/>
      <c r="C175" s="144" t="s">
        <v>502</v>
      </c>
      <c r="D175" s="144" t="s">
        <v>178</v>
      </c>
      <c r="E175" s="145" t="s">
        <v>2992</v>
      </c>
      <c r="F175" s="146" t="s">
        <v>2993</v>
      </c>
      <c r="G175" s="147" t="s">
        <v>181</v>
      </c>
      <c r="H175" s="148">
        <v>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182</v>
      </c>
      <c r="AT175" s="156" t="s">
        <v>178</v>
      </c>
      <c r="AU175" s="156" t="s">
        <v>83</v>
      </c>
      <c r="AY175" s="17" t="s">
        <v>175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182</v>
      </c>
      <c r="BM175" s="156" t="s">
        <v>2310</v>
      </c>
    </row>
    <row r="176" spans="2:65" s="1" customFormat="1" ht="33" customHeight="1">
      <c r="B176" s="143"/>
      <c r="C176" s="144" t="s">
        <v>506</v>
      </c>
      <c r="D176" s="144" t="s">
        <v>178</v>
      </c>
      <c r="E176" s="145" t="s">
        <v>2994</v>
      </c>
      <c r="F176" s="146" t="s">
        <v>2995</v>
      </c>
      <c r="G176" s="147" t="s">
        <v>181</v>
      </c>
      <c r="H176" s="148">
        <v>9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42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182</v>
      </c>
      <c r="AT176" s="156" t="s">
        <v>178</v>
      </c>
      <c r="AU176" s="156" t="s">
        <v>83</v>
      </c>
      <c r="AY176" s="17" t="s">
        <v>175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89</v>
      </c>
      <c r="BK176" s="157">
        <f>ROUND(I176*H176,2)</f>
        <v>0</v>
      </c>
      <c r="BL176" s="17" t="s">
        <v>182</v>
      </c>
      <c r="BM176" s="156" t="s">
        <v>2316</v>
      </c>
    </row>
    <row r="177" spans="2:65" s="1" customFormat="1" ht="33" customHeight="1">
      <c r="B177" s="143"/>
      <c r="C177" s="144" t="s">
        <v>510</v>
      </c>
      <c r="D177" s="144" t="s">
        <v>178</v>
      </c>
      <c r="E177" s="145" t="s">
        <v>2996</v>
      </c>
      <c r="F177" s="146" t="s">
        <v>2997</v>
      </c>
      <c r="G177" s="147" t="s">
        <v>181</v>
      </c>
      <c r="H177" s="148">
        <v>76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182</v>
      </c>
      <c r="AT177" s="156" t="s">
        <v>178</v>
      </c>
      <c r="AU177" s="156" t="s">
        <v>83</v>
      </c>
      <c r="AY177" s="17" t="s">
        <v>175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182</v>
      </c>
      <c r="BM177" s="156" t="s">
        <v>2328</v>
      </c>
    </row>
    <row r="178" spans="2:65" s="1" customFormat="1" ht="16.5" customHeight="1">
      <c r="B178" s="143"/>
      <c r="C178" s="144" t="s">
        <v>514</v>
      </c>
      <c r="D178" s="144" t="s">
        <v>178</v>
      </c>
      <c r="E178" s="145" t="s">
        <v>2998</v>
      </c>
      <c r="F178" s="146" t="s">
        <v>2999</v>
      </c>
      <c r="G178" s="147" t="s">
        <v>181</v>
      </c>
      <c r="H178" s="148">
        <v>6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182</v>
      </c>
      <c r="AT178" s="156" t="s">
        <v>178</v>
      </c>
      <c r="AU178" s="156" t="s">
        <v>83</v>
      </c>
      <c r="AY178" s="17" t="s">
        <v>175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182</v>
      </c>
      <c r="BM178" s="156" t="s">
        <v>2338</v>
      </c>
    </row>
    <row r="179" spans="2:65" s="1" customFormat="1" ht="24.2" customHeight="1">
      <c r="B179" s="143"/>
      <c r="C179" s="144" t="s">
        <v>518</v>
      </c>
      <c r="D179" s="144" t="s">
        <v>178</v>
      </c>
      <c r="E179" s="145" t="s">
        <v>3000</v>
      </c>
      <c r="F179" s="146" t="s">
        <v>3001</v>
      </c>
      <c r="G179" s="147" t="s">
        <v>2977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182</v>
      </c>
      <c r="AT179" s="156" t="s">
        <v>178</v>
      </c>
      <c r="AU179" s="156" t="s">
        <v>83</v>
      </c>
      <c r="AY179" s="17" t="s">
        <v>175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182</v>
      </c>
      <c r="BM179" s="156" t="s">
        <v>2350</v>
      </c>
    </row>
    <row r="180" spans="2:65" s="11" customFormat="1" ht="25.9" customHeight="1">
      <c r="B180" s="131"/>
      <c r="D180" s="132" t="s">
        <v>75</v>
      </c>
      <c r="E180" s="133" t="s">
        <v>2806</v>
      </c>
      <c r="F180" s="133" t="s">
        <v>3002</v>
      </c>
      <c r="I180" s="134"/>
      <c r="J180" s="135">
        <f>BK180</f>
        <v>0</v>
      </c>
      <c r="L180" s="131"/>
      <c r="M180" s="136"/>
      <c r="P180" s="137">
        <f>SUM(P181:P193)</f>
        <v>0</v>
      </c>
      <c r="R180" s="137">
        <f>SUM(R181:R193)</f>
        <v>0</v>
      </c>
      <c r="T180" s="138">
        <f>SUM(T181:T193)</f>
        <v>0</v>
      </c>
      <c r="AR180" s="132" t="s">
        <v>83</v>
      </c>
      <c r="AT180" s="139" t="s">
        <v>75</v>
      </c>
      <c r="AU180" s="139" t="s">
        <v>76</v>
      </c>
      <c r="AY180" s="132" t="s">
        <v>175</v>
      </c>
      <c r="BK180" s="140">
        <f>SUM(BK181:BK193)</f>
        <v>0</v>
      </c>
    </row>
    <row r="181" spans="2:65" s="1" customFormat="1" ht="16.5" customHeight="1">
      <c r="B181" s="143"/>
      <c r="C181" s="144" t="s">
        <v>522</v>
      </c>
      <c r="D181" s="144" t="s">
        <v>178</v>
      </c>
      <c r="E181" s="145" t="s">
        <v>3003</v>
      </c>
      <c r="F181" s="146" t="s">
        <v>3004</v>
      </c>
      <c r="G181" s="147" t="s">
        <v>1019</v>
      </c>
      <c r="H181" s="148">
        <v>100</v>
      </c>
      <c r="I181" s="149"/>
      <c r="J181" s="150">
        <f t="shared" ref="J181:J193" si="20">ROUND(I181*H181,2)</f>
        <v>0</v>
      </c>
      <c r="K181" s="151"/>
      <c r="L181" s="32"/>
      <c r="M181" s="152" t="s">
        <v>1</v>
      </c>
      <c r="N181" s="153" t="s">
        <v>42</v>
      </c>
      <c r="P181" s="154">
        <f t="shared" ref="P181:P193" si="21">O181*H181</f>
        <v>0</v>
      </c>
      <c r="Q181" s="154">
        <v>0</v>
      </c>
      <c r="R181" s="154">
        <f t="shared" ref="R181:R193" si="22">Q181*H181</f>
        <v>0</v>
      </c>
      <c r="S181" s="154">
        <v>0</v>
      </c>
      <c r="T181" s="155">
        <f t="shared" ref="T181:T193" si="23">S181*H181</f>
        <v>0</v>
      </c>
      <c r="AR181" s="156" t="s">
        <v>182</v>
      </c>
      <c r="AT181" s="156" t="s">
        <v>178</v>
      </c>
      <c r="AU181" s="156" t="s">
        <v>83</v>
      </c>
      <c r="AY181" s="17" t="s">
        <v>175</v>
      </c>
      <c r="BE181" s="157">
        <f t="shared" ref="BE181:BE193" si="24">IF(N181="základná",J181,0)</f>
        <v>0</v>
      </c>
      <c r="BF181" s="157">
        <f t="shared" ref="BF181:BF193" si="25">IF(N181="znížená",J181,0)</f>
        <v>0</v>
      </c>
      <c r="BG181" s="157">
        <f t="shared" ref="BG181:BG193" si="26">IF(N181="zákl. prenesená",J181,0)</f>
        <v>0</v>
      </c>
      <c r="BH181" s="157">
        <f t="shared" ref="BH181:BH193" si="27">IF(N181="zníž. prenesená",J181,0)</f>
        <v>0</v>
      </c>
      <c r="BI181" s="157">
        <f t="shared" ref="BI181:BI193" si="28">IF(N181="nulová",J181,0)</f>
        <v>0</v>
      </c>
      <c r="BJ181" s="17" t="s">
        <v>89</v>
      </c>
      <c r="BK181" s="157">
        <f t="shared" ref="BK181:BK193" si="29">ROUND(I181*H181,2)</f>
        <v>0</v>
      </c>
      <c r="BL181" s="17" t="s">
        <v>182</v>
      </c>
      <c r="BM181" s="156" t="s">
        <v>2366</v>
      </c>
    </row>
    <row r="182" spans="2:65" s="1" customFormat="1" ht="24.2" customHeight="1">
      <c r="B182" s="143"/>
      <c r="C182" s="144" t="s">
        <v>526</v>
      </c>
      <c r="D182" s="144" t="s">
        <v>178</v>
      </c>
      <c r="E182" s="145" t="s">
        <v>3005</v>
      </c>
      <c r="F182" s="146" t="s">
        <v>3006</v>
      </c>
      <c r="G182" s="147" t="s">
        <v>1019</v>
      </c>
      <c r="H182" s="148">
        <v>208</v>
      </c>
      <c r="I182" s="149"/>
      <c r="J182" s="150">
        <f t="shared" si="20"/>
        <v>0</v>
      </c>
      <c r="K182" s="151"/>
      <c r="L182" s="32"/>
      <c r="M182" s="152" t="s">
        <v>1</v>
      </c>
      <c r="N182" s="153" t="s">
        <v>42</v>
      </c>
      <c r="P182" s="154">
        <f t="shared" si="21"/>
        <v>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AR182" s="156" t="s">
        <v>182</v>
      </c>
      <c r="AT182" s="156" t="s">
        <v>178</v>
      </c>
      <c r="AU182" s="156" t="s">
        <v>83</v>
      </c>
      <c r="AY182" s="17" t="s">
        <v>175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7" t="s">
        <v>89</v>
      </c>
      <c r="BK182" s="157">
        <f t="shared" si="29"/>
        <v>0</v>
      </c>
      <c r="BL182" s="17" t="s">
        <v>182</v>
      </c>
      <c r="BM182" s="156" t="s">
        <v>2376</v>
      </c>
    </row>
    <row r="183" spans="2:65" s="1" customFormat="1" ht="16.5" customHeight="1">
      <c r="B183" s="143"/>
      <c r="C183" s="144" t="s">
        <v>530</v>
      </c>
      <c r="D183" s="144" t="s">
        <v>178</v>
      </c>
      <c r="E183" s="145" t="s">
        <v>3007</v>
      </c>
      <c r="F183" s="146" t="s">
        <v>3008</v>
      </c>
      <c r="G183" s="147" t="s">
        <v>1019</v>
      </c>
      <c r="H183" s="148">
        <v>100</v>
      </c>
      <c r="I183" s="149"/>
      <c r="J183" s="150">
        <f t="shared" si="20"/>
        <v>0</v>
      </c>
      <c r="K183" s="151"/>
      <c r="L183" s="32"/>
      <c r="M183" s="152" t="s">
        <v>1</v>
      </c>
      <c r="N183" s="153" t="s">
        <v>42</v>
      </c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AR183" s="156" t="s">
        <v>182</v>
      </c>
      <c r="AT183" s="156" t="s">
        <v>178</v>
      </c>
      <c r="AU183" s="156" t="s">
        <v>83</v>
      </c>
      <c r="AY183" s="17" t="s">
        <v>175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7" t="s">
        <v>89</v>
      </c>
      <c r="BK183" s="157">
        <f t="shared" si="29"/>
        <v>0</v>
      </c>
      <c r="BL183" s="17" t="s">
        <v>182</v>
      </c>
      <c r="BM183" s="156" t="s">
        <v>2387</v>
      </c>
    </row>
    <row r="184" spans="2:65" s="1" customFormat="1" ht="16.5" customHeight="1">
      <c r="B184" s="143"/>
      <c r="C184" s="144" t="s">
        <v>534</v>
      </c>
      <c r="D184" s="144" t="s">
        <v>178</v>
      </c>
      <c r="E184" s="145" t="s">
        <v>3009</v>
      </c>
      <c r="F184" s="146" t="s">
        <v>3010</v>
      </c>
      <c r="G184" s="147" t="s">
        <v>2977</v>
      </c>
      <c r="H184" s="148">
        <v>8</v>
      </c>
      <c r="I184" s="149"/>
      <c r="J184" s="150">
        <f t="shared" si="20"/>
        <v>0</v>
      </c>
      <c r="K184" s="151"/>
      <c r="L184" s="32"/>
      <c r="M184" s="152" t="s">
        <v>1</v>
      </c>
      <c r="N184" s="153" t="s">
        <v>42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AR184" s="156" t="s">
        <v>182</v>
      </c>
      <c r="AT184" s="156" t="s">
        <v>178</v>
      </c>
      <c r="AU184" s="156" t="s">
        <v>83</v>
      </c>
      <c r="AY184" s="17" t="s">
        <v>175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7" t="s">
        <v>89</v>
      </c>
      <c r="BK184" s="157">
        <f t="shared" si="29"/>
        <v>0</v>
      </c>
      <c r="BL184" s="17" t="s">
        <v>182</v>
      </c>
      <c r="BM184" s="156" t="s">
        <v>2398</v>
      </c>
    </row>
    <row r="185" spans="2:65" s="1" customFormat="1" ht="24.2" customHeight="1">
      <c r="B185" s="143"/>
      <c r="C185" s="144" t="s">
        <v>538</v>
      </c>
      <c r="D185" s="144" t="s">
        <v>178</v>
      </c>
      <c r="E185" s="145" t="s">
        <v>3011</v>
      </c>
      <c r="F185" s="146" t="s">
        <v>3012</v>
      </c>
      <c r="G185" s="147" t="s">
        <v>432</v>
      </c>
      <c r="H185" s="190"/>
      <c r="I185" s="149"/>
      <c r="J185" s="150">
        <f t="shared" si="20"/>
        <v>0</v>
      </c>
      <c r="K185" s="151"/>
      <c r="L185" s="32"/>
      <c r="M185" s="152" t="s">
        <v>1</v>
      </c>
      <c r="N185" s="153" t="s">
        <v>42</v>
      </c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AR185" s="156" t="s">
        <v>182</v>
      </c>
      <c r="AT185" s="156" t="s">
        <v>178</v>
      </c>
      <c r="AU185" s="156" t="s">
        <v>83</v>
      </c>
      <c r="AY185" s="17" t="s">
        <v>175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7" t="s">
        <v>89</v>
      </c>
      <c r="BK185" s="157">
        <f t="shared" si="29"/>
        <v>0</v>
      </c>
      <c r="BL185" s="17" t="s">
        <v>182</v>
      </c>
      <c r="BM185" s="156" t="s">
        <v>2406</v>
      </c>
    </row>
    <row r="186" spans="2:65" s="1" customFormat="1" ht="21.75" customHeight="1">
      <c r="B186" s="143"/>
      <c r="C186" s="144" t="s">
        <v>542</v>
      </c>
      <c r="D186" s="144" t="s">
        <v>178</v>
      </c>
      <c r="E186" s="145" t="s">
        <v>3013</v>
      </c>
      <c r="F186" s="146" t="s">
        <v>3014</v>
      </c>
      <c r="G186" s="147" t="s">
        <v>1019</v>
      </c>
      <c r="H186" s="148">
        <v>10</v>
      </c>
      <c r="I186" s="149"/>
      <c r="J186" s="150">
        <f t="shared" si="20"/>
        <v>0</v>
      </c>
      <c r="K186" s="151"/>
      <c r="L186" s="32"/>
      <c r="M186" s="152" t="s">
        <v>1</v>
      </c>
      <c r="N186" s="153" t="s">
        <v>42</v>
      </c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AR186" s="156" t="s">
        <v>182</v>
      </c>
      <c r="AT186" s="156" t="s">
        <v>178</v>
      </c>
      <c r="AU186" s="156" t="s">
        <v>83</v>
      </c>
      <c r="AY186" s="17" t="s">
        <v>175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7" t="s">
        <v>89</v>
      </c>
      <c r="BK186" s="157">
        <f t="shared" si="29"/>
        <v>0</v>
      </c>
      <c r="BL186" s="17" t="s">
        <v>182</v>
      </c>
      <c r="BM186" s="156" t="s">
        <v>2418</v>
      </c>
    </row>
    <row r="187" spans="2:65" s="1" customFormat="1" ht="44.25" customHeight="1">
      <c r="B187" s="143"/>
      <c r="C187" s="144" t="s">
        <v>554</v>
      </c>
      <c r="D187" s="144" t="s">
        <v>178</v>
      </c>
      <c r="E187" s="145" t="s">
        <v>3015</v>
      </c>
      <c r="F187" s="146" t="s">
        <v>3016</v>
      </c>
      <c r="G187" s="147" t="s">
        <v>417</v>
      </c>
      <c r="H187" s="148">
        <v>150</v>
      </c>
      <c r="I187" s="149"/>
      <c r="J187" s="150">
        <f t="shared" si="20"/>
        <v>0</v>
      </c>
      <c r="K187" s="151"/>
      <c r="L187" s="32"/>
      <c r="M187" s="152" t="s">
        <v>1</v>
      </c>
      <c r="N187" s="153" t="s">
        <v>42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182</v>
      </c>
      <c r="AT187" s="156" t="s">
        <v>178</v>
      </c>
      <c r="AU187" s="156" t="s">
        <v>83</v>
      </c>
      <c r="AY187" s="17" t="s">
        <v>175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89</v>
      </c>
      <c r="BK187" s="157">
        <f t="shared" si="29"/>
        <v>0</v>
      </c>
      <c r="BL187" s="17" t="s">
        <v>182</v>
      </c>
      <c r="BM187" s="156" t="s">
        <v>2423</v>
      </c>
    </row>
    <row r="188" spans="2:65" s="1" customFormat="1" ht="37.9" customHeight="1">
      <c r="B188" s="143"/>
      <c r="C188" s="144" t="s">
        <v>559</v>
      </c>
      <c r="D188" s="144" t="s">
        <v>178</v>
      </c>
      <c r="E188" s="145" t="s">
        <v>3017</v>
      </c>
      <c r="F188" s="146" t="s">
        <v>3018</v>
      </c>
      <c r="G188" s="147" t="s">
        <v>2977</v>
      </c>
      <c r="H188" s="148">
        <v>52</v>
      </c>
      <c r="I188" s="149"/>
      <c r="J188" s="150">
        <f t="shared" si="20"/>
        <v>0</v>
      </c>
      <c r="K188" s="151"/>
      <c r="L188" s="32"/>
      <c r="M188" s="152" t="s">
        <v>1</v>
      </c>
      <c r="N188" s="153" t="s">
        <v>42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182</v>
      </c>
      <c r="AT188" s="156" t="s">
        <v>178</v>
      </c>
      <c r="AU188" s="156" t="s">
        <v>83</v>
      </c>
      <c r="AY188" s="17" t="s">
        <v>175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89</v>
      </c>
      <c r="BK188" s="157">
        <f t="shared" si="29"/>
        <v>0</v>
      </c>
      <c r="BL188" s="17" t="s">
        <v>182</v>
      </c>
      <c r="BM188" s="156" t="s">
        <v>2436</v>
      </c>
    </row>
    <row r="189" spans="2:65" s="1" customFormat="1" ht="16.5" customHeight="1">
      <c r="B189" s="143"/>
      <c r="C189" s="144" t="s">
        <v>566</v>
      </c>
      <c r="D189" s="144" t="s">
        <v>178</v>
      </c>
      <c r="E189" s="145" t="s">
        <v>3019</v>
      </c>
      <c r="F189" s="146" t="s">
        <v>3020</v>
      </c>
      <c r="G189" s="147" t="s">
        <v>2977</v>
      </c>
      <c r="H189" s="148">
        <v>1</v>
      </c>
      <c r="I189" s="149"/>
      <c r="J189" s="150">
        <f t="shared" si="20"/>
        <v>0</v>
      </c>
      <c r="K189" s="151"/>
      <c r="L189" s="32"/>
      <c r="M189" s="152" t="s">
        <v>1</v>
      </c>
      <c r="N189" s="153" t="s">
        <v>42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182</v>
      </c>
      <c r="AT189" s="156" t="s">
        <v>178</v>
      </c>
      <c r="AU189" s="156" t="s">
        <v>83</v>
      </c>
      <c r="AY189" s="17" t="s">
        <v>175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89</v>
      </c>
      <c r="BK189" s="157">
        <f t="shared" si="29"/>
        <v>0</v>
      </c>
      <c r="BL189" s="17" t="s">
        <v>182</v>
      </c>
      <c r="BM189" s="156" t="s">
        <v>2447</v>
      </c>
    </row>
    <row r="190" spans="2:65" s="1" customFormat="1" ht="24.2" customHeight="1">
      <c r="B190" s="143"/>
      <c r="C190" s="144" t="s">
        <v>578</v>
      </c>
      <c r="D190" s="144" t="s">
        <v>178</v>
      </c>
      <c r="E190" s="145" t="s">
        <v>3021</v>
      </c>
      <c r="F190" s="146" t="s">
        <v>3022</v>
      </c>
      <c r="G190" s="147" t="s">
        <v>2977</v>
      </c>
      <c r="H190" s="148">
        <v>1</v>
      </c>
      <c r="I190" s="149"/>
      <c r="J190" s="150">
        <f t="shared" si="20"/>
        <v>0</v>
      </c>
      <c r="K190" s="151"/>
      <c r="L190" s="32"/>
      <c r="M190" s="152" t="s">
        <v>1</v>
      </c>
      <c r="N190" s="153" t="s">
        <v>42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AR190" s="156" t="s">
        <v>182</v>
      </c>
      <c r="AT190" s="156" t="s">
        <v>178</v>
      </c>
      <c r="AU190" s="156" t="s">
        <v>83</v>
      </c>
      <c r="AY190" s="17" t="s">
        <v>175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89</v>
      </c>
      <c r="BK190" s="157">
        <f t="shared" si="29"/>
        <v>0</v>
      </c>
      <c r="BL190" s="17" t="s">
        <v>182</v>
      </c>
      <c r="BM190" s="156" t="s">
        <v>2457</v>
      </c>
    </row>
    <row r="191" spans="2:65" s="1" customFormat="1" ht="37.9" customHeight="1">
      <c r="B191" s="143"/>
      <c r="C191" s="144" t="s">
        <v>583</v>
      </c>
      <c r="D191" s="144" t="s">
        <v>178</v>
      </c>
      <c r="E191" s="145" t="s">
        <v>3023</v>
      </c>
      <c r="F191" s="146" t="s">
        <v>3024</v>
      </c>
      <c r="G191" s="147" t="s">
        <v>2977</v>
      </c>
      <c r="H191" s="148">
        <v>1</v>
      </c>
      <c r="I191" s="149"/>
      <c r="J191" s="150">
        <f t="shared" si="20"/>
        <v>0</v>
      </c>
      <c r="K191" s="151"/>
      <c r="L191" s="32"/>
      <c r="M191" s="152" t="s">
        <v>1</v>
      </c>
      <c r="N191" s="153" t="s">
        <v>42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AR191" s="156" t="s">
        <v>182</v>
      </c>
      <c r="AT191" s="156" t="s">
        <v>178</v>
      </c>
      <c r="AU191" s="156" t="s">
        <v>83</v>
      </c>
      <c r="AY191" s="17" t="s">
        <v>175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89</v>
      </c>
      <c r="BK191" s="157">
        <f t="shared" si="29"/>
        <v>0</v>
      </c>
      <c r="BL191" s="17" t="s">
        <v>182</v>
      </c>
      <c r="BM191" s="156" t="s">
        <v>2473</v>
      </c>
    </row>
    <row r="192" spans="2:65" s="1" customFormat="1" ht="16.5" customHeight="1">
      <c r="B192" s="143"/>
      <c r="C192" s="144" t="s">
        <v>588</v>
      </c>
      <c r="D192" s="144" t="s">
        <v>178</v>
      </c>
      <c r="E192" s="145" t="s">
        <v>3025</v>
      </c>
      <c r="F192" s="146" t="s">
        <v>3026</v>
      </c>
      <c r="G192" s="147" t="s">
        <v>2977</v>
      </c>
      <c r="H192" s="148">
        <v>1</v>
      </c>
      <c r="I192" s="149"/>
      <c r="J192" s="150">
        <f t="shared" si="20"/>
        <v>0</v>
      </c>
      <c r="K192" s="151"/>
      <c r="L192" s="32"/>
      <c r="M192" s="152" t="s">
        <v>1</v>
      </c>
      <c r="N192" s="153" t="s">
        <v>42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AR192" s="156" t="s">
        <v>182</v>
      </c>
      <c r="AT192" s="156" t="s">
        <v>178</v>
      </c>
      <c r="AU192" s="156" t="s">
        <v>83</v>
      </c>
      <c r="AY192" s="17" t="s">
        <v>175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7" t="s">
        <v>89</v>
      </c>
      <c r="BK192" s="157">
        <f t="shared" si="29"/>
        <v>0</v>
      </c>
      <c r="BL192" s="17" t="s">
        <v>182</v>
      </c>
      <c r="BM192" s="156" t="s">
        <v>2481</v>
      </c>
    </row>
    <row r="193" spans="2:65" s="1" customFormat="1" ht="16.5" customHeight="1">
      <c r="B193" s="143"/>
      <c r="C193" s="144" t="s">
        <v>593</v>
      </c>
      <c r="D193" s="144" t="s">
        <v>178</v>
      </c>
      <c r="E193" s="145" t="s">
        <v>3027</v>
      </c>
      <c r="F193" s="146" t="s">
        <v>3028</v>
      </c>
      <c r="G193" s="147" t="s">
        <v>2977</v>
      </c>
      <c r="H193" s="148">
        <v>1</v>
      </c>
      <c r="I193" s="149"/>
      <c r="J193" s="150">
        <f t="shared" si="20"/>
        <v>0</v>
      </c>
      <c r="K193" s="151"/>
      <c r="L193" s="32"/>
      <c r="M193" s="194" t="s">
        <v>1</v>
      </c>
      <c r="N193" s="195" t="s">
        <v>42</v>
      </c>
      <c r="O193" s="196"/>
      <c r="P193" s="197">
        <f t="shared" si="21"/>
        <v>0</v>
      </c>
      <c r="Q193" s="197">
        <v>0</v>
      </c>
      <c r="R193" s="197">
        <f t="shared" si="22"/>
        <v>0</v>
      </c>
      <c r="S193" s="197">
        <v>0</v>
      </c>
      <c r="T193" s="198">
        <f t="shared" si="23"/>
        <v>0</v>
      </c>
      <c r="AR193" s="156" t="s">
        <v>182</v>
      </c>
      <c r="AT193" s="156" t="s">
        <v>178</v>
      </c>
      <c r="AU193" s="156" t="s">
        <v>83</v>
      </c>
      <c r="AY193" s="17" t="s">
        <v>175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89</v>
      </c>
      <c r="BK193" s="157">
        <f t="shared" si="29"/>
        <v>0</v>
      </c>
      <c r="BL193" s="17" t="s">
        <v>182</v>
      </c>
      <c r="BM193" s="156" t="s">
        <v>2497</v>
      </c>
    </row>
    <row r="194" spans="2:65" s="1" customFormat="1" ht="6.95" customHeight="1"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2"/>
    </row>
  </sheetData>
  <autoFilter ref="C124:K193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75"/>
  <sheetViews>
    <sheetView showGridLines="0" workbookViewId="0">
      <selection activeCell="AA17" sqref="AA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3029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ROUND(J137,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ROUND((SUM(BE137:BE374)),  2)</f>
        <v>0</v>
      </c>
      <c r="G35" s="100"/>
      <c r="H35" s="100"/>
      <c r="I35" s="101">
        <v>0.23</v>
      </c>
      <c r="J35" s="99">
        <f>ROUND(((SUM(BE137:BE374))*I35),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ROUND((SUM(BF137:BF374)),  2)</f>
        <v>0</v>
      </c>
      <c r="G36" s="100"/>
      <c r="H36" s="100"/>
      <c r="I36" s="101">
        <v>0.23</v>
      </c>
      <c r="J36" s="99">
        <f>ROUND(((SUM(BF137:BF374))*I36),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ROUND((SUM(BG137:BG374)),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ROUND((SUM(BH137:BH374)),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ROUND((SUM(BI137:BI374)),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10 - Výťah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J137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J139</f>
        <v>0</v>
      </c>
      <c r="L100" s="118"/>
    </row>
    <row r="101" spans="2:47" s="9" customFormat="1" ht="19.899999999999999" customHeight="1">
      <c r="B101" s="118"/>
      <c r="D101" s="119" t="s">
        <v>1044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150</v>
      </c>
      <c r="E102" s="120"/>
      <c r="F102" s="120"/>
      <c r="G102" s="120"/>
      <c r="H102" s="120"/>
      <c r="I102" s="120"/>
      <c r="J102" s="121">
        <f>J157</f>
        <v>0</v>
      </c>
      <c r="L102" s="118"/>
    </row>
    <row r="103" spans="2:47" s="9" customFormat="1" ht="19.899999999999999" customHeight="1">
      <c r="B103" s="118"/>
      <c r="D103" s="119" t="s">
        <v>151</v>
      </c>
      <c r="E103" s="120"/>
      <c r="F103" s="120"/>
      <c r="G103" s="120"/>
      <c r="H103" s="120"/>
      <c r="I103" s="120"/>
      <c r="J103" s="121">
        <f>J174</f>
        <v>0</v>
      </c>
      <c r="L103" s="118"/>
    </row>
    <row r="104" spans="2:47" s="9" customFormat="1" ht="19.899999999999999" customHeight="1">
      <c r="B104" s="118"/>
      <c r="D104" s="119" t="s">
        <v>152</v>
      </c>
      <c r="E104" s="120"/>
      <c r="F104" s="120"/>
      <c r="G104" s="120"/>
      <c r="H104" s="120"/>
      <c r="I104" s="120"/>
      <c r="J104" s="121">
        <f>J178</f>
        <v>0</v>
      </c>
      <c r="L104" s="118"/>
    </row>
    <row r="105" spans="2:47" s="9" customFormat="1" ht="19.899999999999999" customHeight="1">
      <c r="B105" s="118"/>
      <c r="D105" s="119" t="s">
        <v>153</v>
      </c>
      <c r="E105" s="120"/>
      <c r="F105" s="120"/>
      <c r="G105" s="120"/>
      <c r="H105" s="120"/>
      <c r="I105" s="120"/>
      <c r="J105" s="121">
        <f>J211</f>
        <v>0</v>
      </c>
      <c r="L105" s="118"/>
    </row>
    <row r="106" spans="2:47" s="8" customFormat="1" ht="24.95" customHeight="1">
      <c r="B106" s="114"/>
      <c r="D106" s="115" t="s">
        <v>155</v>
      </c>
      <c r="E106" s="116"/>
      <c r="F106" s="116"/>
      <c r="G106" s="116"/>
      <c r="H106" s="116"/>
      <c r="I106" s="116"/>
      <c r="J106" s="117">
        <f>J213</f>
        <v>0</v>
      </c>
      <c r="L106" s="114"/>
    </row>
    <row r="107" spans="2:47" s="9" customFormat="1" ht="19.899999999999999" customHeight="1">
      <c r="B107" s="118"/>
      <c r="D107" s="119" t="s">
        <v>671</v>
      </c>
      <c r="E107" s="120"/>
      <c r="F107" s="120"/>
      <c r="G107" s="120"/>
      <c r="H107" s="120"/>
      <c r="I107" s="120"/>
      <c r="J107" s="121">
        <f>J214</f>
        <v>0</v>
      </c>
      <c r="L107" s="118"/>
    </row>
    <row r="108" spans="2:47" s="9" customFormat="1" ht="19.899999999999999" customHeight="1">
      <c r="B108" s="118"/>
      <c r="D108" s="119" t="s">
        <v>673</v>
      </c>
      <c r="E108" s="120"/>
      <c r="F108" s="120"/>
      <c r="G108" s="120"/>
      <c r="H108" s="120"/>
      <c r="I108" s="120"/>
      <c r="J108" s="121">
        <f>J235</f>
        <v>0</v>
      </c>
      <c r="L108" s="118"/>
    </row>
    <row r="109" spans="2:47" s="9" customFormat="1" ht="19.899999999999999" customHeight="1">
      <c r="B109" s="118"/>
      <c r="D109" s="119" t="s">
        <v>1232</v>
      </c>
      <c r="E109" s="120"/>
      <c r="F109" s="120"/>
      <c r="G109" s="120"/>
      <c r="H109" s="120"/>
      <c r="I109" s="120"/>
      <c r="J109" s="121">
        <f>J242</f>
        <v>0</v>
      </c>
      <c r="L109" s="118"/>
    </row>
    <row r="110" spans="2:47" s="9" customFormat="1" ht="19.899999999999999" customHeight="1">
      <c r="B110" s="118"/>
      <c r="D110" s="119" t="s">
        <v>158</v>
      </c>
      <c r="E110" s="120"/>
      <c r="F110" s="120"/>
      <c r="G110" s="120"/>
      <c r="H110" s="120"/>
      <c r="I110" s="120"/>
      <c r="J110" s="121">
        <f>J248</f>
        <v>0</v>
      </c>
      <c r="L110" s="118"/>
    </row>
    <row r="111" spans="2:47" s="9" customFormat="1" ht="19.899999999999999" customHeight="1">
      <c r="B111" s="118"/>
      <c r="D111" s="119" t="s">
        <v>1512</v>
      </c>
      <c r="E111" s="120"/>
      <c r="F111" s="120"/>
      <c r="G111" s="120"/>
      <c r="H111" s="120"/>
      <c r="I111" s="120"/>
      <c r="J111" s="121">
        <f>J266</f>
        <v>0</v>
      </c>
      <c r="L111" s="118"/>
    </row>
    <row r="112" spans="2:47" s="9" customFormat="1" ht="19.899999999999999" customHeight="1">
      <c r="B112" s="118"/>
      <c r="D112" s="119" t="s">
        <v>159</v>
      </c>
      <c r="E112" s="120"/>
      <c r="F112" s="120"/>
      <c r="G112" s="120"/>
      <c r="H112" s="120"/>
      <c r="I112" s="120"/>
      <c r="J112" s="121">
        <f>J275</f>
        <v>0</v>
      </c>
      <c r="L112" s="118"/>
    </row>
    <row r="113" spans="2:12" s="8" customFormat="1" ht="24.95" customHeight="1">
      <c r="B113" s="114"/>
      <c r="D113" s="115" t="s">
        <v>3030</v>
      </c>
      <c r="E113" s="116"/>
      <c r="F113" s="116"/>
      <c r="G113" s="116"/>
      <c r="H113" s="116"/>
      <c r="I113" s="116"/>
      <c r="J113" s="117">
        <f>J282</f>
        <v>0</v>
      </c>
      <c r="L113" s="114"/>
    </row>
    <row r="114" spans="2:12" s="9" customFormat="1" ht="19.899999999999999" customHeight="1">
      <c r="B114" s="118"/>
      <c r="D114" s="119" t="s">
        <v>3031</v>
      </c>
      <c r="E114" s="120"/>
      <c r="F114" s="120"/>
      <c r="G114" s="120"/>
      <c r="H114" s="120"/>
      <c r="I114" s="120"/>
      <c r="J114" s="121">
        <f>J283</f>
        <v>0</v>
      </c>
      <c r="L114" s="118"/>
    </row>
    <row r="115" spans="2:12" s="9" customFormat="1" ht="19.899999999999999" customHeight="1">
      <c r="B115" s="118"/>
      <c r="D115" s="119" t="s">
        <v>3032</v>
      </c>
      <c r="E115" s="120"/>
      <c r="F115" s="120"/>
      <c r="G115" s="120"/>
      <c r="H115" s="120"/>
      <c r="I115" s="120"/>
      <c r="J115" s="121">
        <f>J303</f>
        <v>0</v>
      </c>
      <c r="L115" s="118"/>
    </row>
    <row r="116" spans="2:12" s="1" customFormat="1" ht="21.75" customHeight="1">
      <c r="B116" s="32"/>
      <c r="L116" s="32"/>
    </row>
    <row r="117" spans="2:12" s="1" customFormat="1" ht="6.95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12" s="1" customFormat="1" ht="6.95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12" s="1" customFormat="1" ht="24.95" customHeight="1">
      <c r="B122" s="32"/>
      <c r="C122" s="21" t="s">
        <v>161</v>
      </c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15</v>
      </c>
      <c r="L124" s="32"/>
    </row>
    <row r="125" spans="2:12" s="1" customFormat="1" ht="26.25" customHeight="1">
      <c r="B125" s="32"/>
      <c r="E125" s="261" t="str">
        <f>E7</f>
        <v>Stavebné úpravy a rekonštrukcia priestorov Strednej odbornej školy drevárskej vo Zvolene</v>
      </c>
      <c r="F125" s="262"/>
      <c r="G125" s="262"/>
      <c r="H125" s="262"/>
      <c r="L125" s="32"/>
    </row>
    <row r="126" spans="2:12" ht="12" customHeight="1">
      <c r="B126" s="20"/>
      <c r="C126" s="27" t="s">
        <v>140</v>
      </c>
      <c r="L126" s="20"/>
    </row>
    <row r="127" spans="2:12" s="1" customFormat="1" ht="16.5" customHeight="1">
      <c r="B127" s="32"/>
      <c r="E127" s="261" t="s">
        <v>1505</v>
      </c>
      <c r="F127" s="260"/>
      <c r="G127" s="260"/>
      <c r="H127" s="260"/>
      <c r="L127" s="32"/>
    </row>
    <row r="128" spans="2:12" s="1" customFormat="1" ht="12" customHeight="1">
      <c r="B128" s="32"/>
      <c r="C128" s="27" t="s">
        <v>142</v>
      </c>
      <c r="L128" s="32"/>
    </row>
    <row r="129" spans="2:65" s="1" customFormat="1" ht="16.5" customHeight="1">
      <c r="B129" s="32"/>
      <c r="E129" s="215" t="str">
        <f>E11</f>
        <v>10 - Výťah</v>
      </c>
      <c r="F129" s="260"/>
      <c r="G129" s="260"/>
      <c r="H129" s="260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19</v>
      </c>
      <c r="F131" s="25" t="str">
        <f>F14</f>
        <v>parc.č. 1132/1, 1132/2, 1558/147 k.ú. Môťová</v>
      </c>
      <c r="I131" s="27" t="s">
        <v>21</v>
      </c>
      <c r="J131" s="55" t="str">
        <f>IF(J14="","",J14)</f>
        <v>27. 2. 2025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7" t="s">
        <v>23</v>
      </c>
      <c r="F133" s="25" t="str">
        <f>E17</f>
        <v>Banskobystrický samosprávny kraj</v>
      </c>
      <c r="I133" s="27" t="s">
        <v>29</v>
      </c>
      <c r="J133" s="30" t="str">
        <f>E23</f>
        <v>Ing. Marek Mečír</v>
      </c>
      <c r="L133" s="32"/>
    </row>
    <row r="134" spans="2:65" s="1" customFormat="1" ht="15.2" customHeight="1">
      <c r="B134" s="32"/>
      <c r="C134" s="27" t="s">
        <v>27</v>
      </c>
      <c r="F134" s="25" t="str">
        <f>IF(E20="","",E20)</f>
        <v>Vyplň údaj</v>
      </c>
      <c r="I134" s="27" t="s">
        <v>32</v>
      </c>
      <c r="J134" s="30" t="str">
        <f>E26</f>
        <v>Stanislav Hlubina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22"/>
      <c r="C136" s="123" t="s">
        <v>162</v>
      </c>
      <c r="D136" s="124" t="s">
        <v>61</v>
      </c>
      <c r="E136" s="124" t="s">
        <v>57</v>
      </c>
      <c r="F136" s="124" t="s">
        <v>58</v>
      </c>
      <c r="G136" s="124" t="s">
        <v>163</v>
      </c>
      <c r="H136" s="124" t="s">
        <v>164</v>
      </c>
      <c r="I136" s="124" t="s">
        <v>165</v>
      </c>
      <c r="J136" s="125" t="s">
        <v>146</v>
      </c>
      <c r="K136" s="126" t="s">
        <v>166</v>
      </c>
      <c r="L136" s="122"/>
      <c r="M136" s="62" t="s">
        <v>1</v>
      </c>
      <c r="N136" s="63" t="s">
        <v>40</v>
      </c>
      <c r="O136" s="63" t="s">
        <v>167</v>
      </c>
      <c r="P136" s="63" t="s">
        <v>168</v>
      </c>
      <c r="Q136" s="63" t="s">
        <v>169</v>
      </c>
      <c r="R136" s="63" t="s">
        <v>170</v>
      </c>
      <c r="S136" s="63" t="s">
        <v>171</v>
      </c>
      <c r="T136" s="64" t="s">
        <v>172</v>
      </c>
    </row>
    <row r="137" spans="2:65" s="1" customFormat="1" ht="22.9" customHeight="1">
      <c r="B137" s="32"/>
      <c r="C137" s="67" t="s">
        <v>147</v>
      </c>
      <c r="J137" s="127">
        <f>BK137</f>
        <v>0</v>
      </c>
      <c r="L137" s="32"/>
      <c r="M137" s="65"/>
      <c r="N137" s="56"/>
      <c r="O137" s="56"/>
      <c r="P137" s="128">
        <f>P138+P213+P282</f>
        <v>0</v>
      </c>
      <c r="Q137" s="56"/>
      <c r="R137" s="128">
        <f>R138+R213+R282</f>
        <v>23.461152357707697</v>
      </c>
      <c r="S137" s="56"/>
      <c r="T137" s="129">
        <f>T138+T213+T282</f>
        <v>10.539199999999999</v>
      </c>
      <c r="AT137" s="17" t="s">
        <v>75</v>
      </c>
      <c r="AU137" s="17" t="s">
        <v>148</v>
      </c>
      <c r="BK137" s="130">
        <f>BK138+BK213+BK282</f>
        <v>0</v>
      </c>
    </row>
    <row r="138" spans="2:65" s="11" customFormat="1" ht="25.9" customHeight="1">
      <c r="B138" s="131"/>
      <c r="D138" s="132" t="s">
        <v>75</v>
      </c>
      <c r="E138" s="133" t="s">
        <v>173</v>
      </c>
      <c r="F138" s="133" t="s">
        <v>174</v>
      </c>
      <c r="I138" s="134"/>
      <c r="J138" s="135">
        <f>BK138</f>
        <v>0</v>
      </c>
      <c r="L138" s="131"/>
      <c r="M138" s="136"/>
      <c r="P138" s="137">
        <f>P139+P152+P157+P174+P178+P211</f>
        <v>0</v>
      </c>
      <c r="R138" s="137">
        <f>R139+R152+R157+R174+R178+R211</f>
        <v>18.727233052467994</v>
      </c>
      <c r="T138" s="138">
        <f>T139+T152+T157+T174+T178+T211</f>
        <v>10.539199999999999</v>
      </c>
      <c r="AR138" s="132" t="s">
        <v>83</v>
      </c>
      <c r="AT138" s="139" t="s">
        <v>75</v>
      </c>
      <c r="AU138" s="139" t="s">
        <v>76</v>
      </c>
      <c r="AY138" s="132" t="s">
        <v>175</v>
      </c>
      <c r="BK138" s="140">
        <f>BK139+BK152+BK157+BK174+BK178+BK211</f>
        <v>0</v>
      </c>
    </row>
    <row r="139" spans="2:65" s="11" customFormat="1" ht="22.9" customHeight="1">
      <c r="B139" s="131"/>
      <c r="D139" s="132" t="s">
        <v>75</v>
      </c>
      <c r="E139" s="141" t="s">
        <v>83</v>
      </c>
      <c r="F139" s="141" t="s">
        <v>678</v>
      </c>
      <c r="I139" s="134"/>
      <c r="J139" s="142">
        <f>BK139</f>
        <v>0</v>
      </c>
      <c r="L139" s="131"/>
      <c r="M139" s="136"/>
      <c r="P139" s="137">
        <f>SUM(P140:P151)</f>
        <v>0</v>
      </c>
      <c r="R139" s="137">
        <f>SUM(R140:R151)</f>
        <v>0</v>
      </c>
      <c r="T139" s="138">
        <f>SUM(T140:T151)</f>
        <v>0</v>
      </c>
      <c r="AR139" s="132" t="s">
        <v>83</v>
      </c>
      <c r="AT139" s="139" t="s">
        <v>75</v>
      </c>
      <c r="AU139" s="139" t="s">
        <v>83</v>
      </c>
      <c r="AY139" s="132" t="s">
        <v>175</v>
      </c>
      <c r="BK139" s="140">
        <f>SUM(BK140:BK151)</f>
        <v>0</v>
      </c>
    </row>
    <row r="140" spans="2:65" s="1" customFormat="1" ht="24.2" customHeight="1">
      <c r="B140" s="143"/>
      <c r="C140" s="144" t="s">
        <v>83</v>
      </c>
      <c r="D140" s="144" t="s">
        <v>178</v>
      </c>
      <c r="E140" s="145" t="s">
        <v>3033</v>
      </c>
      <c r="F140" s="146" t="s">
        <v>3034</v>
      </c>
      <c r="G140" s="147" t="s">
        <v>289</v>
      </c>
      <c r="H140" s="148">
        <v>10.352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182</v>
      </c>
      <c r="AT140" s="156" t="s">
        <v>178</v>
      </c>
      <c r="AU140" s="156" t="s">
        <v>89</v>
      </c>
      <c r="AY140" s="17" t="s">
        <v>175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89</v>
      </c>
      <c r="BK140" s="157">
        <f>ROUND(I140*H140,2)</f>
        <v>0</v>
      </c>
      <c r="BL140" s="17" t="s">
        <v>182</v>
      </c>
      <c r="BM140" s="156" t="s">
        <v>3035</v>
      </c>
    </row>
    <row r="141" spans="2:65" s="13" customFormat="1">
      <c r="B141" s="165"/>
      <c r="D141" s="159" t="s">
        <v>184</v>
      </c>
      <c r="E141" s="166" t="s">
        <v>1</v>
      </c>
      <c r="F141" s="167" t="s">
        <v>3036</v>
      </c>
      <c r="H141" s="168">
        <v>10.352</v>
      </c>
      <c r="I141" s="169"/>
      <c r="L141" s="165"/>
      <c r="M141" s="170"/>
      <c r="T141" s="171"/>
      <c r="AT141" s="166" t="s">
        <v>184</v>
      </c>
      <c r="AU141" s="166" t="s">
        <v>89</v>
      </c>
      <c r="AV141" s="13" t="s">
        <v>89</v>
      </c>
      <c r="AW141" s="13" t="s">
        <v>31</v>
      </c>
      <c r="AX141" s="13" t="s">
        <v>83</v>
      </c>
      <c r="AY141" s="166" t="s">
        <v>175</v>
      </c>
    </row>
    <row r="142" spans="2:65" s="1" customFormat="1" ht="24.2" customHeight="1">
      <c r="B142" s="143"/>
      <c r="C142" s="144" t="s">
        <v>89</v>
      </c>
      <c r="D142" s="144" t="s">
        <v>178</v>
      </c>
      <c r="E142" s="145" t="s">
        <v>3037</v>
      </c>
      <c r="F142" s="146" t="s">
        <v>3038</v>
      </c>
      <c r="G142" s="147" t="s">
        <v>289</v>
      </c>
      <c r="H142" s="148">
        <v>10.352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182</v>
      </c>
      <c r="AT142" s="156" t="s">
        <v>178</v>
      </c>
      <c r="AU142" s="156" t="s">
        <v>89</v>
      </c>
      <c r="AY142" s="17" t="s">
        <v>175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182</v>
      </c>
      <c r="BM142" s="156" t="s">
        <v>3039</v>
      </c>
    </row>
    <row r="143" spans="2:65" s="1" customFormat="1" ht="33" customHeight="1">
      <c r="B143" s="143"/>
      <c r="C143" s="144" t="s">
        <v>176</v>
      </c>
      <c r="D143" s="144" t="s">
        <v>178</v>
      </c>
      <c r="E143" s="145" t="s">
        <v>693</v>
      </c>
      <c r="F143" s="146" t="s">
        <v>694</v>
      </c>
      <c r="G143" s="147" t="s">
        <v>289</v>
      </c>
      <c r="H143" s="148">
        <v>10.352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182</v>
      </c>
      <c r="AT143" s="156" t="s">
        <v>178</v>
      </c>
      <c r="AU143" s="156" t="s">
        <v>89</v>
      </c>
      <c r="AY143" s="17" t="s">
        <v>175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182</v>
      </c>
      <c r="BM143" s="156" t="s">
        <v>3040</v>
      </c>
    </row>
    <row r="144" spans="2:65" s="1" customFormat="1" ht="37.9" customHeight="1">
      <c r="B144" s="143"/>
      <c r="C144" s="144" t="s">
        <v>182</v>
      </c>
      <c r="D144" s="144" t="s">
        <v>178</v>
      </c>
      <c r="E144" s="145" t="s">
        <v>698</v>
      </c>
      <c r="F144" s="146" t="s">
        <v>699</v>
      </c>
      <c r="G144" s="147" t="s">
        <v>289</v>
      </c>
      <c r="H144" s="148">
        <v>72.463999999999999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182</v>
      </c>
      <c r="AT144" s="156" t="s">
        <v>178</v>
      </c>
      <c r="AU144" s="156" t="s">
        <v>89</v>
      </c>
      <c r="AY144" s="17" t="s">
        <v>175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89</v>
      </c>
      <c r="BK144" s="157">
        <f>ROUND(I144*H144,2)</f>
        <v>0</v>
      </c>
      <c r="BL144" s="17" t="s">
        <v>182</v>
      </c>
      <c r="BM144" s="156" t="s">
        <v>3041</v>
      </c>
    </row>
    <row r="145" spans="2:65" s="13" customFormat="1">
      <c r="B145" s="165"/>
      <c r="D145" s="159" t="s">
        <v>184</v>
      </c>
      <c r="E145" s="166" t="s">
        <v>1</v>
      </c>
      <c r="F145" s="167" t="s">
        <v>3042</v>
      </c>
      <c r="H145" s="168">
        <v>72.463999999999999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83</v>
      </c>
      <c r="AY145" s="166" t="s">
        <v>175</v>
      </c>
    </row>
    <row r="146" spans="2:65" s="1" customFormat="1" ht="16.5" customHeight="1">
      <c r="B146" s="143"/>
      <c r="C146" s="144" t="s">
        <v>207</v>
      </c>
      <c r="D146" s="144" t="s">
        <v>178</v>
      </c>
      <c r="E146" s="145" t="s">
        <v>3043</v>
      </c>
      <c r="F146" s="146" t="s">
        <v>3044</v>
      </c>
      <c r="G146" s="147" t="s">
        <v>289</v>
      </c>
      <c r="H146" s="148">
        <v>10.352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182</v>
      </c>
      <c r="AT146" s="156" t="s">
        <v>178</v>
      </c>
      <c r="AU146" s="156" t="s">
        <v>89</v>
      </c>
      <c r="AY146" s="17" t="s">
        <v>175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182</v>
      </c>
      <c r="BM146" s="156" t="s">
        <v>3045</v>
      </c>
    </row>
    <row r="147" spans="2:65" s="1" customFormat="1" ht="16.5" customHeight="1">
      <c r="B147" s="143"/>
      <c r="C147" s="144" t="s">
        <v>205</v>
      </c>
      <c r="D147" s="144" t="s">
        <v>178</v>
      </c>
      <c r="E147" s="145" t="s">
        <v>706</v>
      </c>
      <c r="F147" s="146" t="s">
        <v>707</v>
      </c>
      <c r="G147" s="147" t="s">
        <v>289</v>
      </c>
      <c r="H147" s="148">
        <v>10.352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182</v>
      </c>
      <c r="AT147" s="156" t="s">
        <v>178</v>
      </c>
      <c r="AU147" s="156" t="s">
        <v>89</v>
      </c>
      <c r="AY147" s="17" t="s">
        <v>175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182</v>
      </c>
      <c r="BM147" s="156" t="s">
        <v>3046</v>
      </c>
    </row>
    <row r="148" spans="2:65" s="1" customFormat="1" ht="24.2" customHeight="1">
      <c r="B148" s="143"/>
      <c r="C148" s="144" t="s">
        <v>247</v>
      </c>
      <c r="D148" s="144" t="s">
        <v>178</v>
      </c>
      <c r="E148" s="145" t="s">
        <v>3047</v>
      </c>
      <c r="F148" s="146" t="s">
        <v>3048</v>
      </c>
      <c r="G148" s="147" t="s">
        <v>376</v>
      </c>
      <c r="H148" s="148">
        <v>18.634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182</v>
      </c>
      <c r="AT148" s="156" t="s">
        <v>178</v>
      </c>
      <c r="AU148" s="156" t="s">
        <v>89</v>
      </c>
      <c r="AY148" s="17" t="s">
        <v>175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182</v>
      </c>
      <c r="BM148" s="156" t="s">
        <v>3049</v>
      </c>
    </row>
    <row r="149" spans="2:65" s="13" customFormat="1">
      <c r="B149" s="165"/>
      <c r="D149" s="159" t="s">
        <v>184</v>
      </c>
      <c r="E149" s="166" t="s">
        <v>1</v>
      </c>
      <c r="F149" s="167" t="s">
        <v>3050</v>
      </c>
      <c r="H149" s="168">
        <v>18.634</v>
      </c>
      <c r="I149" s="169"/>
      <c r="L149" s="165"/>
      <c r="M149" s="170"/>
      <c r="T149" s="171"/>
      <c r="AT149" s="166" t="s">
        <v>184</v>
      </c>
      <c r="AU149" s="166" t="s">
        <v>89</v>
      </c>
      <c r="AV149" s="13" t="s">
        <v>89</v>
      </c>
      <c r="AW149" s="13" t="s">
        <v>31</v>
      </c>
      <c r="AX149" s="13" t="s">
        <v>83</v>
      </c>
      <c r="AY149" s="166" t="s">
        <v>175</v>
      </c>
    </row>
    <row r="150" spans="2:65" s="1" customFormat="1" ht="21.75" customHeight="1">
      <c r="B150" s="143"/>
      <c r="C150" s="144" t="s">
        <v>189</v>
      </c>
      <c r="D150" s="144" t="s">
        <v>178</v>
      </c>
      <c r="E150" s="145" t="s">
        <v>3051</v>
      </c>
      <c r="F150" s="146" t="s">
        <v>3052</v>
      </c>
      <c r="G150" s="147" t="s">
        <v>197</v>
      </c>
      <c r="H150" s="148">
        <v>9.7170000000000005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182</v>
      </c>
      <c r="AT150" s="156" t="s">
        <v>178</v>
      </c>
      <c r="AU150" s="156" t="s">
        <v>89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3053</v>
      </c>
    </row>
    <row r="151" spans="2:65" s="13" customFormat="1">
      <c r="B151" s="165"/>
      <c r="D151" s="159" t="s">
        <v>184</v>
      </c>
      <c r="E151" s="166" t="s">
        <v>1</v>
      </c>
      <c r="F151" s="167" t="s">
        <v>3054</v>
      </c>
      <c r="H151" s="168">
        <v>9.7170000000000005</v>
      </c>
      <c r="I151" s="169"/>
      <c r="L151" s="165"/>
      <c r="M151" s="170"/>
      <c r="T151" s="171"/>
      <c r="AT151" s="166" t="s">
        <v>184</v>
      </c>
      <c r="AU151" s="166" t="s">
        <v>89</v>
      </c>
      <c r="AV151" s="13" t="s">
        <v>89</v>
      </c>
      <c r="AW151" s="13" t="s">
        <v>31</v>
      </c>
      <c r="AX151" s="13" t="s">
        <v>83</v>
      </c>
      <c r="AY151" s="166" t="s">
        <v>175</v>
      </c>
    </row>
    <row r="152" spans="2:65" s="11" customFormat="1" ht="22.9" customHeight="1">
      <c r="B152" s="131"/>
      <c r="D152" s="132" t="s">
        <v>75</v>
      </c>
      <c r="E152" s="141" t="s">
        <v>89</v>
      </c>
      <c r="F152" s="141" t="s">
        <v>1117</v>
      </c>
      <c r="I152" s="134"/>
      <c r="J152" s="142">
        <f>BK152</f>
        <v>0</v>
      </c>
      <c r="L152" s="131"/>
      <c r="M152" s="136"/>
      <c r="P152" s="137">
        <f>SUM(P153:P156)</f>
        <v>0</v>
      </c>
      <c r="R152" s="137">
        <f>SUM(R153:R156)</f>
        <v>3.8627366061959996</v>
      </c>
      <c r="T152" s="138">
        <f>SUM(T153:T156)</f>
        <v>0</v>
      </c>
      <c r="AR152" s="132" t="s">
        <v>83</v>
      </c>
      <c r="AT152" s="139" t="s">
        <v>75</v>
      </c>
      <c r="AU152" s="139" t="s">
        <v>83</v>
      </c>
      <c r="AY152" s="132" t="s">
        <v>175</v>
      </c>
      <c r="BK152" s="140">
        <f>SUM(BK153:BK156)</f>
        <v>0</v>
      </c>
    </row>
    <row r="153" spans="2:65" s="1" customFormat="1" ht="24.2" customHeight="1">
      <c r="B153" s="143"/>
      <c r="C153" s="144" t="s">
        <v>269</v>
      </c>
      <c r="D153" s="144" t="s">
        <v>178</v>
      </c>
      <c r="E153" s="145" t="s">
        <v>1118</v>
      </c>
      <c r="F153" s="146" t="s">
        <v>1119</v>
      </c>
      <c r="G153" s="147" t="s">
        <v>289</v>
      </c>
      <c r="H153" s="148">
        <v>1.599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2.4157202039999999</v>
      </c>
      <c r="R153" s="154">
        <f>Q153*H153</f>
        <v>3.8627366061959996</v>
      </c>
      <c r="S153" s="154">
        <v>0</v>
      </c>
      <c r="T153" s="155">
        <f>S153*H153</f>
        <v>0</v>
      </c>
      <c r="AR153" s="156" t="s">
        <v>182</v>
      </c>
      <c r="AT153" s="156" t="s">
        <v>178</v>
      </c>
      <c r="AU153" s="156" t="s">
        <v>89</v>
      </c>
      <c r="AY153" s="17" t="s">
        <v>175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89</v>
      </c>
      <c r="BK153" s="157">
        <f>ROUND(I153*H153,2)</f>
        <v>0</v>
      </c>
      <c r="BL153" s="17" t="s">
        <v>182</v>
      </c>
      <c r="BM153" s="156" t="s">
        <v>3055</v>
      </c>
    </row>
    <row r="154" spans="2:65" s="12" customFormat="1">
      <c r="B154" s="158"/>
      <c r="D154" s="159" t="s">
        <v>184</v>
      </c>
      <c r="E154" s="160" t="s">
        <v>1</v>
      </c>
      <c r="F154" s="161" t="s">
        <v>3056</v>
      </c>
      <c r="H154" s="160" t="s">
        <v>1</v>
      </c>
      <c r="I154" s="162"/>
      <c r="L154" s="158"/>
      <c r="M154" s="163"/>
      <c r="T154" s="164"/>
      <c r="AT154" s="160" t="s">
        <v>184</v>
      </c>
      <c r="AU154" s="160" t="s">
        <v>89</v>
      </c>
      <c r="AV154" s="12" t="s">
        <v>83</v>
      </c>
      <c r="AW154" s="12" t="s">
        <v>31</v>
      </c>
      <c r="AX154" s="12" t="s">
        <v>76</v>
      </c>
      <c r="AY154" s="160" t="s">
        <v>175</v>
      </c>
    </row>
    <row r="155" spans="2:65" s="13" customFormat="1">
      <c r="B155" s="165"/>
      <c r="D155" s="159" t="s">
        <v>184</v>
      </c>
      <c r="E155" s="166" t="s">
        <v>1</v>
      </c>
      <c r="F155" s="167" t="s">
        <v>3057</v>
      </c>
      <c r="H155" s="168">
        <v>1.599</v>
      </c>
      <c r="I155" s="169"/>
      <c r="L155" s="165"/>
      <c r="M155" s="170"/>
      <c r="T155" s="171"/>
      <c r="AT155" s="166" t="s">
        <v>184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175</v>
      </c>
    </row>
    <row r="156" spans="2:65" s="14" customFormat="1">
      <c r="B156" s="183"/>
      <c r="D156" s="159" t="s">
        <v>184</v>
      </c>
      <c r="E156" s="184" t="s">
        <v>1</v>
      </c>
      <c r="F156" s="185" t="s">
        <v>204</v>
      </c>
      <c r="H156" s="186">
        <v>1.599</v>
      </c>
      <c r="I156" s="187"/>
      <c r="L156" s="183"/>
      <c r="M156" s="188"/>
      <c r="T156" s="189"/>
      <c r="AT156" s="184" t="s">
        <v>184</v>
      </c>
      <c r="AU156" s="184" t="s">
        <v>89</v>
      </c>
      <c r="AV156" s="14" t="s">
        <v>182</v>
      </c>
      <c r="AW156" s="14" t="s">
        <v>31</v>
      </c>
      <c r="AX156" s="14" t="s">
        <v>83</v>
      </c>
      <c r="AY156" s="184" t="s">
        <v>175</v>
      </c>
    </row>
    <row r="157" spans="2:65" s="11" customFormat="1" ht="22.9" customHeight="1">
      <c r="B157" s="131"/>
      <c r="D157" s="132" t="s">
        <v>75</v>
      </c>
      <c r="E157" s="141" t="s">
        <v>176</v>
      </c>
      <c r="F157" s="141" t="s">
        <v>177</v>
      </c>
      <c r="I157" s="134"/>
      <c r="J157" s="142">
        <f>BK157</f>
        <v>0</v>
      </c>
      <c r="L157" s="131"/>
      <c r="M157" s="136"/>
      <c r="P157" s="137">
        <f>SUM(P158:P173)</f>
        <v>0</v>
      </c>
      <c r="R157" s="137">
        <f>SUM(R158:R173)</f>
        <v>12.656400828271998</v>
      </c>
      <c r="T157" s="138">
        <f>SUM(T158:T173)</f>
        <v>0</v>
      </c>
      <c r="AR157" s="132" t="s">
        <v>83</v>
      </c>
      <c r="AT157" s="139" t="s">
        <v>75</v>
      </c>
      <c r="AU157" s="139" t="s">
        <v>83</v>
      </c>
      <c r="AY157" s="132" t="s">
        <v>175</v>
      </c>
      <c r="BK157" s="140">
        <f>SUM(BK158:BK173)</f>
        <v>0</v>
      </c>
    </row>
    <row r="158" spans="2:65" s="1" customFormat="1" ht="24.2" customHeight="1">
      <c r="B158" s="143"/>
      <c r="C158" s="144" t="s">
        <v>121</v>
      </c>
      <c r="D158" s="144" t="s">
        <v>178</v>
      </c>
      <c r="E158" s="145" t="s">
        <v>3058</v>
      </c>
      <c r="F158" s="146" t="s">
        <v>3059</v>
      </c>
      <c r="G158" s="147" t="s">
        <v>289</v>
      </c>
      <c r="H158" s="148">
        <v>4.1879999999999997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42</v>
      </c>
      <c r="P158" s="154">
        <f>O158*H158</f>
        <v>0</v>
      </c>
      <c r="Q158" s="154">
        <v>2.416023204</v>
      </c>
      <c r="R158" s="154">
        <f>Q158*H158</f>
        <v>10.118305178351999</v>
      </c>
      <c r="S158" s="154">
        <v>0</v>
      </c>
      <c r="T158" s="155">
        <f>S158*H158</f>
        <v>0</v>
      </c>
      <c r="AR158" s="156" t="s">
        <v>182</v>
      </c>
      <c r="AT158" s="156" t="s">
        <v>178</v>
      </c>
      <c r="AU158" s="156" t="s">
        <v>89</v>
      </c>
      <c r="AY158" s="17" t="s">
        <v>175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89</v>
      </c>
      <c r="BK158" s="157">
        <f>ROUND(I158*H158,2)</f>
        <v>0</v>
      </c>
      <c r="BL158" s="17" t="s">
        <v>182</v>
      </c>
      <c r="BM158" s="156" t="s">
        <v>3060</v>
      </c>
    </row>
    <row r="159" spans="2:65" s="12" customFormat="1">
      <c r="B159" s="158"/>
      <c r="D159" s="159" t="s">
        <v>184</v>
      </c>
      <c r="E159" s="160" t="s">
        <v>1</v>
      </c>
      <c r="F159" s="161" t="s">
        <v>3061</v>
      </c>
      <c r="H159" s="160" t="s">
        <v>1</v>
      </c>
      <c r="I159" s="162"/>
      <c r="L159" s="158"/>
      <c r="M159" s="163"/>
      <c r="T159" s="164"/>
      <c r="AT159" s="160" t="s">
        <v>184</v>
      </c>
      <c r="AU159" s="160" t="s">
        <v>89</v>
      </c>
      <c r="AV159" s="12" t="s">
        <v>83</v>
      </c>
      <c r="AW159" s="12" t="s">
        <v>31</v>
      </c>
      <c r="AX159" s="12" t="s">
        <v>76</v>
      </c>
      <c r="AY159" s="160" t="s">
        <v>175</v>
      </c>
    </row>
    <row r="160" spans="2:65" s="13" customFormat="1">
      <c r="B160" s="165"/>
      <c r="D160" s="159" t="s">
        <v>184</v>
      </c>
      <c r="E160" s="166" t="s">
        <v>1</v>
      </c>
      <c r="F160" s="167" t="s">
        <v>3062</v>
      </c>
      <c r="H160" s="168">
        <v>1.968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2" customFormat="1">
      <c r="B161" s="158"/>
      <c r="D161" s="159" t="s">
        <v>184</v>
      </c>
      <c r="E161" s="160" t="s">
        <v>1</v>
      </c>
      <c r="F161" s="161" t="s">
        <v>3063</v>
      </c>
      <c r="H161" s="160" t="s">
        <v>1</v>
      </c>
      <c r="I161" s="162"/>
      <c r="L161" s="158"/>
      <c r="M161" s="163"/>
      <c r="T161" s="164"/>
      <c r="AT161" s="160" t="s">
        <v>184</v>
      </c>
      <c r="AU161" s="160" t="s">
        <v>89</v>
      </c>
      <c r="AV161" s="12" t="s">
        <v>83</v>
      </c>
      <c r="AW161" s="12" t="s">
        <v>31</v>
      </c>
      <c r="AX161" s="12" t="s">
        <v>76</v>
      </c>
      <c r="AY161" s="160" t="s">
        <v>175</v>
      </c>
    </row>
    <row r="162" spans="2:65" s="13" customFormat="1">
      <c r="B162" s="165"/>
      <c r="D162" s="159" t="s">
        <v>184</v>
      </c>
      <c r="E162" s="166" t="s">
        <v>1</v>
      </c>
      <c r="F162" s="167" t="s">
        <v>3064</v>
      </c>
      <c r="H162" s="168">
        <v>2.2200000000000002</v>
      </c>
      <c r="I162" s="169"/>
      <c r="L162" s="165"/>
      <c r="M162" s="170"/>
      <c r="T162" s="171"/>
      <c r="AT162" s="166" t="s">
        <v>184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175</v>
      </c>
    </row>
    <row r="163" spans="2:65" s="14" customFormat="1">
      <c r="B163" s="183"/>
      <c r="D163" s="159" t="s">
        <v>184</v>
      </c>
      <c r="E163" s="184" t="s">
        <v>1</v>
      </c>
      <c r="F163" s="185" t="s">
        <v>204</v>
      </c>
      <c r="H163" s="186">
        <v>4.1880000000000006</v>
      </c>
      <c r="I163" s="187"/>
      <c r="L163" s="183"/>
      <c r="M163" s="188"/>
      <c r="T163" s="189"/>
      <c r="AT163" s="184" t="s">
        <v>184</v>
      </c>
      <c r="AU163" s="184" t="s">
        <v>89</v>
      </c>
      <c r="AV163" s="14" t="s">
        <v>182</v>
      </c>
      <c r="AW163" s="14" t="s">
        <v>31</v>
      </c>
      <c r="AX163" s="14" t="s">
        <v>83</v>
      </c>
      <c r="AY163" s="184" t="s">
        <v>175</v>
      </c>
    </row>
    <row r="164" spans="2:65" s="1" customFormat="1" ht="24.2" customHeight="1">
      <c r="B164" s="143"/>
      <c r="C164" s="144" t="s">
        <v>124</v>
      </c>
      <c r="D164" s="144" t="s">
        <v>178</v>
      </c>
      <c r="E164" s="145" t="s">
        <v>3065</v>
      </c>
      <c r="F164" s="146" t="s">
        <v>3066</v>
      </c>
      <c r="G164" s="147" t="s">
        <v>197</v>
      </c>
      <c r="H164" s="148">
        <v>18.52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0.11073421999999999</v>
      </c>
      <c r="R164" s="154">
        <f>Q164*H164</f>
        <v>2.0507977544</v>
      </c>
      <c r="S164" s="154">
        <v>0</v>
      </c>
      <c r="T164" s="155">
        <f>S164*H164</f>
        <v>0</v>
      </c>
      <c r="AR164" s="156" t="s">
        <v>182</v>
      </c>
      <c r="AT164" s="156" t="s">
        <v>178</v>
      </c>
      <c r="AU164" s="156" t="s">
        <v>89</v>
      </c>
      <c r="AY164" s="17" t="s">
        <v>175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182</v>
      </c>
      <c r="BM164" s="156" t="s">
        <v>3067</v>
      </c>
    </row>
    <row r="165" spans="2:65" s="12" customFormat="1">
      <c r="B165" s="158"/>
      <c r="D165" s="159" t="s">
        <v>184</v>
      </c>
      <c r="E165" s="160" t="s">
        <v>1</v>
      </c>
      <c r="F165" s="161" t="s">
        <v>3061</v>
      </c>
      <c r="H165" s="160" t="s">
        <v>1</v>
      </c>
      <c r="I165" s="162"/>
      <c r="L165" s="158"/>
      <c r="M165" s="163"/>
      <c r="T165" s="164"/>
      <c r="AT165" s="160" t="s">
        <v>184</v>
      </c>
      <c r="AU165" s="160" t="s">
        <v>89</v>
      </c>
      <c r="AV165" s="12" t="s">
        <v>83</v>
      </c>
      <c r="AW165" s="12" t="s">
        <v>31</v>
      </c>
      <c r="AX165" s="12" t="s">
        <v>76</v>
      </c>
      <c r="AY165" s="160" t="s">
        <v>175</v>
      </c>
    </row>
    <row r="166" spans="2:65" s="13" customFormat="1">
      <c r="B166" s="165"/>
      <c r="D166" s="159" t="s">
        <v>184</v>
      </c>
      <c r="E166" s="166" t="s">
        <v>1</v>
      </c>
      <c r="F166" s="167" t="s">
        <v>3068</v>
      </c>
      <c r="H166" s="168">
        <v>4.92</v>
      </c>
      <c r="I166" s="169"/>
      <c r="L166" s="165"/>
      <c r="M166" s="170"/>
      <c r="T166" s="171"/>
      <c r="AT166" s="166" t="s">
        <v>184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175</v>
      </c>
    </row>
    <row r="167" spans="2:65" s="12" customFormat="1">
      <c r="B167" s="158"/>
      <c r="D167" s="159" t="s">
        <v>184</v>
      </c>
      <c r="E167" s="160" t="s">
        <v>1</v>
      </c>
      <c r="F167" s="161" t="s">
        <v>3063</v>
      </c>
      <c r="H167" s="160" t="s">
        <v>1</v>
      </c>
      <c r="I167" s="162"/>
      <c r="L167" s="158"/>
      <c r="M167" s="163"/>
      <c r="T167" s="164"/>
      <c r="AT167" s="160" t="s">
        <v>184</v>
      </c>
      <c r="AU167" s="160" t="s">
        <v>89</v>
      </c>
      <c r="AV167" s="12" t="s">
        <v>83</v>
      </c>
      <c r="AW167" s="12" t="s">
        <v>31</v>
      </c>
      <c r="AX167" s="12" t="s">
        <v>76</v>
      </c>
      <c r="AY167" s="160" t="s">
        <v>175</v>
      </c>
    </row>
    <row r="168" spans="2:65" s="13" customFormat="1">
      <c r="B168" s="165"/>
      <c r="D168" s="159" t="s">
        <v>184</v>
      </c>
      <c r="E168" s="166" t="s">
        <v>1</v>
      </c>
      <c r="F168" s="167" t="s">
        <v>3069</v>
      </c>
      <c r="H168" s="168">
        <v>13.6</v>
      </c>
      <c r="I168" s="169"/>
      <c r="L168" s="165"/>
      <c r="M168" s="170"/>
      <c r="T168" s="171"/>
      <c r="AT168" s="166" t="s">
        <v>184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175</v>
      </c>
    </row>
    <row r="169" spans="2:65" s="14" customFormat="1">
      <c r="B169" s="183"/>
      <c r="D169" s="159" t="s">
        <v>184</v>
      </c>
      <c r="E169" s="184" t="s">
        <v>1</v>
      </c>
      <c r="F169" s="185" t="s">
        <v>204</v>
      </c>
      <c r="H169" s="186">
        <v>18.52</v>
      </c>
      <c r="I169" s="187"/>
      <c r="L169" s="183"/>
      <c r="M169" s="188"/>
      <c r="T169" s="189"/>
      <c r="AT169" s="184" t="s">
        <v>184</v>
      </c>
      <c r="AU169" s="184" t="s">
        <v>89</v>
      </c>
      <c r="AV169" s="14" t="s">
        <v>182</v>
      </c>
      <c r="AW169" s="14" t="s">
        <v>31</v>
      </c>
      <c r="AX169" s="14" t="s">
        <v>83</v>
      </c>
      <c r="AY169" s="184" t="s">
        <v>175</v>
      </c>
    </row>
    <row r="170" spans="2:65" s="1" customFormat="1" ht="24.2" customHeight="1">
      <c r="B170" s="143"/>
      <c r="C170" s="144" t="s">
        <v>127</v>
      </c>
      <c r="D170" s="144" t="s">
        <v>178</v>
      </c>
      <c r="E170" s="145" t="s">
        <v>3070</v>
      </c>
      <c r="F170" s="146" t="s">
        <v>3071</v>
      </c>
      <c r="G170" s="147" t="s">
        <v>197</v>
      </c>
      <c r="H170" s="148">
        <v>18.52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182</v>
      </c>
      <c r="AT170" s="156" t="s">
        <v>178</v>
      </c>
      <c r="AU170" s="156" t="s">
        <v>89</v>
      </c>
      <c r="AY170" s="17" t="s">
        <v>175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89</v>
      </c>
      <c r="BK170" s="157">
        <f>ROUND(I170*H170,2)</f>
        <v>0</v>
      </c>
      <c r="BL170" s="17" t="s">
        <v>182</v>
      </c>
      <c r="BM170" s="156" t="s">
        <v>3072</v>
      </c>
    </row>
    <row r="171" spans="2:65" s="1" customFormat="1" ht="16.5" customHeight="1">
      <c r="B171" s="143"/>
      <c r="C171" s="144" t="s">
        <v>130</v>
      </c>
      <c r="D171" s="144" t="s">
        <v>178</v>
      </c>
      <c r="E171" s="145" t="s">
        <v>3073</v>
      </c>
      <c r="F171" s="146" t="s">
        <v>3074</v>
      </c>
      <c r="G171" s="147" t="s">
        <v>376</v>
      </c>
      <c r="H171" s="148">
        <v>0.48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1.015203949</v>
      </c>
      <c r="R171" s="154">
        <f>Q171*H171</f>
        <v>0.48729789551999997</v>
      </c>
      <c r="S171" s="154">
        <v>0</v>
      </c>
      <c r="T171" s="155">
        <f>S171*H171</f>
        <v>0</v>
      </c>
      <c r="AR171" s="156" t="s">
        <v>182</v>
      </c>
      <c r="AT171" s="156" t="s">
        <v>178</v>
      </c>
      <c r="AU171" s="156" t="s">
        <v>89</v>
      </c>
      <c r="AY171" s="17" t="s">
        <v>175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182</v>
      </c>
      <c r="BM171" s="156" t="s">
        <v>3075</v>
      </c>
    </row>
    <row r="172" spans="2:65" s="13" customFormat="1">
      <c r="B172" s="165"/>
      <c r="D172" s="159" t="s">
        <v>184</v>
      </c>
      <c r="E172" s="166" t="s">
        <v>1</v>
      </c>
      <c r="F172" s="167" t="s">
        <v>3076</v>
      </c>
      <c r="H172" s="168">
        <v>0.48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175</v>
      </c>
    </row>
    <row r="173" spans="2:65" s="14" customFormat="1">
      <c r="B173" s="183"/>
      <c r="D173" s="159" t="s">
        <v>184</v>
      </c>
      <c r="E173" s="184" t="s">
        <v>1</v>
      </c>
      <c r="F173" s="185" t="s">
        <v>204</v>
      </c>
      <c r="H173" s="186">
        <v>0.48</v>
      </c>
      <c r="I173" s="187"/>
      <c r="L173" s="183"/>
      <c r="M173" s="188"/>
      <c r="T173" s="189"/>
      <c r="AT173" s="184" t="s">
        <v>184</v>
      </c>
      <c r="AU173" s="184" t="s">
        <v>89</v>
      </c>
      <c r="AV173" s="14" t="s">
        <v>182</v>
      </c>
      <c r="AW173" s="14" t="s">
        <v>31</v>
      </c>
      <c r="AX173" s="14" t="s">
        <v>83</v>
      </c>
      <c r="AY173" s="184" t="s">
        <v>175</v>
      </c>
    </row>
    <row r="174" spans="2:65" s="11" customFormat="1" ht="22.9" customHeight="1">
      <c r="B174" s="131"/>
      <c r="D174" s="132" t="s">
        <v>75</v>
      </c>
      <c r="E174" s="141" t="s">
        <v>205</v>
      </c>
      <c r="F174" s="141" t="s">
        <v>206</v>
      </c>
      <c r="I174" s="134"/>
      <c r="J174" s="142">
        <f>BK174</f>
        <v>0</v>
      </c>
      <c r="L174" s="131"/>
      <c r="M174" s="136"/>
      <c r="P174" s="137">
        <f>SUM(P175:P177)</f>
        <v>0</v>
      </c>
      <c r="R174" s="137">
        <f>SUM(R175:R177)</f>
        <v>2.1326394419999999</v>
      </c>
      <c r="T174" s="138">
        <f>SUM(T175:T177)</f>
        <v>0</v>
      </c>
      <c r="AR174" s="132" t="s">
        <v>83</v>
      </c>
      <c r="AT174" s="139" t="s">
        <v>75</v>
      </c>
      <c r="AU174" s="139" t="s">
        <v>83</v>
      </c>
      <c r="AY174" s="132" t="s">
        <v>175</v>
      </c>
      <c r="BK174" s="140">
        <f>SUM(BK175:BK177)</f>
        <v>0</v>
      </c>
    </row>
    <row r="175" spans="2:65" s="1" customFormat="1" ht="24.2" customHeight="1">
      <c r="B175" s="143"/>
      <c r="C175" s="144" t="s">
        <v>133</v>
      </c>
      <c r="D175" s="144" t="s">
        <v>178</v>
      </c>
      <c r="E175" s="145" t="s">
        <v>1178</v>
      </c>
      <c r="F175" s="146" t="s">
        <v>1179</v>
      </c>
      <c r="G175" s="147" t="s">
        <v>289</v>
      </c>
      <c r="H175" s="148">
        <v>0.97199999999999998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2.1940735</v>
      </c>
      <c r="R175" s="154">
        <f>Q175*H175</f>
        <v>2.1326394419999999</v>
      </c>
      <c r="S175" s="154">
        <v>0</v>
      </c>
      <c r="T175" s="155">
        <f>S175*H175</f>
        <v>0</v>
      </c>
      <c r="AR175" s="156" t="s">
        <v>182</v>
      </c>
      <c r="AT175" s="156" t="s">
        <v>178</v>
      </c>
      <c r="AU175" s="156" t="s">
        <v>89</v>
      </c>
      <c r="AY175" s="17" t="s">
        <v>175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182</v>
      </c>
      <c r="BM175" s="156" t="s">
        <v>3077</v>
      </c>
    </row>
    <row r="176" spans="2:65" s="12" customFormat="1">
      <c r="B176" s="158"/>
      <c r="D176" s="159" t="s">
        <v>184</v>
      </c>
      <c r="E176" s="160" t="s">
        <v>1</v>
      </c>
      <c r="F176" s="161" t="s">
        <v>3078</v>
      </c>
      <c r="H176" s="160" t="s">
        <v>1</v>
      </c>
      <c r="I176" s="162"/>
      <c r="L176" s="158"/>
      <c r="M176" s="163"/>
      <c r="T176" s="164"/>
      <c r="AT176" s="160" t="s">
        <v>184</v>
      </c>
      <c r="AU176" s="160" t="s">
        <v>89</v>
      </c>
      <c r="AV176" s="12" t="s">
        <v>83</v>
      </c>
      <c r="AW176" s="12" t="s">
        <v>31</v>
      </c>
      <c r="AX176" s="12" t="s">
        <v>76</v>
      </c>
      <c r="AY176" s="160" t="s">
        <v>175</v>
      </c>
    </row>
    <row r="177" spans="2:65" s="13" customFormat="1">
      <c r="B177" s="165"/>
      <c r="D177" s="159" t="s">
        <v>184</v>
      </c>
      <c r="E177" s="166" t="s">
        <v>1</v>
      </c>
      <c r="F177" s="167" t="s">
        <v>3079</v>
      </c>
      <c r="H177" s="168">
        <v>0.97199999999999998</v>
      </c>
      <c r="I177" s="169"/>
      <c r="L177" s="165"/>
      <c r="M177" s="170"/>
      <c r="T177" s="171"/>
      <c r="AT177" s="166" t="s">
        <v>184</v>
      </c>
      <c r="AU177" s="166" t="s">
        <v>89</v>
      </c>
      <c r="AV177" s="13" t="s">
        <v>89</v>
      </c>
      <c r="AW177" s="13" t="s">
        <v>31</v>
      </c>
      <c r="AX177" s="13" t="s">
        <v>83</v>
      </c>
      <c r="AY177" s="166" t="s">
        <v>175</v>
      </c>
    </row>
    <row r="178" spans="2:65" s="11" customFormat="1" ht="22.9" customHeight="1">
      <c r="B178" s="131"/>
      <c r="D178" s="132" t="s">
        <v>75</v>
      </c>
      <c r="E178" s="141" t="s">
        <v>269</v>
      </c>
      <c r="F178" s="141" t="s">
        <v>286</v>
      </c>
      <c r="I178" s="134"/>
      <c r="J178" s="142">
        <f>BK178</f>
        <v>0</v>
      </c>
      <c r="L178" s="131"/>
      <c r="M178" s="136"/>
      <c r="P178" s="137">
        <f>SUM(P179:P210)</f>
        <v>0</v>
      </c>
      <c r="R178" s="137">
        <f>SUM(R179:R210)</f>
        <v>7.5456176E-2</v>
      </c>
      <c r="T178" s="138">
        <f>SUM(T179:T210)</f>
        <v>10.539199999999999</v>
      </c>
      <c r="AR178" s="132" t="s">
        <v>83</v>
      </c>
      <c r="AT178" s="139" t="s">
        <v>75</v>
      </c>
      <c r="AU178" s="139" t="s">
        <v>83</v>
      </c>
      <c r="AY178" s="132" t="s">
        <v>175</v>
      </c>
      <c r="BK178" s="140">
        <f>SUM(BK179:BK210)</f>
        <v>0</v>
      </c>
    </row>
    <row r="179" spans="2:65" s="1" customFormat="1" ht="24.2" customHeight="1">
      <c r="B179" s="143"/>
      <c r="C179" s="144" t="s">
        <v>136</v>
      </c>
      <c r="D179" s="144" t="s">
        <v>178</v>
      </c>
      <c r="E179" s="145" t="s">
        <v>3080</v>
      </c>
      <c r="F179" s="146" t="s">
        <v>3081</v>
      </c>
      <c r="G179" s="147" t="s">
        <v>253</v>
      </c>
      <c r="H179" s="148">
        <v>29.8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1.5119999999999999E-5</v>
      </c>
      <c r="R179" s="154">
        <f>Q179*H179</f>
        <v>4.50576E-4</v>
      </c>
      <c r="S179" s="154">
        <v>0</v>
      </c>
      <c r="T179" s="155">
        <f>S179*H179</f>
        <v>0</v>
      </c>
      <c r="AR179" s="156" t="s">
        <v>182</v>
      </c>
      <c r="AT179" s="156" t="s">
        <v>178</v>
      </c>
      <c r="AU179" s="156" t="s">
        <v>89</v>
      </c>
      <c r="AY179" s="17" t="s">
        <v>175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182</v>
      </c>
      <c r="BM179" s="156" t="s">
        <v>3082</v>
      </c>
    </row>
    <row r="180" spans="2:65" s="12" customFormat="1">
      <c r="B180" s="158"/>
      <c r="D180" s="159" t="s">
        <v>184</v>
      </c>
      <c r="E180" s="160" t="s">
        <v>1</v>
      </c>
      <c r="F180" s="161" t="s">
        <v>3083</v>
      </c>
      <c r="H180" s="160" t="s">
        <v>1</v>
      </c>
      <c r="I180" s="162"/>
      <c r="L180" s="158"/>
      <c r="M180" s="163"/>
      <c r="T180" s="164"/>
      <c r="AT180" s="160" t="s">
        <v>184</v>
      </c>
      <c r="AU180" s="160" t="s">
        <v>89</v>
      </c>
      <c r="AV180" s="12" t="s">
        <v>83</v>
      </c>
      <c r="AW180" s="12" t="s">
        <v>31</v>
      </c>
      <c r="AX180" s="12" t="s">
        <v>76</v>
      </c>
      <c r="AY180" s="160" t="s">
        <v>175</v>
      </c>
    </row>
    <row r="181" spans="2:65" s="13" customFormat="1">
      <c r="B181" s="165"/>
      <c r="D181" s="159" t="s">
        <v>184</v>
      </c>
      <c r="E181" s="166" t="s">
        <v>1</v>
      </c>
      <c r="F181" s="167" t="s">
        <v>3084</v>
      </c>
      <c r="H181" s="168">
        <v>17.68</v>
      </c>
      <c r="I181" s="169"/>
      <c r="L181" s="165"/>
      <c r="M181" s="170"/>
      <c r="T181" s="171"/>
      <c r="AT181" s="166" t="s">
        <v>184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175</v>
      </c>
    </row>
    <row r="182" spans="2:65" s="12" customFormat="1">
      <c r="B182" s="158"/>
      <c r="D182" s="159" t="s">
        <v>184</v>
      </c>
      <c r="E182" s="160" t="s">
        <v>1</v>
      </c>
      <c r="F182" s="161" t="s">
        <v>3085</v>
      </c>
      <c r="H182" s="160" t="s">
        <v>1</v>
      </c>
      <c r="I182" s="162"/>
      <c r="L182" s="158"/>
      <c r="M182" s="163"/>
      <c r="T182" s="164"/>
      <c r="AT182" s="160" t="s">
        <v>184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175</v>
      </c>
    </row>
    <row r="183" spans="2:65" s="13" customFormat="1">
      <c r="B183" s="165"/>
      <c r="D183" s="159" t="s">
        <v>184</v>
      </c>
      <c r="E183" s="166" t="s">
        <v>1</v>
      </c>
      <c r="F183" s="167" t="s">
        <v>3086</v>
      </c>
      <c r="H183" s="168">
        <v>12.12</v>
      </c>
      <c r="I183" s="169"/>
      <c r="L183" s="165"/>
      <c r="M183" s="170"/>
      <c r="T183" s="171"/>
      <c r="AT183" s="166" t="s">
        <v>184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175</v>
      </c>
    </row>
    <row r="184" spans="2:65" s="14" customFormat="1">
      <c r="B184" s="183"/>
      <c r="D184" s="159" t="s">
        <v>184</v>
      </c>
      <c r="E184" s="184" t="s">
        <v>1</v>
      </c>
      <c r="F184" s="185" t="s">
        <v>204</v>
      </c>
      <c r="H184" s="186">
        <v>29.799999999999997</v>
      </c>
      <c r="I184" s="187"/>
      <c r="L184" s="183"/>
      <c r="M184" s="188"/>
      <c r="T184" s="189"/>
      <c r="AT184" s="184" t="s">
        <v>184</v>
      </c>
      <c r="AU184" s="184" t="s">
        <v>89</v>
      </c>
      <c r="AV184" s="14" t="s">
        <v>182</v>
      </c>
      <c r="AW184" s="14" t="s">
        <v>31</v>
      </c>
      <c r="AX184" s="14" t="s">
        <v>83</v>
      </c>
      <c r="AY184" s="184" t="s">
        <v>175</v>
      </c>
    </row>
    <row r="185" spans="2:65" s="1" customFormat="1" ht="37.9" customHeight="1">
      <c r="B185" s="143"/>
      <c r="C185" s="144" t="s">
        <v>321</v>
      </c>
      <c r="D185" s="144" t="s">
        <v>178</v>
      </c>
      <c r="E185" s="145" t="s">
        <v>3087</v>
      </c>
      <c r="F185" s="146" t="s">
        <v>3088</v>
      </c>
      <c r="G185" s="147" t="s">
        <v>181</v>
      </c>
      <c r="H185" s="148">
        <v>12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1.4999999999999999E-4</v>
      </c>
      <c r="R185" s="154">
        <f>Q185*H185</f>
        <v>1.8E-3</v>
      </c>
      <c r="S185" s="154">
        <v>0</v>
      </c>
      <c r="T185" s="155">
        <f>S185*H185</f>
        <v>0</v>
      </c>
      <c r="AR185" s="156" t="s">
        <v>182</v>
      </c>
      <c r="AT185" s="156" t="s">
        <v>178</v>
      </c>
      <c r="AU185" s="156" t="s">
        <v>89</v>
      </c>
      <c r="AY185" s="17" t="s">
        <v>175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182</v>
      </c>
      <c r="BM185" s="156" t="s">
        <v>3089</v>
      </c>
    </row>
    <row r="186" spans="2:65" s="12" customFormat="1">
      <c r="B186" s="158"/>
      <c r="D186" s="159" t="s">
        <v>184</v>
      </c>
      <c r="E186" s="160" t="s">
        <v>1</v>
      </c>
      <c r="F186" s="161" t="s">
        <v>3090</v>
      </c>
      <c r="H186" s="160" t="s">
        <v>1</v>
      </c>
      <c r="I186" s="162"/>
      <c r="L186" s="158"/>
      <c r="M186" s="163"/>
      <c r="T186" s="164"/>
      <c r="AT186" s="160" t="s">
        <v>184</v>
      </c>
      <c r="AU186" s="160" t="s">
        <v>89</v>
      </c>
      <c r="AV186" s="12" t="s">
        <v>83</v>
      </c>
      <c r="AW186" s="12" t="s">
        <v>31</v>
      </c>
      <c r="AX186" s="12" t="s">
        <v>76</v>
      </c>
      <c r="AY186" s="160" t="s">
        <v>175</v>
      </c>
    </row>
    <row r="187" spans="2:65" s="13" customFormat="1">
      <c r="B187" s="165"/>
      <c r="D187" s="159" t="s">
        <v>184</v>
      </c>
      <c r="E187" s="166" t="s">
        <v>1</v>
      </c>
      <c r="F187" s="167" t="s">
        <v>3091</v>
      </c>
      <c r="H187" s="168">
        <v>12</v>
      </c>
      <c r="I187" s="169"/>
      <c r="L187" s="165"/>
      <c r="M187" s="170"/>
      <c r="T187" s="171"/>
      <c r="AT187" s="166" t="s">
        <v>184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175</v>
      </c>
    </row>
    <row r="188" spans="2:65" s="1" customFormat="1" ht="37.9" customHeight="1">
      <c r="B188" s="143"/>
      <c r="C188" s="144" t="s">
        <v>327</v>
      </c>
      <c r="D188" s="144" t="s">
        <v>178</v>
      </c>
      <c r="E188" s="145" t="s">
        <v>3092</v>
      </c>
      <c r="F188" s="146" t="s">
        <v>3093</v>
      </c>
      <c r="G188" s="147" t="s">
        <v>181</v>
      </c>
      <c r="H188" s="148">
        <v>8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2.0494999999999999E-4</v>
      </c>
      <c r="R188" s="154">
        <f>Q188*H188</f>
        <v>1.6396E-3</v>
      </c>
      <c r="S188" s="154">
        <v>0</v>
      </c>
      <c r="T188" s="155">
        <f>S188*H188</f>
        <v>0</v>
      </c>
      <c r="AR188" s="156" t="s">
        <v>182</v>
      </c>
      <c r="AT188" s="156" t="s">
        <v>178</v>
      </c>
      <c r="AU188" s="156" t="s">
        <v>89</v>
      </c>
      <c r="AY188" s="17" t="s">
        <v>175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182</v>
      </c>
      <c r="BM188" s="156" t="s">
        <v>3094</v>
      </c>
    </row>
    <row r="189" spans="2:65" s="12" customFormat="1">
      <c r="B189" s="158"/>
      <c r="D189" s="159" t="s">
        <v>184</v>
      </c>
      <c r="E189" s="160" t="s">
        <v>1</v>
      </c>
      <c r="F189" s="161" t="s">
        <v>3095</v>
      </c>
      <c r="H189" s="160" t="s">
        <v>1</v>
      </c>
      <c r="I189" s="162"/>
      <c r="L189" s="158"/>
      <c r="M189" s="163"/>
      <c r="T189" s="164"/>
      <c r="AT189" s="160" t="s">
        <v>184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175</v>
      </c>
    </row>
    <row r="190" spans="2:65" s="13" customFormat="1">
      <c r="B190" s="165"/>
      <c r="D190" s="159" t="s">
        <v>184</v>
      </c>
      <c r="E190" s="166" t="s">
        <v>1</v>
      </c>
      <c r="F190" s="167" t="s">
        <v>189</v>
      </c>
      <c r="H190" s="168">
        <v>8</v>
      </c>
      <c r="I190" s="169"/>
      <c r="L190" s="165"/>
      <c r="M190" s="170"/>
      <c r="T190" s="171"/>
      <c r="AT190" s="166" t="s">
        <v>184</v>
      </c>
      <c r="AU190" s="166" t="s">
        <v>89</v>
      </c>
      <c r="AV190" s="13" t="s">
        <v>89</v>
      </c>
      <c r="AW190" s="13" t="s">
        <v>31</v>
      </c>
      <c r="AX190" s="13" t="s">
        <v>83</v>
      </c>
      <c r="AY190" s="166" t="s">
        <v>175</v>
      </c>
    </row>
    <row r="191" spans="2:65" s="1" customFormat="1" ht="33" customHeight="1">
      <c r="B191" s="143"/>
      <c r="C191" s="144" t="s">
        <v>333</v>
      </c>
      <c r="D191" s="144" t="s">
        <v>178</v>
      </c>
      <c r="E191" s="145" t="s">
        <v>3096</v>
      </c>
      <c r="F191" s="146" t="s">
        <v>3097</v>
      </c>
      <c r="G191" s="147" t="s">
        <v>289</v>
      </c>
      <c r="H191" s="148">
        <v>2.4289999999999998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</v>
      </c>
      <c r="R191" s="154">
        <f>Q191*H191</f>
        <v>0</v>
      </c>
      <c r="S191" s="154">
        <v>2.4</v>
      </c>
      <c r="T191" s="155">
        <f>S191*H191</f>
        <v>5.8295999999999992</v>
      </c>
      <c r="AR191" s="156" t="s">
        <v>182</v>
      </c>
      <c r="AT191" s="156" t="s">
        <v>178</v>
      </c>
      <c r="AU191" s="156" t="s">
        <v>89</v>
      </c>
      <c r="AY191" s="17" t="s">
        <v>175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89</v>
      </c>
      <c r="BK191" s="157">
        <f>ROUND(I191*H191,2)</f>
        <v>0</v>
      </c>
      <c r="BL191" s="17" t="s">
        <v>182</v>
      </c>
      <c r="BM191" s="156" t="s">
        <v>3098</v>
      </c>
    </row>
    <row r="192" spans="2:65" s="13" customFormat="1">
      <c r="B192" s="165"/>
      <c r="D192" s="159" t="s">
        <v>184</v>
      </c>
      <c r="E192" s="166" t="s">
        <v>1</v>
      </c>
      <c r="F192" s="167" t="s">
        <v>3099</v>
      </c>
      <c r="H192" s="168">
        <v>2.4289999999999998</v>
      </c>
      <c r="I192" s="169"/>
      <c r="L192" s="165"/>
      <c r="M192" s="170"/>
      <c r="T192" s="171"/>
      <c r="AT192" s="166" t="s">
        <v>184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175</v>
      </c>
    </row>
    <row r="193" spans="2:65" s="14" customFormat="1">
      <c r="B193" s="183"/>
      <c r="D193" s="159" t="s">
        <v>184</v>
      </c>
      <c r="E193" s="184" t="s">
        <v>1</v>
      </c>
      <c r="F193" s="185" t="s">
        <v>204</v>
      </c>
      <c r="H193" s="186">
        <v>2.4289999999999998</v>
      </c>
      <c r="I193" s="187"/>
      <c r="L193" s="183"/>
      <c r="M193" s="188"/>
      <c r="T193" s="189"/>
      <c r="AT193" s="184" t="s">
        <v>184</v>
      </c>
      <c r="AU193" s="184" t="s">
        <v>89</v>
      </c>
      <c r="AV193" s="14" t="s">
        <v>182</v>
      </c>
      <c r="AW193" s="14" t="s">
        <v>31</v>
      </c>
      <c r="AX193" s="14" t="s">
        <v>83</v>
      </c>
      <c r="AY193" s="184" t="s">
        <v>175</v>
      </c>
    </row>
    <row r="194" spans="2:65" s="1" customFormat="1" ht="24.2" customHeight="1">
      <c r="B194" s="143"/>
      <c r="C194" s="144" t="s">
        <v>339</v>
      </c>
      <c r="D194" s="144" t="s">
        <v>178</v>
      </c>
      <c r="E194" s="145" t="s">
        <v>1285</v>
      </c>
      <c r="F194" s="146" t="s">
        <v>1286</v>
      </c>
      <c r="G194" s="147" t="s">
        <v>289</v>
      </c>
      <c r="H194" s="148">
        <v>1.218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2.4</v>
      </c>
      <c r="T194" s="155">
        <f>S194*H194</f>
        <v>2.9232</v>
      </c>
      <c r="AR194" s="156" t="s">
        <v>182</v>
      </c>
      <c r="AT194" s="156" t="s">
        <v>178</v>
      </c>
      <c r="AU194" s="156" t="s">
        <v>89</v>
      </c>
      <c r="AY194" s="17" t="s">
        <v>175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89</v>
      </c>
      <c r="BK194" s="157">
        <f>ROUND(I194*H194,2)</f>
        <v>0</v>
      </c>
      <c r="BL194" s="17" t="s">
        <v>182</v>
      </c>
      <c r="BM194" s="156" t="s">
        <v>3100</v>
      </c>
    </row>
    <row r="195" spans="2:65" s="12" customFormat="1">
      <c r="B195" s="158"/>
      <c r="D195" s="159" t="s">
        <v>184</v>
      </c>
      <c r="E195" s="160" t="s">
        <v>1</v>
      </c>
      <c r="F195" s="161" t="s">
        <v>3101</v>
      </c>
      <c r="H195" s="160" t="s">
        <v>1</v>
      </c>
      <c r="I195" s="162"/>
      <c r="L195" s="158"/>
      <c r="M195" s="163"/>
      <c r="T195" s="164"/>
      <c r="AT195" s="160" t="s">
        <v>184</v>
      </c>
      <c r="AU195" s="160" t="s">
        <v>89</v>
      </c>
      <c r="AV195" s="12" t="s">
        <v>83</v>
      </c>
      <c r="AW195" s="12" t="s">
        <v>31</v>
      </c>
      <c r="AX195" s="12" t="s">
        <v>76</v>
      </c>
      <c r="AY195" s="160" t="s">
        <v>175</v>
      </c>
    </row>
    <row r="196" spans="2:65" s="13" customFormat="1">
      <c r="B196" s="165"/>
      <c r="D196" s="159" t="s">
        <v>184</v>
      </c>
      <c r="E196" s="166" t="s">
        <v>1</v>
      </c>
      <c r="F196" s="167" t="s">
        <v>3102</v>
      </c>
      <c r="H196" s="168">
        <v>1.218</v>
      </c>
      <c r="I196" s="169"/>
      <c r="L196" s="165"/>
      <c r="M196" s="170"/>
      <c r="T196" s="171"/>
      <c r="AT196" s="166" t="s">
        <v>184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175</v>
      </c>
    </row>
    <row r="197" spans="2:65" s="14" customFormat="1">
      <c r="B197" s="183"/>
      <c r="D197" s="159" t="s">
        <v>184</v>
      </c>
      <c r="E197" s="184" t="s">
        <v>1</v>
      </c>
      <c r="F197" s="185" t="s">
        <v>204</v>
      </c>
      <c r="H197" s="186">
        <v>1.218</v>
      </c>
      <c r="I197" s="187"/>
      <c r="L197" s="183"/>
      <c r="M197" s="188"/>
      <c r="T197" s="189"/>
      <c r="AT197" s="184" t="s">
        <v>184</v>
      </c>
      <c r="AU197" s="184" t="s">
        <v>89</v>
      </c>
      <c r="AV197" s="14" t="s">
        <v>182</v>
      </c>
      <c r="AW197" s="14" t="s">
        <v>31</v>
      </c>
      <c r="AX197" s="14" t="s">
        <v>83</v>
      </c>
      <c r="AY197" s="184" t="s">
        <v>175</v>
      </c>
    </row>
    <row r="198" spans="2:65" s="1" customFormat="1" ht="37.9" customHeight="1">
      <c r="B198" s="143"/>
      <c r="C198" s="144" t="s">
        <v>345</v>
      </c>
      <c r="D198" s="144" t="s">
        <v>178</v>
      </c>
      <c r="E198" s="145" t="s">
        <v>1289</v>
      </c>
      <c r="F198" s="146" t="s">
        <v>1290</v>
      </c>
      <c r="G198" s="147" t="s">
        <v>289</v>
      </c>
      <c r="H198" s="148">
        <v>0.81200000000000006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2.2000000000000002</v>
      </c>
      <c r="T198" s="155">
        <f>S198*H198</f>
        <v>1.7864000000000002</v>
      </c>
      <c r="AR198" s="156" t="s">
        <v>182</v>
      </c>
      <c r="AT198" s="156" t="s">
        <v>178</v>
      </c>
      <c r="AU198" s="156" t="s">
        <v>89</v>
      </c>
      <c r="AY198" s="17" t="s">
        <v>175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182</v>
      </c>
      <c r="BM198" s="156" t="s">
        <v>3103</v>
      </c>
    </row>
    <row r="199" spans="2:65" s="12" customFormat="1">
      <c r="B199" s="158"/>
      <c r="D199" s="159" t="s">
        <v>184</v>
      </c>
      <c r="E199" s="160" t="s">
        <v>1</v>
      </c>
      <c r="F199" s="161" t="s">
        <v>3104</v>
      </c>
      <c r="H199" s="160" t="s">
        <v>1</v>
      </c>
      <c r="I199" s="162"/>
      <c r="L199" s="158"/>
      <c r="M199" s="163"/>
      <c r="T199" s="164"/>
      <c r="AT199" s="160" t="s">
        <v>184</v>
      </c>
      <c r="AU199" s="160" t="s">
        <v>89</v>
      </c>
      <c r="AV199" s="12" t="s">
        <v>83</v>
      </c>
      <c r="AW199" s="12" t="s">
        <v>31</v>
      </c>
      <c r="AX199" s="12" t="s">
        <v>76</v>
      </c>
      <c r="AY199" s="160" t="s">
        <v>175</v>
      </c>
    </row>
    <row r="200" spans="2:65" s="13" customFormat="1">
      <c r="B200" s="165"/>
      <c r="D200" s="159" t="s">
        <v>184</v>
      </c>
      <c r="E200" s="166" t="s">
        <v>1</v>
      </c>
      <c r="F200" s="167" t="s">
        <v>3105</v>
      </c>
      <c r="H200" s="168">
        <v>0.81200000000000006</v>
      </c>
      <c r="I200" s="169"/>
      <c r="L200" s="165"/>
      <c r="M200" s="170"/>
      <c r="T200" s="171"/>
      <c r="AT200" s="166" t="s">
        <v>184</v>
      </c>
      <c r="AU200" s="166" t="s">
        <v>89</v>
      </c>
      <c r="AV200" s="13" t="s">
        <v>89</v>
      </c>
      <c r="AW200" s="13" t="s">
        <v>31</v>
      </c>
      <c r="AX200" s="13" t="s">
        <v>83</v>
      </c>
      <c r="AY200" s="166" t="s">
        <v>175</v>
      </c>
    </row>
    <row r="201" spans="2:65" s="1" customFormat="1" ht="33" customHeight="1">
      <c r="B201" s="143"/>
      <c r="C201" s="144" t="s">
        <v>349</v>
      </c>
      <c r="D201" s="144" t="s">
        <v>178</v>
      </c>
      <c r="E201" s="145" t="s">
        <v>3106</v>
      </c>
      <c r="F201" s="146" t="s">
        <v>3107</v>
      </c>
      <c r="G201" s="147" t="s">
        <v>289</v>
      </c>
      <c r="H201" s="148">
        <v>0.81200000000000006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182</v>
      </c>
      <c r="AT201" s="156" t="s">
        <v>178</v>
      </c>
      <c r="AU201" s="156" t="s">
        <v>89</v>
      </c>
      <c r="AY201" s="17" t="s">
        <v>175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89</v>
      </c>
      <c r="BK201" s="157">
        <f>ROUND(I201*H201,2)</f>
        <v>0</v>
      </c>
      <c r="BL201" s="17" t="s">
        <v>182</v>
      </c>
      <c r="BM201" s="156" t="s">
        <v>3108</v>
      </c>
    </row>
    <row r="202" spans="2:65" s="1" customFormat="1" ht="33" customHeight="1">
      <c r="B202" s="143"/>
      <c r="C202" s="144" t="s">
        <v>355</v>
      </c>
      <c r="D202" s="144" t="s">
        <v>178</v>
      </c>
      <c r="E202" s="145" t="s">
        <v>3109</v>
      </c>
      <c r="F202" s="146" t="s">
        <v>3110</v>
      </c>
      <c r="G202" s="147" t="s">
        <v>253</v>
      </c>
      <c r="H202" s="148">
        <v>4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1.7891500000000001E-2</v>
      </c>
      <c r="R202" s="154">
        <f>Q202*H202</f>
        <v>7.1566000000000005E-2</v>
      </c>
      <c r="S202" s="154">
        <v>0</v>
      </c>
      <c r="T202" s="155">
        <f>S202*H202</f>
        <v>0</v>
      </c>
      <c r="AR202" s="156" t="s">
        <v>182</v>
      </c>
      <c r="AT202" s="156" t="s">
        <v>178</v>
      </c>
      <c r="AU202" s="156" t="s">
        <v>89</v>
      </c>
      <c r="AY202" s="17" t="s">
        <v>175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182</v>
      </c>
      <c r="BM202" s="156" t="s">
        <v>3111</v>
      </c>
    </row>
    <row r="203" spans="2:65" s="12" customFormat="1">
      <c r="B203" s="158"/>
      <c r="D203" s="159" t="s">
        <v>184</v>
      </c>
      <c r="E203" s="160" t="s">
        <v>1</v>
      </c>
      <c r="F203" s="161" t="s">
        <v>3112</v>
      </c>
      <c r="H203" s="160" t="s">
        <v>1</v>
      </c>
      <c r="I203" s="162"/>
      <c r="L203" s="158"/>
      <c r="M203" s="163"/>
      <c r="T203" s="164"/>
      <c r="AT203" s="160" t="s">
        <v>184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175</v>
      </c>
    </row>
    <row r="204" spans="2:65" s="13" customFormat="1">
      <c r="B204" s="165"/>
      <c r="D204" s="159" t="s">
        <v>184</v>
      </c>
      <c r="E204" s="166" t="s">
        <v>1</v>
      </c>
      <c r="F204" s="167" t="s">
        <v>3113</v>
      </c>
      <c r="H204" s="168">
        <v>4</v>
      </c>
      <c r="I204" s="169"/>
      <c r="L204" s="165"/>
      <c r="M204" s="170"/>
      <c r="T204" s="171"/>
      <c r="AT204" s="166" t="s">
        <v>184</v>
      </c>
      <c r="AU204" s="166" t="s">
        <v>89</v>
      </c>
      <c r="AV204" s="13" t="s">
        <v>89</v>
      </c>
      <c r="AW204" s="13" t="s">
        <v>31</v>
      </c>
      <c r="AX204" s="13" t="s">
        <v>83</v>
      </c>
      <c r="AY204" s="166" t="s">
        <v>175</v>
      </c>
    </row>
    <row r="205" spans="2:65" s="1" customFormat="1" ht="24.2" customHeight="1">
      <c r="B205" s="143"/>
      <c r="C205" s="144" t="s">
        <v>7</v>
      </c>
      <c r="D205" s="144" t="s">
        <v>178</v>
      </c>
      <c r="E205" s="145" t="s">
        <v>374</v>
      </c>
      <c r="F205" s="146" t="s">
        <v>375</v>
      </c>
      <c r="G205" s="147" t="s">
        <v>376</v>
      </c>
      <c r="H205" s="148">
        <v>10.539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182</v>
      </c>
      <c r="AT205" s="156" t="s">
        <v>178</v>
      </c>
      <c r="AU205" s="156" t="s">
        <v>89</v>
      </c>
      <c r="AY205" s="17" t="s">
        <v>175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182</v>
      </c>
      <c r="BM205" s="156" t="s">
        <v>3114</v>
      </c>
    </row>
    <row r="206" spans="2:65" s="1" customFormat="1" ht="21.75" customHeight="1">
      <c r="B206" s="143"/>
      <c r="C206" s="144" t="s">
        <v>367</v>
      </c>
      <c r="D206" s="144" t="s">
        <v>178</v>
      </c>
      <c r="E206" s="145" t="s">
        <v>383</v>
      </c>
      <c r="F206" s="146" t="s">
        <v>384</v>
      </c>
      <c r="G206" s="147" t="s">
        <v>376</v>
      </c>
      <c r="H206" s="148">
        <v>10.539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42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182</v>
      </c>
      <c r="AT206" s="156" t="s">
        <v>178</v>
      </c>
      <c r="AU206" s="156" t="s">
        <v>89</v>
      </c>
      <c r="AY206" s="17" t="s">
        <v>175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89</v>
      </c>
      <c r="BK206" s="157">
        <f>ROUND(I206*H206,2)</f>
        <v>0</v>
      </c>
      <c r="BL206" s="17" t="s">
        <v>182</v>
      </c>
      <c r="BM206" s="156" t="s">
        <v>3115</v>
      </c>
    </row>
    <row r="207" spans="2:65" s="1" customFormat="1" ht="24.2" customHeight="1">
      <c r="B207" s="143"/>
      <c r="C207" s="144" t="s">
        <v>373</v>
      </c>
      <c r="D207" s="144" t="s">
        <v>178</v>
      </c>
      <c r="E207" s="145" t="s">
        <v>387</v>
      </c>
      <c r="F207" s="146" t="s">
        <v>388</v>
      </c>
      <c r="G207" s="147" t="s">
        <v>376</v>
      </c>
      <c r="H207" s="148">
        <v>94.850999999999999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182</v>
      </c>
      <c r="AT207" s="156" t="s">
        <v>178</v>
      </c>
      <c r="AU207" s="156" t="s">
        <v>89</v>
      </c>
      <c r="AY207" s="17" t="s">
        <v>175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182</v>
      </c>
      <c r="BM207" s="156" t="s">
        <v>3116</v>
      </c>
    </row>
    <row r="208" spans="2:65" s="13" customFormat="1">
      <c r="B208" s="165"/>
      <c r="D208" s="159" t="s">
        <v>184</v>
      </c>
      <c r="E208" s="166" t="s">
        <v>1</v>
      </c>
      <c r="F208" s="167" t="s">
        <v>3117</v>
      </c>
      <c r="H208" s="168">
        <v>94.850999999999999</v>
      </c>
      <c r="I208" s="169"/>
      <c r="L208" s="165"/>
      <c r="M208" s="170"/>
      <c r="T208" s="171"/>
      <c r="AT208" s="166" t="s">
        <v>184</v>
      </c>
      <c r="AU208" s="166" t="s">
        <v>89</v>
      </c>
      <c r="AV208" s="13" t="s">
        <v>89</v>
      </c>
      <c r="AW208" s="13" t="s">
        <v>31</v>
      </c>
      <c r="AX208" s="13" t="s">
        <v>83</v>
      </c>
      <c r="AY208" s="166" t="s">
        <v>175</v>
      </c>
    </row>
    <row r="209" spans="2:65" s="1" customFormat="1" ht="24.2" customHeight="1">
      <c r="B209" s="143"/>
      <c r="C209" s="144" t="s">
        <v>378</v>
      </c>
      <c r="D209" s="144" t="s">
        <v>178</v>
      </c>
      <c r="E209" s="145" t="s">
        <v>392</v>
      </c>
      <c r="F209" s="146" t="s">
        <v>393</v>
      </c>
      <c r="G209" s="147" t="s">
        <v>376</v>
      </c>
      <c r="H209" s="148">
        <v>10.539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42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182</v>
      </c>
      <c r="AT209" s="156" t="s">
        <v>178</v>
      </c>
      <c r="AU209" s="156" t="s">
        <v>89</v>
      </c>
      <c r="AY209" s="17" t="s">
        <v>175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182</v>
      </c>
      <c r="BM209" s="156" t="s">
        <v>3118</v>
      </c>
    </row>
    <row r="210" spans="2:65" s="1" customFormat="1" ht="16.5" customHeight="1">
      <c r="B210" s="143"/>
      <c r="C210" s="144" t="s">
        <v>382</v>
      </c>
      <c r="D210" s="144" t="s">
        <v>178</v>
      </c>
      <c r="E210" s="145" t="s">
        <v>1210</v>
      </c>
      <c r="F210" s="146" t="s">
        <v>1211</v>
      </c>
      <c r="G210" s="147" t="s">
        <v>376</v>
      </c>
      <c r="H210" s="148">
        <v>10.539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42</v>
      </c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182</v>
      </c>
      <c r="AT210" s="156" t="s">
        <v>178</v>
      </c>
      <c r="AU210" s="156" t="s">
        <v>89</v>
      </c>
      <c r="AY210" s="17" t="s">
        <v>175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89</v>
      </c>
      <c r="BK210" s="157">
        <f>ROUND(I210*H210,2)</f>
        <v>0</v>
      </c>
      <c r="BL210" s="17" t="s">
        <v>182</v>
      </c>
      <c r="BM210" s="156" t="s">
        <v>3119</v>
      </c>
    </row>
    <row r="211" spans="2:65" s="11" customFormat="1" ht="22.9" customHeight="1">
      <c r="B211" s="131"/>
      <c r="D211" s="132" t="s">
        <v>75</v>
      </c>
      <c r="E211" s="141" t="s">
        <v>399</v>
      </c>
      <c r="F211" s="141" t="s">
        <v>400</v>
      </c>
      <c r="I211" s="134"/>
      <c r="J211" s="142">
        <f>BK211</f>
        <v>0</v>
      </c>
      <c r="L211" s="131"/>
      <c r="M211" s="136"/>
      <c r="P211" s="137">
        <f>P212</f>
        <v>0</v>
      </c>
      <c r="R211" s="137">
        <f>R212</f>
        <v>0</v>
      </c>
      <c r="T211" s="138">
        <f>T212</f>
        <v>0</v>
      </c>
      <c r="AR211" s="132" t="s">
        <v>83</v>
      </c>
      <c r="AT211" s="139" t="s">
        <v>75</v>
      </c>
      <c r="AU211" s="139" t="s">
        <v>83</v>
      </c>
      <c r="AY211" s="132" t="s">
        <v>175</v>
      </c>
      <c r="BK211" s="140">
        <f>BK212</f>
        <v>0</v>
      </c>
    </row>
    <row r="212" spans="2:65" s="1" customFormat="1" ht="24.2" customHeight="1">
      <c r="B212" s="143"/>
      <c r="C212" s="144" t="s">
        <v>386</v>
      </c>
      <c r="D212" s="144" t="s">
        <v>178</v>
      </c>
      <c r="E212" s="145" t="s">
        <v>402</v>
      </c>
      <c r="F212" s="146" t="s">
        <v>403</v>
      </c>
      <c r="G212" s="147" t="s">
        <v>376</v>
      </c>
      <c r="H212" s="148">
        <v>18.727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42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182</v>
      </c>
      <c r="AT212" s="156" t="s">
        <v>178</v>
      </c>
      <c r="AU212" s="156" t="s">
        <v>89</v>
      </c>
      <c r="AY212" s="17" t="s">
        <v>175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89</v>
      </c>
      <c r="BK212" s="157">
        <f>ROUND(I212*H212,2)</f>
        <v>0</v>
      </c>
      <c r="BL212" s="17" t="s">
        <v>182</v>
      </c>
      <c r="BM212" s="156" t="s">
        <v>3120</v>
      </c>
    </row>
    <row r="213" spans="2:65" s="11" customFormat="1" ht="25.9" customHeight="1">
      <c r="B213" s="131"/>
      <c r="D213" s="132" t="s">
        <v>75</v>
      </c>
      <c r="E213" s="133" t="s">
        <v>434</v>
      </c>
      <c r="F213" s="133" t="s">
        <v>435</v>
      </c>
      <c r="I213" s="134"/>
      <c r="J213" s="135">
        <f>BK213</f>
        <v>0</v>
      </c>
      <c r="L213" s="131"/>
      <c r="M213" s="136"/>
      <c r="P213" s="137">
        <f>P214+P235+P242+P248+P266+P275</f>
        <v>0</v>
      </c>
      <c r="R213" s="137">
        <f>R214+R235+R242+R248+R266+R275</f>
        <v>4.7339193052397004</v>
      </c>
      <c r="T213" s="138">
        <f>T214+T235+T242+T248+T266+T275</f>
        <v>0</v>
      </c>
      <c r="AR213" s="132" t="s">
        <v>89</v>
      </c>
      <c r="AT213" s="139" t="s">
        <v>75</v>
      </c>
      <c r="AU213" s="139" t="s">
        <v>76</v>
      </c>
      <c r="AY213" s="132" t="s">
        <v>175</v>
      </c>
      <c r="BK213" s="140">
        <f>BK214+BK235+BK242+BK248+BK266+BK275</f>
        <v>0</v>
      </c>
    </row>
    <row r="214" spans="2:65" s="11" customFormat="1" ht="22.9" customHeight="1">
      <c r="B214" s="131"/>
      <c r="D214" s="132" t="s">
        <v>75</v>
      </c>
      <c r="E214" s="141" t="s">
        <v>405</v>
      </c>
      <c r="F214" s="141" t="s">
        <v>406</v>
      </c>
      <c r="I214" s="134"/>
      <c r="J214" s="142">
        <f>BK214</f>
        <v>0</v>
      </c>
      <c r="L214" s="131"/>
      <c r="M214" s="136"/>
      <c r="P214" s="137">
        <f>SUM(P215:P234)</f>
        <v>0</v>
      </c>
      <c r="R214" s="137">
        <f>SUM(R215:R234)</f>
        <v>0.12411158899999999</v>
      </c>
      <c r="T214" s="138">
        <f>SUM(T215:T234)</f>
        <v>0</v>
      </c>
      <c r="AR214" s="132" t="s">
        <v>89</v>
      </c>
      <c r="AT214" s="139" t="s">
        <v>75</v>
      </c>
      <c r="AU214" s="139" t="s">
        <v>83</v>
      </c>
      <c r="AY214" s="132" t="s">
        <v>175</v>
      </c>
      <c r="BK214" s="140">
        <f>SUM(BK215:BK234)</f>
        <v>0</v>
      </c>
    </row>
    <row r="215" spans="2:65" s="1" customFormat="1" ht="37.9" customHeight="1">
      <c r="B215" s="143"/>
      <c r="C215" s="144" t="s">
        <v>391</v>
      </c>
      <c r="D215" s="144" t="s">
        <v>178</v>
      </c>
      <c r="E215" s="145" t="s">
        <v>3121</v>
      </c>
      <c r="F215" s="146" t="s">
        <v>3122</v>
      </c>
      <c r="G215" s="147" t="s">
        <v>197</v>
      </c>
      <c r="H215" s="148">
        <v>9.7170000000000005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42</v>
      </c>
      <c r="P215" s="154">
        <f>O215*H215</f>
        <v>0</v>
      </c>
      <c r="Q215" s="154">
        <v>3.3000000000000003E-5</v>
      </c>
      <c r="R215" s="154">
        <f>Q215*H215</f>
        <v>3.2066100000000003E-4</v>
      </c>
      <c r="S215" s="154">
        <v>0</v>
      </c>
      <c r="T215" s="155">
        <f>S215*H215</f>
        <v>0</v>
      </c>
      <c r="AR215" s="156" t="s">
        <v>321</v>
      </c>
      <c r="AT215" s="156" t="s">
        <v>178</v>
      </c>
      <c r="AU215" s="156" t="s">
        <v>89</v>
      </c>
      <c r="AY215" s="17" t="s">
        <v>175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89</v>
      </c>
      <c r="BK215" s="157">
        <f>ROUND(I215*H215,2)</f>
        <v>0</v>
      </c>
      <c r="BL215" s="17" t="s">
        <v>321</v>
      </c>
      <c r="BM215" s="156" t="s">
        <v>3123</v>
      </c>
    </row>
    <row r="216" spans="2:65" s="13" customFormat="1">
      <c r="B216" s="165"/>
      <c r="D216" s="159" t="s">
        <v>184</v>
      </c>
      <c r="E216" s="166" t="s">
        <v>1</v>
      </c>
      <c r="F216" s="167" t="s">
        <v>3124</v>
      </c>
      <c r="H216" s="168">
        <v>9.7170000000000005</v>
      </c>
      <c r="I216" s="169"/>
      <c r="L216" s="165"/>
      <c r="M216" s="170"/>
      <c r="T216" s="171"/>
      <c r="AT216" s="166" t="s">
        <v>184</v>
      </c>
      <c r="AU216" s="166" t="s">
        <v>89</v>
      </c>
      <c r="AV216" s="13" t="s">
        <v>89</v>
      </c>
      <c r="AW216" s="13" t="s">
        <v>31</v>
      </c>
      <c r="AX216" s="13" t="s">
        <v>83</v>
      </c>
      <c r="AY216" s="166" t="s">
        <v>175</v>
      </c>
    </row>
    <row r="217" spans="2:65" s="1" customFormat="1" ht="33" customHeight="1">
      <c r="B217" s="143"/>
      <c r="C217" s="144" t="s">
        <v>395</v>
      </c>
      <c r="D217" s="144" t="s">
        <v>178</v>
      </c>
      <c r="E217" s="145" t="s">
        <v>3125</v>
      </c>
      <c r="F217" s="146" t="s">
        <v>3126</v>
      </c>
      <c r="G217" s="147" t="s">
        <v>197</v>
      </c>
      <c r="H217" s="148">
        <v>21.216000000000001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3.3000000000000003E-5</v>
      </c>
      <c r="R217" s="154">
        <f>Q217*H217</f>
        <v>7.0012800000000006E-4</v>
      </c>
      <c r="S217" s="154">
        <v>0</v>
      </c>
      <c r="T217" s="155">
        <f>S217*H217</f>
        <v>0</v>
      </c>
      <c r="AR217" s="156" t="s">
        <v>321</v>
      </c>
      <c r="AT217" s="156" t="s">
        <v>178</v>
      </c>
      <c r="AU217" s="156" t="s">
        <v>89</v>
      </c>
      <c r="AY217" s="17" t="s">
        <v>175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321</v>
      </c>
      <c r="BM217" s="156" t="s">
        <v>3127</v>
      </c>
    </row>
    <row r="218" spans="2:65" s="13" customFormat="1">
      <c r="B218" s="165"/>
      <c r="D218" s="159" t="s">
        <v>184</v>
      </c>
      <c r="E218" s="166" t="s">
        <v>1</v>
      </c>
      <c r="F218" s="167" t="s">
        <v>3128</v>
      </c>
      <c r="H218" s="168">
        <v>21.216000000000001</v>
      </c>
      <c r="I218" s="169"/>
      <c r="L218" s="165"/>
      <c r="M218" s="170"/>
      <c r="T218" s="171"/>
      <c r="AT218" s="166" t="s">
        <v>184</v>
      </c>
      <c r="AU218" s="166" t="s">
        <v>89</v>
      </c>
      <c r="AV218" s="13" t="s">
        <v>89</v>
      </c>
      <c r="AW218" s="13" t="s">
        <v>31</v>
      </c>
      <c r="AX218" s="13" t="s">
        <v>83</v>
      </c>
      <c r="AY218" s="166" t="s">
        <v>175</v>
      </c>
    </row>
    <row r="219" spans="2:65" s="1" customFormat="1" ht="37.9" customHeight="1">
      <c r="B219" s="143"/>
      <c r="C219" s="172" t="s">
        <v>401</v>
      </c>
      <c r="D219" s="172" t="s">
        <v>186</v>
      </c>
      <c r="E219" s="173" t="s">
        <v>3129</v>
      </c>
      <c r="F219" s="174" t="s">
        <v>3130</v>
      </c>
      <c r="G219" s="175" t="s">
        <v>197</v>
      </c>
      <c r="H219" s="176">
        <v>43.960999999999999</v>
      </c>
      <c r="I219" s="177"/>
      <c r="J219" s="178">
        <f>ROUND(I219*H219,2)</f>
        <v>0</v>
      </c>
      <c r="K219" s="179"/>
      <c r="L219" s="180"/>
      <c r="M219" s="181" t="s">
        <v>1</v>
      </c>
      <c r="N219" s="182" t="s">
        <v>42</v>
      </c>
      <c r="P219" s="154">
        <f>O219*H219</f>
        <v>0</v>
      </c>
      <c r="Q219" s="154">
        <v>2E-3</v>
      </c>
      <c r="R219" s="154">
        <f>Q219*H219</f>
        <v>8.7922E-2</v>
      </c>
      <c r="S219" s="154">
        <v>0</v>
      </c>
      <c r="T219" s="155">
        <f>S219*H219</f>
        <v>0</v>
      </c>
      <c r="AR219" s="156" t="s">
        <v>407</v>
      </c>
      <c r="AT219" s="156" t="s">
        <v>186</v>
      </c>
      <c r="AU219" s="156" t="s">
        <v>89</v>
      </c>
      <c r="AY219" s="17" t="s">
        <v>175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89</v>
      </c>
      <c r="BK219" s="157">
        <f>ROUND(I219*H219,2)</f>
        <v>0</v>
      </c>
      <c r="BL219" s="17" t="s">
        <v>321</v>
      </c>
      <c r="BM219" s="156" t="s">
        <v>3131</v>
      </c>
    </row>
    <row r="220" spans="2:65" s="13" customFormat="1">
      <c r="B220" s="165"/>
      <c r="D220" s="159" t="s">
        <v>184</v>
      </c>
      <c r="E220" s="166" t="s">
        <v>1</v>
      </c>
      <c r="F220" s="167" t="s">
        <v>3132</v>
      </c>
      <c r="H220" s="168">
        <v>11.175000000000001</v>
      </c>
      <c r="I220" s="169"/>
      <c r="L220" s="165"/>
      <c r="M220" s="170"/>
      <c r="T220" s="171"/>
      <c r="AT220" s="166" t="s">
        <v>184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175</v>
      </c>
    </row>
    <row r="221" spans="2:65" s="13" customFormat="1">
      <c r="B221" s="165"/>
      <c r="D221" s="159" t="s">
        <v>184</v>
      </c>
      <c r="E221" s="166" t="s">
        <v>1</v>
      </c>
      <c r="F221" s="167" t="s">
        <v>3133</v>
      </c>
      <c r="H221" s="168">
        <v>25.459</v>
      </c>
      <c r="I221" s="169"/>
      <c r="L221" s="165"/>
      <c r="M221" s="170"/>
      <c r="T221" s="171"/>
      <c r="AT221" s="166" t="s">
        <v>184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175</v>
      </c>
    </row>
    <row r="222" spans="2:65" s="14" customFormat="1">
      <c r="B222" s="183"/>
      <c r="D222" s="159" t="s">
        <v>184</v>
      </c>
      <c r="E222" s="184" t="s">
        <v>1</v>
      </c>
      <c r="F222" s="185" t="s">
        <v>204</v>
      </c>
      <c r="H222" s="186">
        <v>36.634</v>
      </c>
      <c r="I222" s="187"/>
      <c r="L222" s="183"/>
      <c r="M222" s="188"/>
      <c r="T222" s="189"/>
      <c r="AT222" s="184" t="s">
        <v>184</v>
      </c>
      <c r="AU222" s="184" t="s">
        <v>89</v>
      </c>
      <c r="AV222" s="14" t="s">
        <v>182</v>
      </c>
      <c r="AW222" s="14" t="s">
        <v>31</v>
      </c>
      <c r="AX222" s="14" t="s">
        <v>83</v>
      </c>
      <c r="AY222" s="184" t="s">
        <v>175</v>
      </c>
    </row>
    <row r="223" spans="2:65" s="13" customFormat="1">
      <c r="B223" s="165"/>
      <c r="D223" s="159" t="s">
        <v>184</v>
      </c>
      <c r="F223" s="167" t="s">
        <v>3134</v>
      </c>
      <c r="H223" s="168">
        <v>43.960999999999999</v>
      </c>
      <c r="I223" s="169"/>
      <c r="L223" s="165"/>
      <c r="M223" s="170"/>
      <c r="T223" s="171"/>
      <c r="AT223" s="166" t="s">
        <v>184</v>
      </c>
      <c r="AU223" s="166" t="s">
        <v>89</v>
      </c>
      <c r="AV223" s="13" t="s">
        <v>89</v>
      </c>
      <c r="AW223" s="13" t="s">
        <v>3</v>
      </c>
      <c r="AX223" s="13" t="s">
        <v>83</v>
      </c>
      <c r="AY223" s="166" t="s">
        <v>175</v>
      </c>
    </row>
    <row r="224" spans="2:65" s="1" customFormat="1" ht="37.9" customHeight="1">
      <c r="B224" s="143"/>
      <c r="C224" s="144" t="s">
        <v>407</v>
      </c>
      <c r="D224" s="144" t="s">
        <v>178</v>
      </c>
      <c r="E224" s="145" t="s">
        <v>3135</v>
      </c>
      <c r="F224" s="146" t="s">
        <v>3136</v>
      </c>
      <c r="G224" s="147" t="s">
        <v>197</v>
      </c>
      <c r="H224" s="148">
        <v>19.434000000000001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321</v>
      </c>
      <c r="AT224" s="156" t="s">
        <v>178</v>
      </c>
      <c r="AU224" s="156" t="s">
        <v>89</v>
      </c>
      <c r="AY224" s="17" t="s">
        <v>175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89</v>
      </c>
      <c r="BK224" s="157">
        <f>ROUND(I224*H224,2)</f>
        <v>0</v>
      </c>
      <c r="BL224" s="17" t="s">
        <v>321</v>
      </c>
      <c r="BM224" s="156" t="s">
        <v>3137</v>
      </c>
    </row>
    <row r="225" spans="2:65" s="13" customFormat="1">
      <c r="B225" s="165"/>
      <c r="D225" s="159" t="s">
        <v>184</v>
      </c>
      <c r="E225" s="166" t="s">
        <v>1</v>
      </c>
      <c r="F225" s="167" t="s">
        <v>3138</v>
      </c>
      <c r="H225" s="168">
        <v>19.434000000000001</v>
      </c>
      <c r="I225" s="169"/>
      <c r="L225" s="165"/>
      <c r="M225" s="170"/>
      <c r="T225" s="171"/>
      <c r="AT225" s="166" t="s">
        <v>184</v>
      </c>
      <c r="AU225" s="166" t="s">
        <v>89</v>
      </c>
      <c r="AV225" s="13" t="s">
        <v>89</v>
      </c>
      <c r="AW225" s="13" t="s">
        <v>31</v>
      </c>
      <c r="AX225" s="13" t="s">
        <v>83</v>
      </c>
      <c r="AY225" s="166" t="s">
        <v>175</v>
      </c>
    </row>
    <row r="226" spans="2:65" s="1" customFormat="1" ht="37.9" customHeight="1">
      <c r="B226" s="143"/>
      <c r="C226" s="144" t="s">
        <v>414</v>
      </c>
      <c r="D226" s="144" t="s">
        <v>178</v>
      </c>
      <c r="E226" s="145" t="s">
        <v>3139</v>
      </c>
      <c r="F226" s="146" t="s">
        <v>3140</v>
      </c>
      <c r="G226" s="147" t="s">
        <v>197</v>
      </c>
      <c r="H226" s="148">
        <v>42.432000000000002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42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321</v>
      </c>
      <c r="AT226" s="156" t="s">
        <v>178</v>
      </c>
      <c r="AU226" s="156" t="s">
        <v>89</v>
      </c>
      <c r="AY226" s="17" t="s">
        <v>175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89</v>
      </c>
      <c r="BK226" s="157">
        <f>ROUND(I226*H226,2)</f>
        <v>0</v>
      </c>
      <c r="BL226" s="17" t="s">
        <v>321</v>
      </c>
      <c r="BM226" s="156" t="s">
        <v>3141</v>
      </c>
    </row>
    <row r="227" spans="2:65" s="13" customFormat="1">
      <c r="B227" s="165"/>
      <c r="D227" s="159" t="s">
        <v>184</v>
      </c>
      <c r="E227" s="166" t="s">
        <v>1</v>
      </c>
      <c r="F227" s="167" t="s">
        <v>3142</v>
      </c>
      <c r="H227" s="168">
        <v>42.432000000000002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83</v>
      </c>
      <c r="AY227" s="166" t="s">
        <v>175</v>
      </c>
    </row>
    <row r="228" spans="2:65" s="1" customFormat="1" ht="16.5" customHeight="1">
      <c r="B228" s="143"/>
      <c r="C228" s="172" t="s">
        <v>420</v>
      </c>
      <c r="D228" s="172" t="s">
        <v>186</v>
      </c>
      <c r="E228" s="173" t="s">
        <v>902</v>
      </c>
      <c r="F228" s="174" t="s">
        <v>903</v>
      </c>
      <c r="G228" s="175" t="s">
        <v>197</v>
      </c>
      <c r="H228" s="176">
        <v>43.960999999999999</v>
      </c>
      <c r="I228" s="177"/>
      <c r="J228" s="178">
        <f>ROUND(I228*H228,2)</f>
        <v>0</v>
      </c>
      <c r="K228" s="179"/>
      <c r="L228" s="180"/>
      <c r="M228" s="181" t="s">
        <v>1</v>
      </c>
      <c r="N228" s="182" t="s">
        <v>42</v>
      </c>
      <c r="P228" s="154">
        <f>O228*H228</f>
        <v>0</v>
      </c>
      <c r="Q228" s="154">
        <v>2.9999999999999997E-4</v>
      </c>
      <c r="R228" s="154">
        <f>Q228*H228</f>
        <v>1.3188299999999998E-2</v>
      </c>
      <c r="S228" s="154">
        <v>0</v>
      </c>
      <c r="T228" s="155">
        <f>S228*H228</f>
        <v>0</v>
      </c>
      <c r="AR228" s="156" t="s">
        <v>407</v>
      </c>
      <c r="AT228" s="156" t="s">
        <v>186</v>
      </c>
      <c r="AU228" s="156" t="s">
        <v>89</v>
      </c>
      <c r="AY228" s="17" t="s">
        <v>175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89</v>
      </c>
      <c r="BK228" s="157">
        <f>ROUND(I228*H228,2)</f>
        <v>0</v>
      </c>
      <c r="BL228" s="17" t="s">
        <v>321</v>
      </c>
      <c r="BM228" s="156" t="s">
        <v>3143</v>
      </c>
    </row>
    <row r="229" spans="2:65" s="13" customFormat="1">
      <c r="B229" s="165"/>
      <c r="D229" s="159" t="s">
        <v>184</v>
      </c>
      <c r="E229" s="166" t="s">
        <v>1</v>
      </c>
      <c r="F229" s="167" t="s">
        <v>3132</v>
      </c>
      <c r="H229" s="168">
        <v>11.175000000000001</v>
      </c>
      <c r="I229" s="169"/>
      <c r="L229" s="165"/>
      <c r="M229" s="170"/>
      <c r="T229" s="171"/>
      <c r="AT229" s="166" t="s">
        <v>184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175</v>
      </c>
    </row>
    <row r="230" spans="2:65" s="13" customFormat="1">
      <c r="B230" s="165"/>
      <c r="D230" s="159" t="s">
        <v>184</v>
      </c>
      <c r="E230" s="166" t="s">
        <v>1</v>
      </c>
      <c r="F230" s="167" t="s">
        <v>3133</v>
      </c>
      <c r="H230" s="168">
        <v>25.459</v>
      </c>
      <c r="I230" s="169"/>
      <c r="L230" s="165"/>
      <c r="M230" s="170"/>
      <c r="T230" s="171"/>
      <c r="AT230" s="166" t="s">
        <v>184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175</v>
      </c>
    </row>
    <row r="231" spans="2:65" s="14" customFormat="1">
      <c r="B231" s="183"/>
      <c r="D231" s="159" t="s">
        <v>184</v>
      </c>
      <c r="E231" s="184" t="s">
        <v>1</v>
      </c>
      <c r="F231" s="185" t="s">
        <v>204</v>
      </c>
      <c r="H231" s="186">
        <v>36.634</v>
      </c>
      <c r="I231" s="187"/>
      <c r="L231" s="183"/>
      <c r="M231" s="188"/>
      <c r="T231" s="189"/>
      <c r="AT231" s="184" t="s">
        <v>184</v>
      </c>
      <c r="AU231" s="184" t="s">
        <v>89</v>
      </c>
      <c r="AV231" s="14" t="s">
        <v>182</v>
      </c>
      <c r="AW231" s="14" t="s">
        <v>31</v>
      </c>
      <c r="AX231" s="14" t="s">
        <v>83</v>
      </c>
      <c r="AY231" s="184" t="s">
        <v>175</v>
      </c>
    </row>
    <row r="232" spans="2:65" s="13" customFormat="1">
      <c r="B232" s="165"/>
      <c r="D232" s="159" t="s">
        <v>184</v>
      </c>
      <c r="F232" s="167" t="s">
        <v>3134</v>
      </c>
      <c r="H232" s="168">
        <v>43.960999999999999</v>
      </c>
      <c r="I232" s="169"/>
      <c r="L232" s="165"/>
      <c r="M232" s="170"/>
      <c r="T232" s="171"/>
      <c r="AT232" s="166" t="s">
        <v>184</v>
      </c>
      <c r="AU232" s="166" t="s">
        <v>89</v>
      </c>
      <c r="AV232" s="13" t="s">
        <v>89</v>
      </c>
      <c r="AW232" s="13" t="s">
        <v>3</v>
      </c>
      <c r="AX232" s="13" t="s">
        <v>83</v>
      </c>
      <c r="AY232" s="166" t="s">
        <v>175</v>
      </c>
    </row>
    <row r="233" spans="2:65" s="1" customFormat="1" ht="16.5" customHeight="1">
      <c r="B233" s="143"/>
      <c r="C233" s="172" t="s">
        <v>424</v>
      </c>
      <c r="D233" s="172" t="s">
        <v>186</v>
      </c>
      <c r="E233" s="173" t="s">
        <v>3144</v>
      </c>
      <c r="F233" s="174" t="s">
        <v>3145</v>
      </c>
      <c r="G233" s="175" t="s">
        <v>197</v>
      </c>
      <c r="H233" s="176">
        <v>43.960999999999999</v>
      </c>
      <c r="I233" s="177"/>
      <c r="J233" s="178">
        <f>ROUND(I233*H233,2)</f>
        <v>0</v>
      </c>
      <c r="K233" s="179"/>
      <c r="L233" s="180"/>
      <c r="M233" s="181" t="s">
        <v>1</v>
      </c>
      <c r="N233" s="182" t="s">
        <v>42</v>
      </c>
      <c r="P233" s="154">
        <f>O233*H233</f>
        <v>0</v>
      </c>
      <c r="Q233" s="154">
        <v>5.0000000000000001E-4</v>
      </c>
      <c r="R233" s="154">
        <f>Q233*H233</f>
        <v>2.19805E-2</v>
      </c>
      <c r="S233" s="154">
        <v>0</v>
      </c>
      <c r="T233" s="155">
        <f>S233*H233</f>
        <v>0</v>
      </c>
      <c r="AR233" s="156" t="s">
        <v>407</v>
      </c>
      <c r="AT233" s="156" t="s">
        <v>186</v>
      </c>
      <c r="AU233" s="156" t="s">
        <v>89</v>
      </c>
      <c r="AY233" s="17" t="s">
        <v>175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89</v>
      </c>
      <c r="BK233" s="157">
        <f>ROUND(I233*H233,2)</f>
        <v>0</v>
      </c>
      <c r="BL233" s="17" t="s">
        <v>321</v>
      </c>
      <c r="BM233" s="156" t="s">
        <v>3146</v>
      </c>
    </row>
    <row r="234" spans="2:65" s="1" customFormat="1" ht="24.2" customHeight="1">
      <c r="B234" s="143"/>
      <c r="C234" s="144" t="s">
        <v>429</v>
      </c>
      <c r="D234" s="144" t="s">
        <v>178</v>
      </c>
      <c r="E234" s="145" t="s">
        <v>430</v>
      </c>
      <c r="F234" s="146" t="s">
        <v>431</v>
      </c>
      <c r="G234" s="147" t="s">
        <v>432</v>
      </c>
      <c r="H234" s="190"/>
      <c r="I234" s="149"/>
      <c r="J234" s="150">
        <f>ROUND(I234*H234,2)</f>
        <v>0</v>
      </c>
      <c r="K234" s="151"/>
      <c r="L234" s="32"/>
      <c r="M234" s="152" t="s">
        <v>1</v>
      </c>
      <c r="N234" s="153" t="s">
        <v>42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321</v>
      </c>
      <c r="AT234" s="156" t="s">
        <v>178</v>
      </c>
      <c r="AU234" s="156" t="s">
        <v>89</v>
      </c>
      <c r="AY234" s="17" t="s">
        <v>175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89</v>
      </c>
      <c r="BK234" s="157">
        <f>ROUND(I234*H234,2)</f>
        <v>0</v>
      </c>
      <c r="BL234" s="17" t="s">
        <v>321</v>
      </c>
      <c r="BM234" s="156" t="s">
        <v>3147</v>
      </c>
    </row>
    <row r="235" spans="2:65" s="11" customFormat="1" ht="22.9" customHeight="1">
      <c r="B235" s="131"/>
      <c r="D235" s="132" t="s">
        <v>75</v>
      </c>
      <c r="E235" s="141" t="s">
        <v>911</v>
      </c>
      <c r="F235" s="141" t="s">
        <v>912</v>
      </c>
      <c r="I235" s="134"/>
      <c r="J235" s="142">
        <f>BK235</f>
        <v>0</v>
      </c>
      <c r="L235" s="131"/>
      <c r="M235" s="136"/>
      <c r="P235" s="137">
        <f>SUM(P236:P241)</f>
        <v>0</v>
      </c>
      <c r="R235" s="137">
        <f>SUM(R236:R241)</f>
        <v>1.5310799999999999E-2</v>
      </c>
      <c r="T235" s="138">
        <f>SUM(T236:T241)</f>
        <v>0</v>
      </c>
      <c r="AR235" s="132" t="s">
        <v>89</v>
      </c>
      <c r="AT235" s="139" t="s">
        <v>75</v>
      </c>
      <c r="AU235" s="139" t="s">
        <v>83</v>
      </c>
      <c r="AY235" s="132" t="s">
        <v>175</v>
      </c>
      <c r="BK235" s="140">
        <f>SUM(BK236:BK241)</f>
        <v>0</v>
      </c>
    </row>
    <row r="236" spans="2:65" s="1" customFormat="1" ht="24.2" customHeight="1">
      <c r="B236" s="143"/>
      <c r="C236" s="144" t="s">
        <v>438</v>
      </c>
      <c r="D236" s="144" t="s">
        <v>178</v>
      </c>
      <c r="E236" s="145" t="s">
        <v>3148</v>
      </c>
      <c r="F236" s="146" t="s">
        <v>3149</v>
      </c>
      <c r="G236" s="147" t="s">
        <v>197</v>
      </c>
      <c r="H236" s="148">
        <v>4.92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2.5000000000000001E-3</v>
      </c>
      <c r="R236" s="154">
        <f>Q236*H236</f>
        <v>1.23E-2</v>
      </c>
      <c r="S236" s="154">
        <v>0</v>
      </c>
      <c r="T236" s="155">
        <f>S236*H236</f>
        <v>0</v>
      </c>
      <c r="AR236" s="156" t="s">
        <v>321</v>
      </c>
      <c r="AT236" s="156" t="s">
        <v>178</v>
      </c>
      <c r="AU236" s="156" t="s">
        <v>89</v>
      </c>
      <c r="AY236" s="17" t="s">
        <v>175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321</v>
      </c>
      <c r="BM236" s="156" t="s">
        <v>3150</v>
      </c>
    </row>
    <row r="237" spans="2:65" s="12" customFormat="1">
      <c r="B237" s="158"/>
      <c r="D237" s="159" t="s">
        <v>184</v>
      </c>
      <c r="E237" s="160" t="s">
        <v>1</v>
      </c>
      <c r="F237" s="161" t="s">
        <v>3151</v>
      </c>
      <c r="H237" s="160" t="s">
        <v>1</v>
      </c>
      <c r="I237" s="162"/>
      <c r="L237" s="158"/>
      <c r="M237" s="163"/>
      <c r="T237" s="164"/>
      <c r="AT237" s="160" t="s">
        <v>184</v>
      </c>
      <c r="AU237" s="160" t="s">
        <v>89</v>
      </c>
      <c r="AV237" s="12" t="s">
        <v>83</v>
      </c>
      <c r="AW237" s="12" t="s">
        <v>31</v>
      </c>
      <c r="AX237" s="12" t="s">
        <v>76</v>
      </c>
      <c r="AY237" s="160" t="s">
        <v>175</v>
      </c>
    </row>
    <row r="238" spans="2:65" s="13" customFormat="1">
      <c r="B238" s="165"/>
      <c r="D238" s="159" t="s">
        <v>184</v>
      </c>
      <c r="E238" s="166" t="s">
        <v>1</v>
      </c>
      <c r="F238" s="167" t="s">
        <v>3068</v>
      </c>
      <c r="H238" s="168">
        <v>4.92</v>
      </c>
      <c r="I238" s="169"/>
      <c r="L238" s="165"/>
      <c r="M238" s="170"/>
      <c r="T238" s="171"/>
      <c r="AT238" s="166" t="s">
        <v>184</v>
      </c>
      <c r="AU238" s="166" t="s">
        <v>89</v>
      </c>
      <c r="AV238" s="13" t="s">
        <v>89</v>
      </c>
      <c r="AW238" s="13" t="s">
        <v>31</v>
      </c>
      <c r="AX238" s="13" t="s">
        <v>83</v>
      </c>
      <c r="AY238" s="166" t="s">
        <v>175</v>
      </c>
    </row>
    <row r="239" spans="2:65" s="1" customFormat="1" ht="24.2" customHeight="1">
      <c r="B239" s="143"/>
      <c r="C239" s="172" t="s">
        <v>451</v>
      </c>
      <c r="D239" s="172" t="s">
        <v>186</v>
      </c>
      <c r="E239" s="173" t="s">
        <v>3152</v>
      </c>
      <c r="F239" s="174" t="s">
        <v>3153</v>
      </c>
      <c r="G239" s="175" t="s">
        <v>197</v>
      </c>
      <c r="H239" s="176">
        <v>5.0179999999999998</v>
      </c>
      <c r="I239" s="177"/>
      <c r="J239" s="178">
        <f>ROUND(I239*H239,2)</f>
        <v>0</v>
      </c>
      <c r="K239" s="179"/>
      <c r="L239" s="180"/>
      <c r="M239" s="181" t="s">
        <v>1</v>
      </c>
      <c r="N239" s="182" t="s">
        <v>42</v>
      </c>
      <c r="P239" s="154">
        <f>O239*H239</f>
        <v>0</v>
      </c>
      <c r="Q239" s="154">
        <v>5.9999999999999995E-4</v>
      </c>
      <c r="R239" s="154">
        <f>Q239*H239</f>
        <v>3.0107999999999997E-3</v>
      </c>
      <c r="S239" s="154">
        <v>0</v>
      </c>
      <c r="T239" s="155">
        <f>S239*H239</f>
        <v>0</v>
      </c>
      <c r="AR239" s="156" t="s">
        <v>2757</v>
      </c>
      <c r="AT239" s="156" t="s">
        <v>186</v>
      </c>
      <c r="AU239" s="156" t="s">
        <v>89</v>
      </c>
      <c r="AY239" s="17" t="s">
        <v>175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89</v>
      </c>
      <c r="BK239" s="157">
        <f>ROUND(I239*H239,2)</f>
        <v>0</v>
      </c>
      <c r="BL239" s="17" t="s">
        <v>2757</v>
      </c>
      <c r="BM239" s="156" t="s">
        <v>3154</v>
      </c>
    </row>
    <row r="240" spans="2:65" s="13" customFormat="1">
      <c r="B240" s="165"/>
      <c r="D240" s="159" t="s">
        <v>184</v>
      </c>
      <c r="E240" s="166" t="s">
        <v>1</v>
      </c>
      <c r="F240" s="167" t="s">
        <v>3155</v>
      </c>
      <c r="H240" s="168">
        <v>5.0179999999999998</v>
      </c>
      <c r="I240" s="169"/>
      <c r="L240" s="165"/>
      <c r="M240" s="170"/>
      <c r="T240" s="171"/>
      <c r="AT240" s="166" t="s">
        <v>184</v>
      </c>
      <c r="AU240" s="166" t="s">
        <v>89</v>
      </c>
      <c r="AV240" s="13" t="s">
        <v>89</v>
      </c>
      <c r="AW240" s="13" t="s">
        <v>31</v>
      </c>
      <c r="AX240" s="13" t="s">
        <v>83</v>
      </c>
      <c r="AY240" s="166" t="s">
        <v>175</v>
      </c>
    </row>
    <row r="241" spans="2:65" s="1" customFormat="1" ht="24.2" customHeight="1">
      <c r="B241" s="143"/>
      <c r="C241" s="144" t="s">
        <v>457</v>
      </c>
      <c r="D241" s="144" t="s">
        <v>178</v>
      </c>
      <c r="E241" s="145" t="s">
        <v>920</v>
      </c>
      <c r="F241" s="146" t="s">
        <v>921</v>
      </c>
      <c r="G241" s="147" t="s">
        <v>432</v>
      </c>
      <c r="H241" s="190"/>
      <c r="I241" s="149"/>
      <c r="J241" s="150">
        <f>ROUND(I241*H241,2)</f>
        <v>0</v>
      </c>
      <c r="K241" s="151"/>
      <c r="L241" s="32"/>
      <c r="M241" s="152" t="s">
        <v>1</v>
      </c>
      <c r="N241" s="153" t="s">
        <v>42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321</v>
      </c>
      <c r="AT241" s="156" t="s">
        <v>178</v>
      </c>
      <c r="AU241" s="156" t="s">
        <v>89</v>
      </c>
      <c r="AY241" s="17" t="s">
        <v>175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89</v>
      </c>
      <c r="BK241" s="157">
        <f>ROUND(I241*H241,2)</f>
        <v>0</v>
      </c>
      <c r="BL241" s="17" t="s">
        <v>321</v>
      </c>
      <c r="BM241" s="156" t="s">
        <v>3156</v>
      </c>
    </row>
    <row r="242" spans="2:65" s="11" customFormat="1" ht="22.9" customHeight="1">
      <c r="B242" s="131"/>
      <c r="D242" s="132" t="s">
        <v>75</v>
      </c>
      <c r="E242" s="141" t="s">
        <v>1330</v>
      </c>
      <c r="F242" s="141" t="s">
        <v>1331</v>
      </c>
      <c r="I242" s="134"/>
      <c r="J242" s="142">
        <f>BK242</f>
        <v>0</v>
      </c>
      <c r="L242" s="131"/>
      <c r="M242" s="136"/>
      <c r="P242" s="137">
        <f>SUM(P243:P247)</f>
        <v>0</v>
      </c>
      <c r="R242" s="137">
        <f>SUM(R243:R247)</f>
        <v>4.0855144985600003</v>
      </c>
      <c r="T242" s="138">
        <f>SUM(T243:T247)</f>
        <v>0</v>
      </c>
      <c r="AR242" s="132" t="s">
        <v>89</v>
      </c>
      <c r="AT242" s="139" t="s">
        <v>75</v>
      </c>
      <c r="AU242" s="139" t="s">
        <v>83</v>
      </c>
      <c r="AY242" s="132" t="s">
        <v>175</v>
      </c>
      <c r="BK242" s="140">
        <f>SUM(BK243:BK247)</f>
        <v>0</v>
      </c>
    </row>
    <row r="243" spans="2:65" s="1" customFormat="1" ht="37.9" customHeight="1">
      <c r="B243" s="143"/>
      <c r="C243" s="144" t="s">
        <v>463</v>
      </c>
      <c r="D243" s="144" t="s">
        <v>178</v>
      </c>
      <c r="E243" s="145" t="s">
        <v>3157</v>
      </c>
      <c r="F243" s="146" t="s">
        <v>3158</v>
      </c>
      <c r="G243" s="147" t="s">
        <v>197</v>
      </c>
      <c r="H243" s="148">
        <v>94.688000000000002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42</v>
      </c>
      <c r="P243" s="154">
        <f>O243*H243</f>
        <v>0</v>
      </c>
      <c r="Q243" s="154">
        <v>4.3147119999999997E-2</v>
      </c>
      <c r="R243" s="154">
        <f>Q243*H243</f>
        <v>4.0855144985600003</v>
      </c>
      <c r="S243" s="154">
        <v>0</v>
      </c>
      <c r="T243" s="155">
        <f>S243*H243</f>
        <v>0</v>
      </c>
      <c r="AR243" s="156" t="s">
        <v>321</v>
      </c>
      <c r="AT243" s="156" t="s">
        <v>178</v>
      </c>
      <c r="AU243" s="156" t="s">
        <v>89</v>
      </c>
      <c r="AY243" s="17" t="s">
        <v>175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321</v>
      </c>
      <c r="BM243" s="156" t="s">
        <v>3159</v>
      </c>
    </row>
    <row r="244" spans="2:65" s="13" customFormat="1">
      <c r="B244" s="165"/>
      <c r="D244" s="159" t="s">
        <v>184</v>
      </c>
      <c r="E244" s="166" t="s">
        <v>1</v>
      </c>
      <c r="F244" s="167" t="s">
        <v>3160</v>
      </c>
      <c r="H244" s="168">
        <v>101.88800000000001</v>
      </c>
      <c r="I244" s="169"/>
      <c r="L244" s="165"/>
      <c r="M244" s="170"/>
      <c r="T244" s="171"/>
      <c r="AT244" s="166" t="s">
        <v>184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175</v>
      </c>
    </row>
    <row r="245" spans="2:65" s="13" customFormat="1">
      <c r="B245" s="165"/>
      <c r="D245" s="159" t="s">
        <v>184</v>
      </c>
      <c r="E245" s="166" t="s">
        <v>1</v>
      </c>
      <c r="F245" s="167" t="s">
        <v>3161</v>
      </c>
      <c r="H245" s="168">
        <v>-7.2</v>
      </c>
      <c r="I245" s="169"/>
      <c r="L245" s="165"/>
      <c r="M245" s="170"/>
      <c r="T245" s="171"/>
      <c r="AT245" s="166" t="s">
        <v>184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175</v>
      </c>
    </row>
    <row r="246" spans="2:65" s="14" customFormat="1">
      <c r="B246" s="183"/>
      <c r="D246" s="159" t="s">
        <v>184</v>
      </c>
      <c r="E246" s="184" t="s">
        <v>1</v>
      </c>
      <c r="F246" s="185" t="s">
        <v>204</v>
      </c>
      <c r="H246" s="186">
        <v>94.688000000000002</v>
      </c>
      <c r="I246" s="187"/>
      <c r="L246" s="183"/>
      <c r="M246" s="188"/>
      <c r="T246" s="189"/>
      <c r="AT246" s="184" t="s">
        <v>184</v>
      </c>
      <c r="AU246" s="184" t="s">
        <v>89</v>
      </c>
      <c r="AV246" s="14" t="s">
        <v>182</v>
      </c>
      <c r="AW246" s="14" t="s">
        <v>31</v>
      </c>
      <c r="AX246" s="14" t="s">
        <v>83</v>
      </c>
      <c r="AY246" s="184" t="s">
        <v>175</v>
      </c>
    </row>
    <row r="247" spans="2:65" s="1" customFormat="1" ht="24.2" customHeight="1">
      <c r="B247" s="143"/>
      <c r="C247" s="144" t="s">
        <v>480</v>
      </c>
      <c r="D247" s="144" t="s">
        <v>178</v>
      </c>
      <c r="E247" s="145" t="s">
        <v>3162</v>
      </c>
      <c r="F247" s="146" t="s">
        <v>3163</v>
      </c>
      <c r="G247" s="147" t="s">
        <v>432</v>
      </c>
      <c r="H247" s="190"/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42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321</v>
      </c>
      <c r="AT247" s="156" t="s">
        <v>178</v>
      </c>
      <c r="AU247" s="156" t="s">
        <v>89</v>
      </c>
      <c r="AY247" s="17" t="s">
        <v>175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89</v>
      </c>
      <c r="BK247" s="157">
        <f>ROUND(I247*H247,2)</f>
        <v>0</v>
      </c>
      <c r="BL247" s="17" t="s">
        <v>321</v>
      </c>
      <c r="BM247" s="156" t="s">
        <v>3164</v>
      </c>
    </row>
    <row r="248" spans="2:65" s="11" customFormat="1" ht="22.9" customHeight="1">
      <c r="B248" s="131"/>
      <c r="D248" s="132" t="s">
        <v>75</v>
      </c>
      <c r="E248" s="141" t="s">
        <v>597</v>
      </c>
      <c r="F248" s="141" t="s">
        <v>598</v>
      </c>
      <c r="I248" s="134"/>
      <c r="J248" s="142">
        <f>BK248</f>
        <v>0</v>
      </c>
      <c r="L248" s="131"/>
      <c r="M248" s="136"/>
      <c r="P248" s="137">
        <f>SUM(P249:P265)</f>
        <v>0</v>
      </c>
      <c r="R248" s="137">
        <f>SUM(R249:R265)</f>
        <v>0.4707653904397</v>
      </c>
      <c r="T248" s="138">
        <f>SUM(T249:T265)</f>
        <v>0</v>
      </c>
      <c r="AR248" s="132" t="s">
        <v>89</v>
      </c>
      <c r="AT248" s="139" t="s">
        <v>75</v>
      </c>
      <c r="AU248" s="139" t="s">
        <v>83</v>
      </c>
      <c r="AY248" s="132" t="s">
        <v>175</v>
      </c>
      <c r="BK248" s="140">
        <f>SUM(BK249:BK265)</f>
        <v>0</v>
      </c>
    </row>
    <row r="249" spans="2:65" s="1" customFormat="1" ht="24.2" customHeight="1">
      <c r="B249" s="143"/>
      <c r="C249" s="144" t="s">
        <v>486</v>
      </c>
      <c r="D249" s="144" t="s">
        <v>178</v>
      </c>
      <c r="E249" s="145" t="s">
        <v>3165</v>
      </c>
      <c r="F249" s="146" t="s">
        <v>3166</v>
      </c>
      <c r="G249" s="147" t="s">
        <v>417</v>
      </c>
      <c r="H249" s="148">
        <v>71.216999999999999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42</v>
      </c>
      <c r="P249" s="154">
        <f>O249*H249</f>
        <v>0</v>
      </c>
      <c r="Q249" s="154">
        <v>7.2854099999999998E-5</v>
      </c>
      <c r="R249" s="154">
        <f>Q249*H249</f>
        <v>5.1884504396999993E-3</v>
      </c>
      <c r="S249" s="154">
        <v>0</v>
      </c>
      <c r="T249" s="155">
        <f>S249*H249</f>
        <v>0</v>
      </c>
      <c r="AR249" s="156" t="s">
        <v>321</v>
      </c>
      <c r="AT249" s="156" t="s">
        <v>178</v>
      </c>
      <c r="AU249" s="156" t="s">
        <v>89</v>
      </c>
      <c r="AY249" s="17" t="s">
        <v>175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89</v>
      </c>
      <c r="BK249" s="157">
        <f>ROUND(I249*H249,2)</f>
        <v>0</v>
      </c>
      <c r="BL249" s="17" t="s">
        <v>321</v>
      </c>
      <c r="BM249" s="156" t="s">
        <v>3167</v>
      </c>
    </row>
    <row r="250" spans="2:65" s="12" customFormat="1">
      <c r="B250" s="158"/>
      <c r="D250" s="159" t="s">
        <v>184</v>
      </c>
      <c r="E250" s="160" t="s">
        <v>1</v>
      </c>
      <c r="F250" s="161" t="s">
        <v>3168</v>
      </c>
      <c r="H250" s="160" t="s">
        <v>1</v>
      </c>
      <c r="I250" s="162"/>
      <c r="L250" s="158"/>
      <c r="M250" s="163"/>
      <c r="T250" s="164"/>
      <c r="AT250" s="160" t="s">
        <v>184</v>
      </c>
      <c r="AU250" s="160" t="s">
        <v>89</v>
      </c>
      <c r="AV250" s="12" t="s">
        <v>83</v>
      </c>
      <c r="AW250" s="12" t="s">
        <v>31</v>
      </c>
      <c r="AX250" s="12" t="s">
        <v>76</v>
      </c>
      <c r="AY250" s="160" t="s">
        <v>175</v>
      </c>
    </row>
    <row r="251" spans="2:65" s="13" customFormat="1">
      <c r="B251" s="165"/>
      <c r="D251" s="159" t="s">
        <v>184</v>
      </c>
      <c r="E251" s="166" t="s">
        <v>1</v>
      </c>
      <c r="F251" s="167" t="s">
        <v>3169</v>
      </c>
      <c r="H251" s="168">
        <v>21.195</v>
      </c>
      <c r="I251" s="169"/>
      <c r="L251" s="165"/>
      <c r="M251" s="170"/>
      <c r="T251" s="171"/>
      <c r="AT251" s="166" t="s">
        <v>184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175</v>
      </c>
    </row>
    <row r="252" spans="2:65" s="13" customFormat="1">
      <c r="B252" s="165"/>
      <c r="D252" s="159" t="s">
        <v>184</v>
      </c>
      <c r="E252" s="166" t="s">
        <v>1</v>
      </c>
      <c r="F252" s="167" t="s">
        <v>3170</v>
      </c>
      <c r="H252" s="168">
        <v>13.391999999999999</v>
      </c>
      <c r="I252" s="169"/>
      <c r="L252" s="165"/>
      <c r="M252" s="170"/>
      <c r="T252" s="171"/>
      <c r="AT252" s="166" t="s">
        <v>184</v>
      </c>
      <c r="AU252" s="166" t="s">
        <v>89</v>
      </c>
      <c r="AV252" s="13" t="s">
        <v>89</v>
      </c>
      <c r="AW252" s="13" t="s">
        <v>31</v>
      </c>
      <c r="AX252" s="13" t="s">
        <v>76</v>
      </c>
      <c r="AY252" s="166" t="s">
        <v>175</v>
      </c>
    </row>
    <row r="253" spans="2:65" s="15" customFormat="1">
      <c r="B253" s="202"/>
      <c r="D253" s="159" t="s">
        <v>184</v>
      </c>
      <c r="E253" s="203" t="s">
        <v>1</v>
      </c>
      <c r="F253" s="204" t="s">
        <v>1733</v>
      </c>
      <c r="H253" s="205">
        <v>34.587000000000003</v>
      </c>
      <c r="I253" s="206"/>
      <c r="L253" s="202"/>
      <c r="M253" s="207"/>
      <c r="T253" s="208"/>
      <c r="AT253" s="203" t="s">
        <v>184</v>
      </c>
      <c r="AU253" s="203" t="s">
        <v>89</v>
      </c>
      <c r="AV253" s="15" t="s">
        <v>176</v>
      </c>
      <c r="AW253" s="15" t="s">
        <v>31</v>
      </c>
      <c r="AX253" s="15" t="s">
        <v>76</v>
      </c>
      <c r="AY253" s="203" t="s">
        <v>175</v>
      </c>
    </row>
    <row r="254" spans="2:65" s="13" customFormat="1">
      <c r="B254" s="165"/>
      <c r="D254" s="159" t="s">
        <v>184</v>
      </c>
      <c r="E254" s="166" t="s">
        <v>1</v>
      </c>
      <c r="F254" s="167" t="s">
        <v>3171</v>
      </c>
      <c r="H254" s="168">
        <v>29.437999999999999</v>
      </c>
      <c r="I254" s="169"/>
      <c r="L254" s="165"/>
      <c r="M254" s="170"/>
      <c r="T254" s="171"/>
      <c r="AT254" s="166" t="s">
        <v>184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175</v>
      </c>
    </row>
    <row r="255" spans="2:65" s="13" customFormat="1">
      <c r="B255" s="165"/>
      <c r="D255" s="159" t="s">
        <v>184</v>
      </c>
      <c r="E255" s="166" t="s">
        <v>1</v>
      </c>
      <c r="F255" s="167" t="s">
        <v>3172</v>
      </c>
      <c r="H255" s="168">
        <v>7.1920000000000002</v>
      </c>
      <c r="I255" s="169"/>
      <c r="L255" s="165"/>
      <c r="M255" s="170"/>
      <c r="T255" s="171"/>
      <c r="AT255" s="166" t="s">
        <v>184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175</v>
      </c>
    </row>
    <row r="256" spans="2:65" s="15" customFormat="1">
      <c r="B256" s="202"/>
      <c r="D256" s="159" t="s">
        <v>184</v>
      </c>
      <c r="E256" s="203" t="s">
        <v>1</v>
      </c>
      <c r="F256" s="204" t="s">
        <v>1733</v>
      </c>
      <c r="H256" s="205">
        <v>36.629999999999995</v>
      </c>
      <c r="I256" s="206"/>
      <c r="L256" s="202"/>
      <c r="M256" s="207"/>
      <c r="T256" s="208"/>
      <c r="AT256" s="203" t="s">
        <v>184</v>
      </c>
      <c r="AU256" s="203" t="s">
        <v>89</v>
      </c>
      <c r="AV256" s="15" t="s">
        <v>176</v>
      </c>
      <c r="AW256" s="15" t="s">
        <v>31</v>
      </c>
      <c r="AX256" s="15" t="s">
        <v>76</v>
      </c>
      <c r="AY256" s="203" t="s">
        <v>175</v>
      </c>
    </row>
    <row r="257" spans="2:65" s="14" customFormat="1">
      <c r="B257" s="183"/>
      <c r="D257" s="159" t="s">
        <v>184</v>
      </c>
      <c r="E257" s="184" t="s">
        <v>1</v>
      </c>
      <c r="F257" s="185" t="s">
        <v>204</v>
      </c>
      <c r="H257" s="186">
        <v>71.217000000000013</v>
      </c>
      <c r="I257" s="187"/>
      <c r="L257" s="183"/>
      <c r="M257" s="188"/>
      <c r="T257" s="189"/>
      <c r="AT257" s="184" t="s">
        <v>184</v>
      </c>
      <c r="AU257" s="184" t="s">
        <v>89</v>
      </c>
      <c r="AV257" s="14" t="s">
        <v>182</v>
      </c>
      <c r="AW257" s="14" t="s">
        <v>31</v>
      </c>
      <c r="AX257" s="14" t="s">
        <v>83</v>
      </c>
      <c r="AY257" s="184" t="s">
        <v>175</v>
      </c>
    </row>
    <row r="258" spans="2:65" s="1" customFormat="1" ht="24.2" customHeight="1">
      <c r="B258" s="143"/>
      <c r="C258" s="144" t="s">
        <v>490</v>
      </c>
      <c r="D258" s="144" t="s">
        <v>178</v>
      </c>
      <c r="E258" s="145" t="s">
        <v>1492</v>
      </c>
      <c r="F258" s="146" t="s">
        <v>1493</v>
      </c>
      <c r="G258" s="147" t="s">
        <v>417</v>
      </c>
      <c r="H258" s="148">
        <v>356.6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42</v>
      </c>
      <c r="P258" s="154">
        <f>O258*H258</f>
        <v>0</v>
      </c>
      <c r="Q258" s="154">
        <v>4.5899999999999998E-5</v>
      </c>
      <c r="R258" s="154">
        <f>Q258*H258</f>
        <v>1.6367940000000001E-2</v>
      </c>
      <c r="S258" s="154">
        <v>0</v>
      </c>
      <c r="T258" s="155">
        <f>S258*H258</f>
        <v>0</v>
      </c>
      <c r="AR258" s="156" t="s">
        <v>321</v>
      </c>
      <c r="AT258" s="156" t="s">
        <v>178</v>
      </c>
      <c r="AU258" s="156" t="s">
        <v>89</v>
      </c>
      <c r="AY258" s="17" t="s">
        <v>175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89</v>
      </c>
      <c r="BK258" s="157">
        <f>ROUND(I258*H258,2)</f>
        <v>0</v>
      </c>
      <c r="BL258" s="17" t="s">
        <v>321</v>
      </c>
      <c r="BM258" s="156" t="s">
        <v>3173</v>
      </c>
    </row>
    <row r="259" spans="2:65" s="12" customFormat="1">
      <c r="B259" s="158"/>
      <c r="D259" s="159" t="s">
        <v>184</v>
      </c>
      <c r="E259" s="160" t="s">
        <v>1</v>
      </c>
      <c r="F259" s="161" t="s">
        <v>3174</v>
      </c>
      <c r="H259" s="160" t="s">
        <v>1</v>
      </c>
      <c r="I259" s="162"/>
      <c r="L259" s="158"/>
      <c r="M259" s="163"/>
      <c r="T259" s="164"/>
      <c r="AT259" s="160" t="s">
        <v>184</v>
      </c>
      <c r="AU259" s="160" t="s">
        <v>89</v>
      </c>
      <c r="AV259" s="12" t="s">
        <v>83</v>
      </c>
      <c r="AW259" s="12" t="s">
        <v>31</v>
      </c>
      <c r="AX259" s="12" t="s">
        <v>76</v>
      </c>
      <c r="AY259" s="160" t="s">
        <v>175</v>
      </c>
    </row>
    <row r="260" spans="2:65" s="13" customFormat="1">
      <c r="B260" s="165"/>
      <c r="D260" s="159" t="s">
        <v>184</v>
      </c>
      <c r="E260" s="166" t="s">
        <v>1</v>
      </c>
      <c r="F260" s="167" t="s">
        <v>3175</v>
      </c>
      <c r="H260" s="168">
        <v>356.6</v>
      </c>
      <c r="I260" s="169"/>
      <c r="L260" s="165"/>
      <c r="M260" s="170"/>
      <c r="T260" s="171"/>
      <c r="AT260" s="166" t="s">
        <v>184</v>
      </c>
      <c r="AU260" s="166" t="s">
        <v>89</v>
      </c>
      <c r="AV260" s="13" t="s">
        <v>89</v>
      </c>
      <c r="AW260" s="13" t="s">
        <v>31</v>
      </c>
      <c r="AX260" s="13" t="s">
        <v>83</v>
      </c>
      <c r="AY260" s="166" t="s">
        <v>175</v>
      </c>
    </row>
    <row r="261" spans="2:65" s="1" customFormat="1" ht="24.2" customHeight="1">
      <c r="B261" s="143"/>
      <c r="C261" s="172" t="s">
        <v>494</v>
      </c>
      <c r="D261" s="172" t="s">
        <v>186</v>
      </c>
      <c r="E261" s="173" t="s">
        <v>3176</v>
      </c>
      <c r="F261" s="174" t="s">
        <v>3177</v>
      </c>
      <c r="G261" s="175" t="s">
        <v>417</v>
      </c>
      <c r="H261" s="176">
        <v>449.209</v>
      </c>
      <c r="I261" s="177"/>
      <c r="J261" s="178">
        <f>ROUND(I261*H261,2)</f>
        <v>0</v>
      </c>
      <c r="K261" s="179"/>
      <c r="L261" s="180"/>
      <c r="M261" s="181" t="s">
        <v>1</v>
      </c>
      <c r="N261" s="182" t="s">
        <v>42</v>
      </c>
      <c r="P261" s="154">
        <f>O261*H261</f>
        <v>0</v>
      </c>
      <c r="Q261" s="154">
        <v>1E-3</v>
      </c>
      <c r="R261" s="154">
        <f>Q261*H261</f>
        <v>0.44920900000000002</v>
      </c>
      <c r="S261" s="154">
        <v>0</v>
      </c>
      <c r="T261" s="155">
        <f>S261*H261</f>
        <v>0</v>
      </c>
      <c r="AR261" s="156" t="s">
        <v>407</v>
      </c>
      <c r="AT261" s="156" t="s">
        <v>186</v>
      </c>
      <c r="AU261" s="156" t="s">
        <v>89</v>
      </c>
      <c r="AY261" s="17" t="s">
        <v>175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89</v>
      </c>
      <c r="BK261" s="157">
        <f>ROUND(I261*H261,2)</f>
        <v>0</v>
      </c>
      <c r="BL261" s="17" t="s">
        <v>321</v>
      </c>
      <c r="BM261" s="156" t="s">
        <v>3178</v>
      </c>
    </row>
    <row r="262" spans="2:65" s="13" customFormat="1">
      <c r="B262" s="165"/>
      <c r="D262" s="159" t="s">
        <v>184</v>
      </c>
      <c r="E262" s="166" t="s">
        <v>1</v>
      </c>
      <c r="F262" s="167" t="s">
        <v>3179</v>
      </c>
      <c r="H262" s="168">
        <v>74.778999999999996</v>
      </c>
      <c r="I262" s="169"/>
      <c r="L262" s="165"/>
      <c r="M262" s="170"/>
      <c r="T262" s="171"/>
      <c r="AT262" s="166" t="s">
        <v>184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175</v>
      </c>
    </row>
    <row r="263" spans="2:65" s="13" customFormat="1">
      <c r="B263" s="165"/>
      <c r="D263" s="159" t="s">
        <v>184</v>
      </c>
      <c r="E263" s="166" t="s">
        <v>1</v>
      </c>
      <c r="F263" s="167" t="s">
        <v>3180</v>
      </c>
      <c r="H263" s="168">
        <v>374.43</v>
      </c>
      <c r="I263" s="169"/>
      <c r="L263" s="165"/>
      <c r="M263" s="170"/>
      <c r="T263" s="171"/>
      <c r="AT263" s="166" t="s">
        <v>184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175</v>
      </c>
    </row>
    <row r="264" spans="2:65" s="14" customFormat="1">
      <c r="B264" s="183"/>
      <c r="D264" s="159" t="s">
        <v>184</v>
      </c>
      <c r="E264" s="184" t="s">
        <v>1</v>
      </c>
      <c r="F264" s="185" t="s">
        <v>204</v>
      </c>
      <c r="H264" s="186">
        <v>449.209</v>
      </c>
      <c r="I264" s="187"/>
      <c r="L264" s="183"/>
      <c r="M264" s="188"/>
      <c r="T264" s="189"/>
      <c r="AT264" s="184" t="s">
        <v>184</v>
      </c>
      <c r="AU264" s="184" t="s">
        <v>89</v>
      </c>
      <c r="AV264" s="14" t="s">
        <v>182</v>
      </c>
      <c r="AW264" s="14" t="s">
        <v>31</v>
      </c>
      <c r="AX264" s="14" t="s">
        <v>83</v>
      </c>
      <c r="AY264" s="184" t="s">
        <v>175</v>
      </c>
    </row>
    <row r="265" spans="2:65" s="1" customFormat="1" ht="24.2" customHeight="1">
      <c r="B265" s="143"/>
      <c r="C265" s="144" t="s">
        <v>498</v>
      </c>
      <c r="D265" s="144" t="s">
        <v>178</v>
      </c>
      <c r="E265" s="145" t="s">
        <v>645</v>
      </c>
      <c r="F265" s="146" t="s">
        <v>646</v>
      </c>
      <c r="G265" s="147" t="s">
        <v>432</v>
      </c>
      <c r="H265" s="190"/>
      <c r="I265" s="149"/>
      <c r="J265" s="150">
        <f>ROUND(I265*H265,2)</f>
        <v>0</v>
      </c>
      <c r="K265" s="151"/>
      <c r="L265" s="32"/>
      <c r="M265" s="152" t="s">
        <v>1</v>
      </c>
      <c r="N265" s="153" t="s">
        <v>42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321</v>
      </c>
      <c r="AT265" s="156" t="s">
        <v>178</v>
      </c>
      <c r="AU265" s="156" t="s">
        <v>89</v>
      </c>
      <c r="AY265" s="17" t="s">
        <v>175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89</v>
      </c>
      <c r="BK265" s="157">
        <f>ROUND(I265*H265,2)</f>
        <v>0</v>
      </c>
      <c r="BL265" s="17" t="s">
        <v>321</v>
      </c>
      <c r="BM265" s="156" t="s">
        <v>3181</v>
      </c>
    </row>
    <row r="266" spans="2:65" s="11" customFormat="1" ht="22.9" customHeight="1">
      <c r="B266" s="131"/>
      <c r="D266" s="132" t="s">
        <v>75</v>
      </c>
      <c r="E266" s="141" t="s">
        <v>2445</v>
      </c>
      <c r="F266" s="141" t="s">
        <v>2446</v>
      </c>
      <c r="I266" s="134"/>
      <c r="J266" s="142">
        <f>BK266</f>
        <v>0</v>
      </c>
      <c r="L266" s="131"/>
      <c r="M266" s="136"/>
      <c r="P266" s="137">
        <f>SUM(P267:P274)</f>
        <v>0</v>
      </c>
      <c r="R266" s="137">
        <f>SUM(R267:R274)</f>
        <v>9.9072090000000002E-3</v>
      </c>
      <c r="T266" s="138">
        <f>SUM(T267:T274)</f>
        <v>0</v>
      </c>
      <c r="AR266" s="132" t="s">
        <v>89</v>
      </c>
      <c r="AT266" s="139" t="s">
        <v>75</v>
      </c>
      <c r="AU266" s="139" t="s">
        <v>83</v>
      </c>
      <c r="AY266" s="132" t="s">
        <v>175</v>
      </c>
      <c r="BK266" s="140">
        <f>SUM(BK267:BK274)</f>
        <v>0</v>
      </c>
    </row>
    <row r="267" spans="2:65" s="1" customFormat="1" ht="24.2" customHeight="1">
      <c r="B267" s="143"/>
      <c r="C267" s="144" t="s">
        <v>502</v>
      </c>
      <c r="D267" s="144" t="s">
        <v>178</v>
      </c>
      <c r="E267" s="145" t="s">
        <v>3182</v>
      </c>
      <c r="F267" s="146" t="s">
        <v>3183</v>
      </c>
      <c r="G267" s="147" t="s">
        <v>197</v>
      </c>
      <c r="H267" s="148">
        <v>11.271000000000001</v>
      </c>
      <c r="I267" s="149"/>
      <c r="J267" s="150">
        <f>ROUND(I267*H267,2)</f>
        <v>0</v>
      </c>
      <c r="K267" s="151"/>
      <c r="L267" s="32"/>
      <c r="M267" s="152" t="s">
        <v>1</v>
      </c>
      <c r="N267" s="153" t="s">
        <v>42</v>
      </c>
      <c r="P267" s="154">
        <f>O267*H267</f>
        <v>0</v>
      </c>
      <c r="Q267" s="154">
        <v>6.8999999999999997E-4</v>
      </c>
      <c r="R267" s="154">
        <f>Q267*H267</f>
        <v>7.7769900000000001E-3</v>
      </c>
      <c r="S267" s="154">
        <v>0</v>
      </c>
      <c r="T267" s="155">
        <f>S267*H267</f>
        <v>0</v>
      </c>
      <c r="AR267" s="156" t="s">
        <v>321</v>
      </c>
      <c r="AT267" s="156" t="s">
        <v>178</v>
      </c>
      <c r="AU267" s="156" t="s">
        <v>89</v>
      </c>
      <c r="AY267" s="17" t="s">
        <v>175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89</v>
      </c>
      <c r="BK267" s="157">
        <f>ROUND(I267*H267,2)</f>
        <v>0</v>
      </c>
      <c r="BL267" s="17" t="s">
        <v>321</v>
      </c>
      <c r="BM267" s="156" t="s">
        <v>3184</v>
      </c>
    </row>
    <row r="268" spans="2:65" s="12" customFormat="1">
      <c r="B268" s="158"/>
      <c r="D268" s="159" t="s">
        <v>184</v>
      </c>
      <c r="E268" s="160" t="s">
        <v>1</v>
      </c>
      <c r="F268" s="161" t="s">
        <v>3185</v>
      </c>
      <c r="H268" s="160" t="s">
        <v>1</v>
      </c>
      <c r="I268" s="162"/>
      <c r="L268" s="158"/>
      <c r="M268" s="163"/>
      <c r="T268" s="164"/>
      <c r="AT268" s="160" t="s">
        <v>184</v>
      </c>
      <c r="AU268" s="160" t="s">
        <v>89</v>
      </c>
      <c r="AV268" s="12" t="s">
        <v>83</v>
      </c>
      <c r="AW268" s="12" t="s">
        <v>31</v>
      </c>
      <c r="AX268" s="12" t="s">
        <v>76</v>
      </c>
      <c r="AY268" s="160" t="s">
        <v>175</v>
      </c>
    </row>
    <row r="269" spans="2:65" s="13" customFormat="1">
      <c r="B269" s="165"/>
      <c r="D269" s="159" t="s">
        <v>184</v>
      </c>
      <c r="E269" s="166" t="s">
        <v>1</v>
      </c>
      <c r="F269" s="167" t="s">
        <v>3186</v>
      </c>
      <c r="H269" s="168">
        <v>0.64</v>
      </c>
      <c r="I269" s="169"/>
      <c r="L269" s="165"/>
      <c r="M269" s="170"/>
      <c r="T269" s="171"/>
      <c r="AT269" s="166" t="s">
        <v>184</v>
      </c>
      <c r="AU269" s="166" t="s">
        <v>89</v>
      </c>
      <c r="AV269" s="13" t="s">
        <v>89</v>
      </c>
      <c r="AW269" s="13" t="s">
        <v>31</v>
      </c>
      <c r="AX269" s="13" t="s">
        <v>76</v>
      </c>
      <c r="AY269" s="166" t="s">
        <v>175</v>
      </c>
    </row>
    <row r="270" spans="2:65" s="13" customFormat="1">
      <c r="B270" s="165"/>
      <c r="D270" s="159" t="s">
        <v>184</v>
      </c>
      <c r="E270" s="166" t="s">
        <v>1</v>
      </c>
      <c r="F270" s="167" t="s">
        <v>3187</v>
      </c>
      <c r="H270" s="168">
        <v>0.72</v>
      </c>
      <c r="I270" s="169"/>
      <c r="L270" s="165"/>
      <c r="M270" s="170"/>
      <c r="T270" s="171"/>
      <c r="AT270" s="166" t="s">
        <v>184</v>
      </c>
      <c r="AU270" s="166" t="s">
        <v>89</v>
      </c>
      <c r="AV270" s="13" t="s">
        <v>89</v>
      </c>
      <c r="AW270" s="13" t="s">
        <v>31</v>
      </c>
      <c r="AX270" s="13" t="s">
        <v>76</v>
      </c>
      <c r="AY270" s="166" t="s">
        <v>175</v>
      </c>
    </row>
    <row r="271" spans="2:65" s="12" customFormat="1">
      <c r="B271" s="158"/>
      <c r="D271" s="159" t="s">
        <v>184</v>
      </c>
      <c r="E271" s="160" t="s">
        <v>1</v>
      </c>
      <c r="F271" s="161" t="s">
        <v>3188</v>
      </c>
      <c r="H271" s="160" t="s">
        <v>1</v>
      </c>
      <c r="I271" s="162"/>
      <c r="L271" s="158"/>
      <c r="M271" s="163"/>
      <c r="T271" s="164"/>
      <c r="AT271" s="160" t="s">
        <v>184</v>
      </c>
      <c r="AU271" s="160" t="s">
        <v>89</v>
      </c>
      <c r="AV271" s="12" t="s">
        <v>83</v>
      </c>
      <c r="AW271" s="12" t="s">
        <v>31</v>
      </c>
      <c r="AX271" s="12" t="s">
        <v>76</v>
      </c>
      <c r="AY271" s="160" t="s">
        <v>175</v>
      </c>
    </row>
    <row r="272" spans="2:65" s="13" customFormat="1">
      <c r="B272" s="165"/>
      <c r="D272" s="159" t="s">
        <v>184</v>
      </c>
      <c r="E272" s="166" t="s">
        <v>1</v>
      </c>
      <c r="F272" s="167" t="s">
        <v>3189</v>
      </c>
      <c r="H272" s="168">
        <v>9.9109999999999996</v>
      </c>
      <c r="I272" s="169"/>
      <c r="L272" s="165"/>
      <c r="M272" s="170"/>
      <c r="T272" s="171"/>
      <c r="AT272" s="166" t="s">
        <v>184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175</v>
      </c>
    </row>
    <row r="273" spans="2:65" s="14" customFormat="1">
      <c r="B273" s="183"/>
      <c r="D273" s="159" t="s">
        <v>184</v>
      </c>
      <c r="E273" s="184" t="s">
        <v>1</v>
      </c>
      <c r="F273" s="185" t="s">
        <v>204</v>
      </c>
      <c r="H273" s="186">
        <v>11.270999999999999</v>
      </c>
      <c r="I273" s="187"/>
      <c r="L273" s="183"/>
      <c r="M273" s="188"/>
      <c r="T273" s="189"/>
      <c r="AT273" s="184" t="s">
        <v>184</v>
      </c>
      <c r="AU273" s="184" t="s">
        <v>89</v>
      </c>
      <c r="AV273" s="14" t="s">
        <v>182</v>
      </c>
      <c r="AW273" s="14" t="s">
        <v>31</v>
      </c>
      <c r="AX273" s="14" t="s">
        <v>83</v>
      </c>
      <c r="AY273" s="184" t="s">
        <v>175</v>
      </c>
    </row>
    <row r="274" spans="2:65" s="1" customFormat="1" ht="24.2" customHeight="1">
      <c r="B274" s="143"/>
      <c r="C274" s="144" t="s">
        <v>506</v>
      </c>
      <c r="D274" s="144" t="s">
        <v>178</v>
      </c>
      <c r="E274" s="145" t="s">
        <v>3190</v>
      </c>
      <c r="F274" s="146" t="s">
        <v>3191</v>
      </c>
      <c r="G274" s="147" t="s">
        <v>197</v>
      </c>
      <c r="H274" s="148">
        <v>11.271000000000001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42</v>
      </c>
      <c r="P274" s="154">
        <f>O274*H274</f>
        <v>0</v>
      </c>
      <c r="Q274" s="154">
        <v>1.8900000000000001E-4</v>
      </c>
      <c r="R274" s="154">
        <f>Q274*H274</f>
        <v>2.1302190000000005E-3</v>
      </c>
      <c r="S274" s="154">
        <v>0</v>
      </c>
      <c r="T274" s="155">
        <f>S274*H274</f>
        <v>0</v>
      </c>
      <c r="AR274" s="156" t="s">
        <v>321</v>
      </c>
      <c r="AT274" s="156" t="s">
        <v>178</v>
      </c>
      <c r="AU274" s="156" t="s">
        <v>89</v>
      </c>
      <c r="AY274" s="17" t="s">
        <v>175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89</v>
      </c>
      <c r="BK274" s="157">
        <f>ROUND(I274*H274,2)</f>
        <v>0</v>
      </c>
      <c r="BL274" s="17" t="s">
        <v>321</v>
      </c>
      <c r="BM274" s="156" t="s">
        <v>3192</v>
      </c>
    </row>
    <row r="275" spans="2:65" s="11" customFormat="1" ht="22.9" customHeight="1">
      <c r="B275" s="131"/>
      <c r="D275" s="132" t="s">
        <v>75</v>
      </c>
      <c r="E275" s="141" t="s">
        <v>648</v>
      </c>
      <c r="F275" s="141" t="s">
        <v>649</v>
      </c>
      <c r="I275" s="134"/>
      <c r="J275" s="142">
        <f>BK275</f>
        <v>0</v>
      </c>
      <c r="L275" s="131"/>
      <c r="M275" s="136"/>
      <c r="P275" s="137">
        <f>SUM(P276:P281)</f>
        <v>0</v>
      </c>
      <c r="R275" s="137">
        <f>SUM(R276:R281)</f>
        <v>2.830981824E-2</v>
      </c>
      <c r="T275" s="138">
        <f>SUM(T276:T281)</f>
        <v>0</v>
      </c>
      <c r="AR275" s="132" t="s">
        <v>89</v>
      </c>
      <c r="AT275" s="139" t="s">
        <v>75</v>
      </c>
      <c r="AU275" s="139" t="s">
        <v>83</v>
      </c>
      <c r="AY275" s="132" t="s">
        <v>175</v>
      </c>
      <c r="BK275" s="140">
        <f>SUM(BK276:BK281)</f>
        <v>0</v>
      </c>
    </row>
    <row r="276" spans="2:65" s="1" customFormat="1" ht="24.2" customHeight="1">
      <c r="B276" s="143"/>
      <c r="C276" s="144" t="s">
        <v>510</v>
      </c>
      <c r="D276" s="144" t="s">
        <v>178</v>
      </c>
      <c r="E276" s="145" t="s">
        <v>2474</v>
      </c>
      <c r="F276" s="146" t="s">
        <v>2475</v>
      </c>
      <c r="G276" s="147" t="s">
        <v>197</v>
      </c>
      <c r="H276" s="148">
        <v>94.688000000000002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42</v>
      </c>
      <c r="P276" s="154">
        <f>O276*H276</f>
        <v>0</v>
      </c>
      <c r="Q276" s="154">
        <v>1.2750000000000001E-4</v>
      </c>
      <c r="R276" s="154">
        <f>Q276*H276</f>
        <v>1.207272E-2</v>
      </c>
      <c r="S276" s="154">
        <v>0</v>
      </c>
      <c r="T276" s="155">
        <f>S276*H276</f>
        <v>0</v>
      </c>
      <c r="AR276" s="156" t="s">
        <v>321</v>
      </c>
      <c r="AT276" s="156" t="s">
        <v>178</v>
      </c>
      <c r="AU276" s="156" t="s">
        <v>89</v>
      </c>
      <c r="AY276" s="17" t="s">
        <v>175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89</v>
      </c>
      <c r="BK276" s="157">
        <f>ROUND(I276*H276,2)</f>
        <v>0</v>
      </c>
      <c r="BL276" s="17" t="s">
        <v>321</v>
      </c>
      <c r="BM276" s="156" t="s">
        <v>3193</v>
      </c>
    </row>
    <row r="277" spans="2:65" s="1" customFormat="1" ht="37.9" customHeight="1">
      <c r="B277" s="143"/>
      <c r="C277" s="144" t="s">
        <v>514</v>
      </c>
      <c r="D277" s="144" t="s">
        <v>178</v>
      </c>
      <c r="E277" s="145" t="s">
        <v>3194</v>
      </c>
      <c r="F277" s="146" t="s">
        <v>3195</v>
      </c>
      <c r="G277" s="147" t="s">
        <v>197</v>
      </c>
      <c r="H277" s="148">
        <v>94.688000000000002</v>
      </c>
      <c r="I277" s="149"/>
      <c r="J277" s="150">
        <f>ROUND(I277*H277,2)</f>
        <v>0</v>
      </c>
      <c r="K277" s="151"/>
      <c r="L277" s="32"/>
      <c r="M277" s="152" t="s">
        <v>1</v>
      </c>
      <c r="N277" s="153" t="s">
        <v>42</v>
      </c>
      <c r="P277" s="154">
        <f>O277*H277</f>
        <v>0</v>
      </c>
      <c r="Q277" s="154">
        <v>1.7148E-4</v>
      </c>
      <c r="R277" s="154">
        <f>Q277*H277</f>
        <v>1.6237098240000001E-2</v>
      </c>
      <c r="S277" s="154">
        <v>0</v>
      </c>
      <c r="T277" s="155">
        <f>S277*H277</f>
        <v>0</v>
      </c>
      <c r="AR277" s="156" t="s">
        <v>321</v>
      </c>
      <c r="AT277" s="156" t="s">
        <v>178</v>
      </c>
      <c r="AU277" s="156" t="s">
        <v>89</v>
      </c>
      <c r="AY277" s="17" t="s">
        <v>175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89</v>
      </c>
      <c r="BK277" s="157">
        <f>ROUND(I277*H277,2)</f>
        <v>0</v>
      </c>
      <c r="BL277" s="17" t="s">
        <v>321</v>
      </c>
      <c r="BM277" s="156" t="s">
        <v>3196</v>
      </c>
    </row>
    <row r="278" spans="2:65" s="12" customFormat="1">
      <c r="B278" s="158"/>
      <c r="D278" s="159" t="s">
        <v>184</v>
      </c>
      <c r="E278" s="160" t="s">
        <v>1</v>
      </c>
      <c r="F278" s="161" t="s">
        <v>3197</v>
      </c>
      <c r="H278" s="160" t="s">
        <v>1</v>
      </c>
      <c r="I278" s="162"/>
      <c r="L278" s="158"/>
      <c r="M278" s="163"/>
      <c r="T278" s="164"/>
      <c r="AT278" s="160" t="s">
        <v>184</v>
      </c>
      <c r="AU278" s="160" t="s">
        <v>89</v>
      </c>
      <c r="AV278" s="12" t="s">
        <v>83</v>
      </c>
      <c r="AW278" s="12" t="s">
        <v>31</v>
      </c>
      <c r="AX278" s="12" t="s">
        <v>76</v>
      </c>
      <c r="AY278" s="160" t="s">
        <v>175</v>
      </c>
    </row>
    <row r="279" spans="2:65" s="13" customFormat="1">
      <c r="B279" s="165"/>
      <c r="D279" s="159" t="s">
        <v>184</v>
      </c>
      <c r="E279" s="166" t="s">
        <v>1</v>
      </c>
      <c r="F279" s="167" t="s">
        <v>3160</v>
      </c>
      <c r="H279" s="168">
        <v>101.88800000000001</v>
      </c>
      <c r="I279" s="169"/>
      <c r="L279" s="165"/>
      <c r="M279" s="170"/>
      <c r="T279" s="171"/>
      <c r="AT279" s="166" t="s">
        <v>184</v>
      </c>
      <c r="AU279" s="166" t="s">
        <v>89</v>
      </c>
      <c r="AV279" s="13" t="s">
        <v>89</v>
      </c>
      <c r="AW279" s="13" t="s">
        <v>31</v>
      </c>
      <c r="AX279" s="13" t="s">
        <v>76</v>
      </c>
      <c r="AY279" s="166" t="s">
        <v>175</v>
      </c>
    </row>
    <row r="280" spans="2:65" s="13" customFormat="1">
      <c r="B280" s="165"/>
      <c r="D280" s="159" t="s">
        <v>184</v>
      </c>
      <c r="E280" s="166" t="s">
        <v>1</v>
      </c>
      <c r="F280" s="167" t="s">
        <v>3161</v>
      </c>
      <c r="H280" s="168">
        <v>-7.2</v>
      </c>
      <c r="I280" s="169"/>
      <c r="L280" s="165"/>
      <c r="M280" s="170"/>
      <c r="T280" s="171"/>
      <c r="AT280" s="166" t="s">
        <v>184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175</v>
      </c>
    </row>
    <row r="281" spans="2:65" s="14" customFormat="1">
      <c r="B281" s="183"/>
      <c r="D281" s="159" t="s">
        <v>184</v>
      </c>
      <c r="E281" s="184" t="s">
        <v>1</v>
      </c>
      <c r="F281" s="185" t="s">
        <v>204</v>
      </c>
      <c r="H281" s="186">
        <v>94.688000000000002</v>
      </c>
      <c r="I281" s="187"/>
      <c r="L281" s="183"/>
      <c r="M281" s="188"/>
      <c r="T281" s="189"/>
      <c r="AT281" s="184" t="s">
        <v>184</v>
      </c>
      <c r="AU281" s="184" t="s">
        <v>89</v>
      </c>
      <c r="AV281" s="14" t="s">
        <v>182</v>
      </c>
      <c r="AW281" s="14" t="s">
        <v>31</v>
      </c>
      <c r="AX281" s="14" t="s">
        <v>83</v>
      </c>
      <c r="AY281" s="184" t="s">
        <v>175</v>
      </c>
    </row>
    <row r="282" spans="2:65" s="11" customFormat="1" ht="25.9" customHeight="1">
      <c r="B282" s="131"/>
      <c r="D282" s="132" t="s">
        <v>75</v>
      </c>
      <c r="E282" s="133" t="s">
        <v>186</v>
      </c>
      <c r="F282" s="133" t="s">
        <v>3198</v>
      </c>
      <c r="I282" s="134"/>
      <c r="J282" s="135">
        <f>BK282</f>
        <v>0</v>
      </c>
      <c r="L282" s="131"/>
      <c r="M282" s="136"/>
      <c r="P282" s="137">
        <f>P283+P303</f>
        <v>0</v>
      </c>
      <c r="R282" s="137">
        <f>R283+R303</f>
        <v>0</v>
      </c>
      <c r="T282" s="138">
        <f>T283+T303</f>
        <v>0</v>
      </c>
      <c r="AR282" s="132" t="s">
        <v>83</v>
      </c>
      <c r="AT282" s="139" t="s">
        <v>75</v>
      </c>
      <c r="AU282" s="139" t="s">
        <v>76</v>
      </c>
      <c r="AY282" s="132" t="s">
        <v>175</v>
      </c>
      <c r="BK282" s="140">
        <f>BK283+BK303</f>
        <v>0</v>
      </c>
    </row>
    <row r="283" spans="2:65" s="11" customFormat="1" ht="22.9" customHeight="1">
      <c r="B283" s="131"/>
      <c r="D283" s="132" t="s">
        <v>75</v>
      </c>
      <c r="E283" s="141" t="s">
        <v>3199</v>
      </c>
      <c r="F283" s="141" t="s">
        <v>3200</v>
      </c>
      <c r="I283" s="134"/>
      <c r="J283" s="142">
        <f>BK283</f>
        <v>0</v>
      </c>
      <c r="L283" s="131"/>
      <c r="M283" s="136"/>
      <c r="P283" s="137">
        <f>SUM(P284:P302)</f>
        <v>0</v>
      </c>
      <c r="R283" s="137">
        <f>SUM(R284:R302)</f>
        <v>0</v>
      </c>
      <c r="T283" s="138">
        <f>SUM(T284:T302)</f>
        <v>0</v>
      </c>
      <c r="AR283" s="132" t="s">
        <v>176</v>
      </c>
      <c r="AT283" s="139" t="s">
        <v>75</v>
      </c>
      <c r="AU283" s="139" t="s">
        <v>83</v>
      </c>
      <c r="AY283" s="132" t="s">
        <v>175</v>
      </c>
      <c r="BK283" s="140">
        <f>SUM(BK284:BK302)</f>
        <v>0</v>
      </c>
    </row>
    <row r="284" spans="2:65" s="1" customFormat="1" ht="16.5" customHeight="1">
      <c r="B284" s="143"/>
      <c r="C284" s="144" t="s">
        <v>518</v>
      </c>
      <c r="D284" s="144" t="s">
        <v>178</v>
      </c>
      <c r="E284" s="145" t="s">
        <v>3201</v>
      </c>
      <c r="F284" s="146" t="s">
        <v>3202</v>
      </c>
      <c r="G284" s="147" t="s">
        <v>181</v>
      </c>
      <c r="H284" s="148">
        <v>2</v>
      </c>
      <c r="I284" s="149"/>
      <c r="J284" s="150">
        <f>ROUND(I284*H284,2)</f>
        <v>0</v>
      </c>
      <c r="K284" s="151"/>
      <c r="L284" s="32"/>
      <c r="M284" s="152" t="s">
        <v>1</v>
      </c>
      <c r="N284" s="153" t="s">
        <v>42</v>
      </c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156" t="s">
        <v>441</v>
      </c>
      <c r="AT284" s="156" t="s">
        <v>178</v>
      </c>
      <c r="AU284" s="156" t="s">
        <v>89</v>
      </c>
      <c r="AY284" s="17" t="s">
        <v>175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89</v>
      </c>
      <c r="BK284" s="157">
        <f>ROUND(I284*H284,2)</f>
        <v>0</v>
      </c>
      <c r="BL284" s="17" t="s">
        <v>441</v>
      </c>
      <c r="BM284" s="156" t="s">
        <v>3203</v>
      </c>
    </row>
    <row r="285" spans="2:65" s="12" customFormat="1" ht="22.5">
      <c r="B285" s="158"/>
      <c r="D285" s="159" t="s">
        <v>184</v>
      </c>
      <c r="E285" s="160" t="s">
        <v>1</v>
      </c>
      <c r="F285" s="161" t="s">
        <v>3204</v>
      </c>
      <c r="H285" s="160" t="s">
        <v>1</v>
      </c>
      <c r="I285" s="162"/>
      <c r="L285" s="158"/>
      <c r="M285" s="163"/>
      <c r="T285" s="164"/>
      <c r="AT285" s="160" t="s">
        <v>184</v>
      </c>
      <c r="AU285" s="160" t="s">
        <v>89</v>
      </c>
      <c r="AV285" s="12" t="s">
        <v>83</v>
      </c>
      <c r="AW285" s="12" t="s">
        <v>31</v>
      </c>
      <c r="AX285" s="12" t="s">
        <v>76</v>
      </c>
      <c r="AY285" s="160" t="s">
        <v>175</v>
      </c>
    </row>
    <row r="286" spans="2:65" s="12" customFormat="1" ht="33.75">
      <c r="B286" s="158"/>
      <c r="D286" s="159" t="s">
        <v>184</v>
      </c>
      <c r="E286" s="160" t="s">
        <v>1</v>
      </c>
      <c r="F286" s="161" t="s">
        <v>3205</v>
      </c>
      <c r="H286" s="160" t="s">
        <v>1</v>
      </c>
      <c r="I286" s="162"/>
      <c r="L286" s="158"/>
      <c r="M286" s="163"/>
      <c r="T286" s="164"/>
      <c r="AT286" s="160" t="s">
        <v>184</v>
      </c>
      <c r="AU286" s="160" t="s">
        <v>89</v>
      </c>
      <c r="AV286" s="12" t="s">
        <v>83</v>
      </c>
      <c r="AW286" s="12" t="s">
        <v>31</v>
      </c>
      <c r="AX286" s="12" t="s">
        <v>76</v>
      </c>
      <c r="AY286" s="160" t="s">
        <v>175</v>
      </c>
    </row>
    <row r="287" spans="2:65" s="12" customFormat="1">
      <c r="B287" s="158"/>
      <c r="D287" s="159" t="s">
        <v>184</v>
      </c>
      <c r="E287" s="160" t="s">
        <v>1</v>
      </c>
      <c r="F287" s="161" t="s">
        <v>3206</v>
      </c>
      <c r="H287" s="160" t="s">
        <v>1</v>
      </c>
      <c r="I287" s="162"/>
      <c r="L287" s="158"/>
      <c r="M287" s="163"/>
      <c r="T287" s="164"/>
      <c r="AT287" s="160" t="s">
        <v>184</v>
      </c>
      <c r="AU287" s="160" t="s">
        <v>89</v>
      </c>
      <c r="AV287" s="12" t="s">
        <v>83</v>
      </c>
      <c r="AW287" s="12" t="s">
        <v>31</v>
      </c>
      <c r="AX287" s="12" t="s">
        <v>76</v>
      </c>
      <c r="AY287" s="160" t="s">
        <v>175</v>
      </c>
    </row>
    <row r="288" spans="2:65" s="12" customFormat="1" ht="22.5">
      <c r="B288" s="158"/>
      <c r="D288" s="159" t="s">
        <v>184</v>
      </c>
      <c r="E288" s="160" t="s">
        <v>1</v>
      </c>
      <c r="F288" s="161" t="s">
        <v>3207</v>
      </c>
      <c r="H288" s="160" t="s">
        <v>1</v>
      </c>
      <c r="I288" s="162"/>
      <c r="L288" s="158"/>
      <c r="M288" s="163"/>
      <c r="T288" s="164"/>
      <c r="AT288" s="160" t="s">
        <v>184</v>
      </c>
      <c r="AU288" s="160" t="s">
        <v>89</v>
      </c>
      <c r="AV288" s="12" t="s">
        <v>83</v>
      </c>
      <c r="AW288" s="12" t="s">
        <v>31</v>
      </c>
      <c r="AX288" s="12" t="s">
        <v>76</v>
      </c>
      <c r="AY288" s="160" t="s">
        <v>175</v>
      </c>
    </row>
    <row r="289" spans="2:65" s="12" customFormat="1" ht="22.5">
      <c r="B289" s="158"/>
      <c r="D289" s="159" t="s">
        <v>184</v>
      </c>
      <c r="E289" s="160" t="s">
        <v>1</v>
      </c>
      <c r="F289" s="161" t="s">
        <v>3208</v>
      </c>
      <c r="H289" s="160" t="s">
        <v>1</v>
      </c>
      <c r="I289" s="162"/>
      <c r="L289" s="158"/>
      <c r="M289" s="163"/>
      <c r="T289" s="164"/>
      <c r="AT289" s="160" t="s">
        <v>184</v>
      </c>
      <c r="AU289" s="160" t="s">
        <v>89</v>
      </c>
      <c r="AV289" s="12" t="s">
        <v>83</v>
      </c>
      <c r="AW289" s="12" t="s">
        <v>31</v>
      </c>
      <c r="AX289" s="12" t="s">
        <v>76</v>
      </c>
      <c r="AY289" s="160" t="s">
        <v>175</v>
      </c>
    </row>
    <row r="290" spans="2:65" s="12" customFormat="1">
      <c r="B290" s="158"/>
      <c r="D290" s="159" t="s">
        <v>184</v>
      </c>
      <c r="E290" s="160" t="s">
        <v>1</v>
      </c>
      <c r="F290" s="161" t="s">
        <v>3209</v>
      </c>
      <c r="H290" s="160" t="s">
        <v>1</v>
      </c>
      <c r="I290" s="162"/>
      <c r="L290" s="158"/>
      <c r="M290" s="163"/>
      <c r="T290" s="164"/>
      <c r="AT290" s="160" t="s">
        <v>184</v>
      </c>
      <c r="AU290" s="160" t="s">
        <v>89</v>
      </c>
      <c r="AV290" s="12" t="s">
        <v>83</v>
      </c>
      <c r="AW290" s="12" t="s">
        <v>31</v>
      </c>
      <c r="AX290" s="12" t="s">
        <v>76</v>
      </c>
      <c r="AY290" s="160" t="s">
        <v>175</v>
      </c>
    </row>
    <row r="291" spans="2:65" s="12" customFormat="1">
      <c r="B291" s="158"/>
      <c r="D291" s="159" t="s">
        <v>184</v>
      </c>
      <c r="E291" s="160" t="s">
        <v>1</v>
      </c>
      <c r="F291" s="161" t="s">
        <v>3210</v>
      </c>
      <c r="H291" s="160" t="s">
        <v>1</v>
      </c>
      <c r="I291" s="162"/>
      <c r="L291" s="158"/>
      <c r="M291" s="163"/>
      <c r="T291" s="164"/>
      <c r="AT291" s="160" t="s">
        <v>184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175</v>
      </c>
    </row>
    <row r="292" spans="2:65" s="12" customFormat="1">
      <c r="B292" s="158"/>
      <c r="D292" s="159" t="s">
        <v>184</v>
      </c>
      <c r="E292" s="160" t="s">
        <v>1</v>
      </c>
      <c r="F292" s="161" t="s">
        <v>3211</v>
      </c>
      <c r="H292" s="160" t="s">
        <v>1</v>
      </c>
      <c r="I292" s="162"/>
      <c r="L292" s="158"/>
      <c r="M292" s="163"/>
      <c r="T292" s="164"/>
      <c r="AT292" s="160" t="s">
        <v>184</v>
      </c>
      <c r="AU292" s="160" t="s">
        <v>89</v>
      </c>
      <c r="AV292" s="12" t="s">
        <v>83</v>
      </c>
      <c r="AW292" s="12" t="s">
        <v>31</v>
      </c>
      <c r="AX292" s="12" t="s">
        <v>76</v>
      </c>
      <c r="AY292" s="160" t="s">
        <v>175</v>
      </c>
    </row>
    <row r="293" spans="2:65" s="12" customFormat="1">
      <c r="B293" s="158"/>
      <c r="D293" s="159" t="s">
        <v>184</v>
      </c>
      <c r="E293" s="160" t="s">
        <v>1</v>
      </c>
      <c r="F293" s="161" t="s">
        <v>3212</v>
      </c>
      <c r="H293" s="160" t="s">
        <v>1</v>
      </c>
      <c r="I293" s="162"/>
      <c r="L293" s="158"/>
      <c r="M293" s="163"/>
      <c r="T293" s="164"/>
      <c r="AT293" s="160" t="s">
        <v>184</v>
      </c>
      <c r="AU293" s="160" t="s">
        <v>89</v>
      </c>
      <c r="AV293" s="12" t="s">
        <v>83</v>
      </c>
      <c r="AW293" s="12" t="s">
        <v>31</v>
      </c>
      <c r="AX293" s="12" t="s">
        <v>76</v>
      </c>
      <c r="AY293" s="160" t="s">
        <v>175</v>
      </c>
    </row>
    <row r="294" spans="2:65" s="12" customFormat="1" ht="22.5">
      <c r="B294" s="158"/>
      <c r="D294" s="159" t="s">
        <v>184</v>
      </c>
      <c r="E294" s="160" t="s">
        <v>1</v>
      </c>
      <c r="F294" s="161" t="s">
        <v>3213</v>
      </c>
      <c r="H294" s="160" t="s">
        <v>1</v>
      </c>
      <c r="I294" s="162"/>
      <c r="L294" s="158"/>
      <c r="M294" s="163"/>
      <c r="T294" s="164"/>
      <c r="AT294" s="160" t="s">
        <v>184</v>
      </c>
      <c r="AU294" s="160" t="s">
        <v>89</v>
      </c>
      <c r="AV294" s="12" t="s">
        <v>83</v>
      </c>
      <c r="AW294" s="12" t="s">
        <v>31</v>
      </c>
      <c r="AX294" s="12" t="s">
        <v>76</v>
      </c>
      <c r="AY294" s="160" t="s">
        <v>175</v>
      </c>
    </row>
    <row r="295" spans="2:65" s="12" customFormat="1" ht="22.5">
      <c r="B295" s="158"/>
      <c r="D295" s="159" t="s">
        <v>184</v>
      </c>
      <c r="E295" s="160" t="s">
        <v>1</v>
      </c>
      <c r="F295" s="161" t="s">
        <v>3214</v>
      </c>
      <c r="H295" s="160" t="s">
        <v>1</v>
      </c>
      <c r="I295" s="162"/>
      <c r="L295" s="158"/>
      <c r="M295" s="163"/>
      <c r="T295" s="164"/>
      <c r="AT295" s="160" t="s">
        <v>184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175</v>
      </c>
    </row>
    <row r="296" spans="2:65" s="12" customFormat="1">
      <c r="B296" s="158"/>
      <c r="D296" s="159" t="s">
        <v>184</v>
      </c>
      <c r="E296" s="160" t="s">
        <v>1</v>
      </c>
      <c r="F296" s="161" t="s">
        <v>3215</v>
      </c>
      <c r="H296" s="160" t="s">
        <v>1</v>
      </c>
      <c r="I296" s="162"/>
      <c r="L296" s="158"/>
      <c r="M296" s="163"/>
      <c r="T296" s="164"/>
      <c r="AT296" s="160" t="s">
        <v>184</v>
      </c>
      <c r="AU296" s="160" t="s">
        <v>89</v>
      </c>
      <c r="AV296" s="12" t="s">
        <v>83</v>
      </c>
      <c r="AW296" s="12" t="s">
        <v>31</v>
      </c>
      <c r="AX296" s="12" t="s">
        <v>76</v>
      </c>
      <c r="AY296" s="160" t="s">
        <v>175</v>
      </c>
    </row>
    <row r="297" spans="2:65" s="12" customFormat="1">
      <c r="B297" s="158"/>
      <c r="D297" s="159" t="s">
        <v>184</v>
      </c>
      <c r="E297" s="160" t="s">
        <v>1</v>
      </c>
      <c r="F297" s="161" t="s">
        <v>3216</v>
      </c>
      <c r="H297" s="160" t="s">
        <v>1</v>
      </c>
      <c r="I297" s="162"/>
      <c r="L297" s="158"/>
      <c r="M297" s="163"/>
      <c r="T297" s="164"/>
      <c r="AT297" s="160" t="s">
        <v>184</v>
      </c>
      <c r="AU297" s="160" t="s">
        <v>89</v>
      </c>
      <c r="AV297" s="12" t="s">
        <v>83</v>
      </c>
      <c r="AW297" s="12" t="s">
        <v>31</v>
      </c>
      <c r="AX297" s="12" t="s">
        <v>76</v>
      </c>
      <c r="AY297" s="160" t="s">
        <v>175</v>
      </c>
    </row>
    <row r="298" spans="2:65" s="12" customFormat="1" ht="22.5">
      <c r="B298" s="158"/>
      <c r="D298" s="159" t="s">
        <v>184</v>
      </c>
      <c r="E298" s="160" t="s">
        <v>1</v>
      </c>
      <c r="F298" s="161" t="s">
        <v>3217</v>
      </c>
      <c r="H298" s="160" t="s">
        <v>1</v>
      </c>
      <c r="I298" s="162"/>
      <c r="L298" s="158"/>
      <c r="M298" s="163"/>
      <c r="T298" s="164"/>
      <c r="AT298" s="160" t="s">
        <v>184</v>
      </c>
      <c r="AU298" s="160" t="s">
        <v>89</v>
      </c>
      <c r="AV298" s="12" t="s">
        <v>83</v>
      </c>
      <c r="AW298" s="12" t="s">
        <v>31</v>
      </c>
      <c r="AX298" s="12" t="s">
        <v>76</v>
      </c>
      <c r="AY298" s="160" t="s">
        <v>175</v>
      </c>
    </row>
    <row r="299" spans="2:65" s="12" customFormat="1" ht="22.5">
      <c r="B299" s="158"/>
      <c r="D299" s="159" t="s">
        <v>184</v>
      </c>
      <c r="E299" s="160" t="s">
        <v>1</v>
      </c>
      <c r="F299" s="161" t="s">
        <v>3218</v>
      </c>
      <c r="H299" s="160" t="s">
        <v>1</v>
      </c>
      <c r="I299" s="162"/>
      <c r="L299" s="158"/>
      <c r="M299" s="163"/>
      <c r="T299" s="164"/>
      <c r="AT299" s="160" t="s">
        <v>184</v>
      </c>
      <c r="AU299" s="160" t="s">
        <v>89</v>
      </c>
      <c r="AV299" s="12" t="s">
        <v>83</v>
      </c>
      <c r="AW299" s="12" t="s">
        <v>31</v>
      </c>
      <c r="AX299" s="12" t="s">
        <v>76</v>
      </c>
      <c r="AY299" s="160" t="s">
        <v>175</v>
      </c>
    </row>
    <row r="300" spans="2:65" s="12" customFormat="1" ht="22.5">
      <c r="B300" s="158"/>
      <c r="D300" s="159" t="s">
        <v>184</v>
      </c>
      <c r="E300" s="160" t="s">
        <v>1</v>
      </c>
      <c r="F300" s="161" t="s">
        <v>3219</v>
      </c>
      <c r="H300" s="160" t="s">
        <v>1</v>
      </c>
      <c r="I300" s="162"/>
      <c r="L300" s="158"/>
      <c r="M300" s="163"/>
      <c r="T300" s="164"/>
      <c r="AT300" s="160" t="s">
        <v>184</v>
      </c>
      <c r="AU300" s="160" t="s">
        <v>89</v>
      </c>
      <c r="AV300" s="12" t="s">
        <v>83</v>
      </c>
      <c r="AW300" s="12" t="s">
        <v>31</v>
      </c>
      <c r="AX300" s="12" t="s">
        <v>76</v>
      </c>
      <c r="AY300" s="160" t="s">
        <v>175</v>
      </c>
    </row>
    <row r="301" spans="2:65" s="13" customFormat="1">
      <c r="B301" s="165"/>
      <c r="D301" s="159" t="s">
        <v>184</v>
      </c>
      <c r="E301" s="166" t="s">
        <v>1</v>
      </c>
      <c r="F301" s="167" t="s">
        <v>89</v>
      </c>
      <c r="H301" s="168">
        <v>2</v>
      </c>
      <c r="I301" s="169"/>
      <c r="L301" s="165"/>
      <c r="M301" s="170"/>
      <c r="T301" s="171"/>
      <c r="AT301" s="166" t="s">
        <v>184</v>
      </c>
      <c r="AU301" s="166" t="s">
        <v>89</v>
      </c>
      <c r="AV301" s="13" t="s">
        <v>89</v>
      </c>
      <c r="AW301" s="13" t="s">
        <v>31</v>
      </c>
      <c r="AX301" s="13" t="s">
        <v>76</v>
      </c>
      <c r="AY301" s="166" t="s">
        <v>175</v>
      </c>
    </row>
    <row r="302" spans="2:65" s="14" customFormat="1">
      <c r="B302" s="183"/>
      <c r="D302" s="159" t="s">
        <v>184</v>
      </c>
      <c r="E302" s="184" t="s">
        <v>1</v>
      </c>
      <c r="F302" s="185" t="s">
        <v>204</v>
      </c>
      <c r="H302" s="186">
        <v>2</v>
      </c>
      <c r="I302" s="187"/>
      <c r="L302" s="183"/>
      <c r="M302" s="188"/>
      <c r="T302" s="189"/>
      <c r="AT302" s="184" t="s">
        <v>184</v>
      </c>
      <c r="AU302" s="184" t="s">
        <v>89</v>
      </c>
      <c r="AV302" s="14" t="s">
        <v>182</v>
      </c>
      <c r="AW302" s="14" t="s">
        <v>31</v>
      </c>
      <c r="AX302" s="14" t="s">
        <v>83</v>
      </c>
      <c r="AY302" s="184" t="s">
        <v>175</v>
      </c>
    </row>
    <row r="303" spans="2:65" s="11" customFormat="1" ht="22.9" customHeight="1">
      <c r="B303" s="131"/>
      <c r="D303" s="132" t="s">
        <v>75</v>
      </c>
      <c r="E303" s="141" t="s">
        <v>3220</v>
      </c>
      <c r="F303" s="141" t="s">
        <v>3221</v>
      </c>
      <c r="I303" s="134"/>
      <c r="J303" s="142">
        <f>BK303</f>
        <v>0</v>
      </c>
      <c r="L303" s="131"/>
      <c r="M303" s="136"/>
      <c r="P303" s="137">
        <f>SUM(P304:P374)</f>
        <v>0</v>
      </c>
      <c r="R303" s="137">
        <f>SUM(R304:R374)</f>
        <v>0</v>
      </c>
      <c r="T303" s="138">
        <f>SUM(T304:T374)</f>
        <v>0</v>
      </c>
      <c r="AR303" s="132" t="s">
        <v>176</v>
      </c>
      <c r="AT303" s="139" t="s">
        <v>75</v>
      </c>
      <c r="AU303" s="139" t="s">
        <v>83</v>
      </c>
      <c r="AY303" s="132" t="s">
        <v>175</v>
      </c>
      <c r="BK303" s="140">
        <f>SUM(BK304:BK374)</f>
        <v>0</v>
      </c>
    </row>
    <row r="304" spans="2:65" s="1" customFormat="1" ht="24.2" customHeight="1">
      <c r="B304" s="143"/>
      <c r="C304" s="144" t="s">
        <v>522</v>
      </c>
      <c r="D304" s="144" t="s">
        <v>178</v>
      </c>
      <c r="E304" s="145" t="s">
        <v>3222</v>
      </c>
      <c r="F304" s="146" t="s">
        <v>3223</v>
      </c>
      <c r="G304" s="147" t="s">
        <v>181</v>
      </c>
      <c r="H304" s="148">
        <v>2</v>
      </c>
      <c r="I304" s="149"/>
      <c r="J304" s="150">
        <f>ROUND(I304*H304,2)</f>
        <v>0</v>
      </c>
      <c r="K304" s="151"/>
      <c r="L304" s="32"/>
      <c r="M304" s="152" t="s">
        <v>1</v>
      </c>
      <c r="N304" s="153" t="s">
        <v>42</v>
      </c>
      <c r="P304" s="154">
        <f>O304*H304</f>
        <v>0</v>
      </c>
      <c r="Q304" s="154">
        <v>0</v>
      </c>
      <c r="R304" s="154">
        <f>Q304*H304</f>
        <v>0</v>
      </c>
      <c r="S304" s="154">
        <v>0</v>
      </c>
      <c r="T304" s="155">
        <f>S304*H304</f>
        <v>0</v>
      </c>
      <c r="AR304" s="156" t="s">
        <v>441</v>
      </c>
      <c r="AT304" s="156" t="s">
        <v>178</v>
      </c>
      <c r="AU304" s="156" t="s">
        <v>89</v>
      </c>
      <c r="AY304" s="17" t="s">
        <v>175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89</v>
      </c>
      <c r="BK304" s="157">
        <f>ROUND(I304*H304,2)</f>
        <v>0</v>
      </c>
      <c r="BL304" s="17" t="s">
        <v>441</v>
      </c>
      <c r="BM304" s="156" t="s">
        <v>3224</v>
      </c>
    </row>
    <row r="305" spans="2:51" s="12" customFormat="1">
      <c r="B305" s="158"/>
      <c r="D305" s="159" t="s">
        <v>184</v>
      </c>
      <c r="E305" s="160" t="s">
        <v>1</v>
      </c>
      <c r="F305" s="161" t="s">
        <v>3225</v>
      </c>
      <c r="H305" s="160" t="s">
        <v>1</v>
      </c>
      <c r="I305" s="162"/>
      <c r="L305" s="158"/>
      <c r="M305" s="163"/>
      <c r="T305" s="164"/>
      <c r="AT305" s="160" t="s">
        <v>184</v>
      </c>
      <c r="AU305" s="160" t="s">
        <v>89</v>
      </c>
      <c r="AV305" s="12" t="s">
        <v>83</v>
      </c>
      <c r="AW305" s="12" t="s">
        <v>31</v>
      </c>
      <c r="AX305" s="12" t="s">
        <v>76</v>
      </c>
      <c r="AY305" s="160" t="s">
        <v>175</v>
      </c>
    </row>
    <row r="306" spans="2:51" s="12" customFormat="1">
      <c r="B306" s="158"/>
      <c r="D306" s="159" t="s">
        <v>184</v>
      </c>
      <c r="E306" s="160" t="s">
        <v>1</v>
      </c>
      <c r="F306" s="161" t="s">
        <v>3226</v>
      </c>
      <c r="H306" s="160" t="s">
        <v>1</v>
      </c>
      <c r="I306" s="162"/>
      <c r="L306" s="158"/>
      <c r="M306" s="163"/>
      <c r="T306" s="164"/>
      <c r="AT306" s="160" t="s">
        <v>184</v>
      </c>
      <c r="AU306" s="160" t="s">
        <v>89</v>
      </c>
      <c r="AV306" s="12" t="s">
        <v>83</v>
      </c>
      <c r="AW306" s="12" t="s">
        <v>31</v>
      </c>
      <c r="AX306" s="12" t="s">
        <v>76</v>
      </c>
      <c r="AY306" s="160" t="s">
        <v>175</v>
      </c>
    </row>
    <row r="307" spans="2:51" s="12" customFormat="1">
      <c r="B307" s="158"/>
      <c r="D307" s="159" t="s">
        <v>184</v>
      </c>
      <c r="E307" s="160" t="s">
        <v>1</v>
      </c>
      <c r="F307" s="161" t="s">
        <v>3227</v>
      </c>
      <c r="H307" s="160" t="s">
        <v>1</v>
      </c>
      <c r="I307" s="162"/>
      <c r="L307" s="158"/>
      <c r="M307" s="163"/>
      <c r="T307" s="164"/>
      <c r="AT307" s="160" t="s">
        <v>184</v>
      </c>
      <c r="AU307" s="160" t="s">
        <v>89</v>
      </c>
      <c r="AV307" s="12" t="s">
        <v>83</v>
      </c>
      <c r="AW307" s="12" t="s">
        <v>31</v>
      </c>
      <c r="AX307" s="12" t="s">
        <v>76</v>
      </c>
      <c r="AY307" s="160" t="s">
        <v>175</v>
      </c>
    </row>
    <row r="308" spans="2:51" s="12" customFormat="1">
      <c r="B308" s="158"/>
      <c r="D308" s="159" t="s">
        <v>184</v>
      </c>
      <c r="E308" s="160" t="s">
        <v>1</v>
      </c>
      <c r="F308" s="161" t="s">
        <v>3228</v>
      </c>
      <c r="H308" s="160" t="s">
        <v>1</v>
      </c>
      <c r="I308" s="162"/>
      <c r="L308" s="158"/>
      <c r="M308" s="163"/>
      <c r="T308" s="164"/>
      <c r="AT308" s="160" t="s">
        <v>184</v>
      </c>
      <c r="AU308" s="160" t="s">
        <v>89</v>
      </c>
      <c r="AV308" s="12" t="s">
        <v>83</v>
      </c>
      <c r="AW308" s="12" t="s">
        <v>31</v>
      </c>
      <c r="AX308" s="12" t="s">
        <v>76</v>
      </c>
      <c r="AY308" s="160" t="s">
        <v>175</v>
      </c>
    </row>
    <row r="309" spans="2:51" s="12" customFormat="1">
      <c r="B309" s="158"/>
      <c r="D309" s="159" t="s">
        <v>184</v>
      </c>
      <c r="E309" s="160" t="s">
        <v>1</v>
      </c>
      <c r="F309" s="161" t="s">
        <v>3229</v>
      </c>
      <c r="H309" s="160" t="s">
        <v>1</v>
      </c>
      <c r="I309" s="162"/>
      <c r="L309" s="158"/>
      <c r="M309" s="163"/>
      <c r="T309" s="164"/>
      <c r="AT309" s="160" t="s">
        <v>184</v>
      </c>
      <c r="AU309" s="160" t="s">
        <v>89</v>
      </c>
      <c r="AV309" s="12" t="s">
        <v>83</v>
      </c>
      <c r="AW309" s="12" t="s">
        <v>31</v>
      </c>
      <c r="AX309" s="12" t="s">
        <v>76</v>
      </c>
      <c r="AY309" s="160" t="s">
        <v>175</v>
      </c>
    </row>
    <row r="310" spans="2:51" s="12" customFormat="1">
      <c r="B310" s="158"/>
      <c r="D310" s="159" t="s">
        <v>184</v>
      </c>
      <c r="E310" s="160" t="s">
        <v>1</v>
      </c>
      <c r="F310" s="161" t="s">
        <v>3230</v>
      </c>
      <c r="H310" s="160" t="s">
        <v>1</v>
      </c>
      <c r="I310" s="162"/>
      <c r="L310" s="158"/>
      <c r="M310" s="163"/>
      <c r="T310" s="164"/>
      <c r="AT310" s="160" t="s">
        <v>184</v>
      </c>
      <c r="AU310" s="160" t="s">
        <v>89</v>
      </c>
      <c r="AV310" s="12" t="s">
        <v>83</v>
      </c>
      <c r="AW310" s="12" t="s">
        <v>31</v>
      </c>
      <c r="AX310" s="12" t="s">
        <v>76</v>
      </c>
      <c r="AY310" s="160" t="s">
        <v>175</v>
      </c>
    </row>
    <row r="311" spans="2:51" s="12" customFormat="1" ht="22.5">
      <c r="B311" s="158"/>
      <c r="D311" s="159" t="s">
        <v>184</v>
      </c>
      <c r="E311" s="160" t="s">
        <v>1</v>
      </c>
      <c r="F311" s="161" t="s">
        <v>3231</v>
      </c>
      <c r="H311" s="160" t="s">
        <v>1</v>
      </c>
      <c r="I311" s="162"/>
      <c r="L311" s="158"/>
      <c r="M311" s="163"/>
      <c r="T311" s="164"/>
      <c r="AT311" s="160" t="s">
        <v>184</v>
      </c>
      <c r="AU311" s="160" t="s">
        <v>89</v>
      </c>
      <c r="AV311" s="12" t="s">
        <v>83</v>
      </c>
      <c r="AW311" s="12" t="s">
        <v>31</v>
      </c>
      <c r="AX311" s="12" t="s">
        <v>76</v>
      </c>
      <c r="AY311" s="160" t="s">
        <v>175</v>
      </c>
    </row>
    <row r="312" spans="2:51" s="12" customFormat="1">
      <c r="B312" s="158"/>
      <c r="D312" s="159" t="s">
        <v>184</v>
      </c>
      <c r="E312" s="160" t="s">
        <v>1</v>
      </c>
      <c r="F312" s="161" t="s">
        <v>3232</v>
      </c>
      <c r="H312" s="160" t="s">
        <v>1</v>
      </c>
      <c r="I312" s="162"/>
      <c r="L312" s="158"/>
      <c r="M312" s="163"/>
      <c r="T312" s="164"/>
      <c r="AT312" s="160" t="s">
        <v>184</v>
      </c>
      <c r="AU312" s="160" t="s">
        <v>89</v>
      </c>
      <c r="AV312" s="12" t="s">
        <v>83</v>
      </c>
      <c r="AW312" s="12" t="s">
        <v>31</v>
      </c>
      <c r="AX312" s="12" t="s">
        <v>76</v>
      </c>
      <c r="AY312" s="160" t="s">
        <v>175</v>
      </c>
    </row>
    <row r="313" spans="2:51" s="12" customFormat="1">
      <c r="B313" s="158"/>
      <c r="D313" s="159" t="s">
        <v>184</v>
      </c>
      <c r="E313" s="160" t="s">
        <v>1</v>
      </c>
      <c r="F313" s="161" t="s">
        <v>3233</v>
      </c>
      <c r="H313" s="160" t="s">
        <v>1</v>
      </c>
      <c r="I313" s="162"/>
      <c r="L313" s="158"/>
      <c r="M313" s="163"/>
      <c r="T313" s="164"/>
      <c r="AT313" s="160" t="s">
        <v>184</v>
      </c>
      <c r="AU313" s="160" t="s">
        <v>89</v>
      </c>
      <c r="AV313" s="12" t="s">
        <v>83</v>
      </c>
      <c r="AW313" s="12" t="s">
        <v>31</v>
      </c>
      <c r="AX313" s="12" t="s">
        <v>76</v>
      </c>
      <c r="AY313" s="160" t="s">
        <v>175</v>
      </c>
    </row>
    <row r="314" spans="2:51" s="12" customFormat="1" ht="22.5">
      <c r="B314" s="158"/>
      <c r="D314" s="159" t="s">
        <v>184</v>
      </c>
      <c r="E314" s="160" t="s">
        <v>1</v>
      </c>
      <c r="F314" s="161" t="s">
        <v>3234</v>
      </c>
      <c r="H314" s="160" t="s">
        <v>1</v>
      </c>
      <c r="I314" s="162"/>
      <c r="L314" s="158"/>
      <c r="M314" s="163"/>
      <c r="T314" s="164"/>
      <c r="AT314" s="160" t="s">
        <v>184</v>
      </c>
      <c r="AU314" s="160" t="s">
        <v>89</v>
      </c>
      <c r="AV314" s="12" t="s">
        <v>83</v>
      </c>
      <c r="AW314" s="12" t="s">
        <v>31</v>
      </c>
      <c r="AX314" s="12" t="s">
        <v>76</v>
      </c>
      <c r="AY314" s="160" t="s">
        <v>175</v>
      </c>
    </row>
    <row r="315" spans="2:51" s="12" customFormat="1">
      <c r="B315" s="158"/>
      <c r="D315" s="159" t="s">
        <v>184</v>
      </c>
      <c r="E315" s="160" t="s">
        <v>1</v>
      </c>
      <c r="F315" s="161" t="s">
        <v>3235</v>
      </c>
      <c r="H315" s="160" t="s">
        <v>1</v>
      </c>
      <c r="I315" s="162"/>
      <c r="L315" s="158"/>
      <c r="M315" s="163"/>
      <c r="T315" s="164"/>
      <c r="AT315" s="160" t="s">
        <v>184</v>
      </c>
      <c r="AU315" s="160" t="s">
        <v>89</v>
      </c>
      <c r="AV315" s="12" t="s">
        <v>83</v>
      </c>
      <c r="AW315" s="12" t="s">
        <v>31</v>
      </c>
      <c r="AX315" s="12" t="s">
        <v>76</v>
      </c>
      <c r="AY315" s="160" t="s">
        <v>175</v>
      </c>
    </row>
    <row r="316" spans="2:51" s="12" customFormat="1">
      <c r="B316" s="158"/>
      <c r="D316" s="159" t="s">
        <v>184</v>
      </c>
      <c r="E316" s="160" t="s">
        <v>1</v>
      </c>
      <c r="F316" s="161" t="s">
        <v>3236</v>
      </c>
      <c r="H316" s="160" t="s">
        <v>1</v>
      </c>
      <c r="I316" s="162"/>
      <c r="L316" s="158"/>
      <c r="M316" s="163"/>
      <c r="T316" s="164"/>
      <c r="AT316" s="160" t="s">
        <v>184</v>
      </c>
      <c r="AU316" s="160" t="s">
        <v>89</v>
      </c>
      <c r="AV316" s="12" t="s">
        <v>83</v>
      </c>
      <c r="AW316" s="12" t="s">
        <v>31</v>
      </c>
      <c r="AX316" s="12" t="s">
        <v>76</v>
      </c>
      <c r="AY316" s="160" t="s">
        <v>175</v>
      </c>
    </row>
    <row r="317" spans="2:51" s="12" customFormat="1">
      <c r="B317" s="158"/>
      <c r="D317" s="159" t="s">
        <v>184</v>
      </c>
      <c r="E317" s="160" t="s">
        <v>1</v>
      </c>
      <c r="F317" s="161" t="s">
        <v>3237</v>
      </c>
      <c r="H317" s="160" t="s">
        <v>1</v>
      </c>
      <c r="I317" s="162"/>
      <c r="L317" s="158"/>
      <c r="M317" s="163"/>
      <c r="T317" s="164"/>
      <c r="AT317" s="160" t="s">
        <v>184</v>
      </c>
      <c r="AU317" s="160" t="s">
        <v>89</v>
      </c>
      <c r="AV317" s="12" t="s">
        <v>83</v>
      </c>
      <c r="AW317" s="12" t="s">
        <v>31</v>
      </c>
      <c r="AX317" s="12" t="s">
        <v>76</v>
      </c>
      <c r="AY317" s="160" t="s">
        <v>175</v>
      </c>
    </row>
    <row r="318" spans="2:51" s="12" customFormat="1" ht="22.5">
      <c r="B318" s="158"/>
      <c r="D318" s="159" t="s">
        <v>184</v>
      </c>
      <c r="E318" s="160" t="s">
        <v>1</v>
      </c>
      <c r="F318" s="161" t="s">
        <v>3238</v>
      </c>
      <c r="H318" s="160" t="s">
        <v>1</v>
      </c>
      <c r="I318" s="162"/>
      <c r="L318" s="158"/>
      <c r="M318" s="163"/>
      <c r="T318" s="164"/>
      <c r="AT318" s="160" t="s">
        <v>184</v>
      </c>
      <c r="AU318" s="160" t="s">
        <v>89</v>
      </c>
      <c r="AV318" s="12" t="s">
        <v>83</v>
      </c>
      <c r="AW318" s="12" t="s">
        <v>31</v>
      </c>
      <c r="AX318" s="12" t="s">
        <v>76</v>
      </c>
      <c r="AY318" s="160" t="s">
        <v>175</v>
      </c>
    </row>
    <row r="319" spans="2:51" s="12" customFormat="1" ht="22.5">
      <c r="B319" s="158"/>
      <c r="D319" s="159" t="s">
        <v>184</v>
      </c>
      <c r="E319" s="160" t="s">
        <v>1</v>
      </c>
      <c r="F319" s="161" t="s">
        <v>3239</v>
      </c>
      <c r="H319" s="160" t="s">
        <v>1</v>
      </c>
      <c r="I319" s="162"/>
      <c r="L319" s="158"/>
      <c r="M319" s="163"/>
      <c r="T319" s="164"/>
      <c r="AT319" s="160" t="s">
        <v>184</v>
      </c>
      <c r="AU319" s="160" t="s">
        <v>89</v>
      </c>
      <c r="AV319" s="12" t="s">
        <v>83</v>
      </c>
      <c r="AW319" s="12" t="s">
        <v>31</v>
      </c>
      <c r="AX319" s="12" t="s">
        <v>76</v>
      </c>
      <c r="AY319" s="160" t="s">
        <v>175</v>
      </c>
    </row>
    <row r="320" spans="2:51" s="12" customFormat="1">
      <c r="B320" s="158"/>
      <c r="D320" s="159" t="s">
        <v>184</v>
      </c>
      <c r="E320" s="160" t="s">
        <v>1</v>
      </c>
      <c r="F320" s="161" t="s">
        <v>3240</v>
      </c>
      <c r="H320" s="160" t="s">
        <v>1</v>
      </c>
      <c r="I320" s="162"/>
      <c r="L320" s="158"/>
      <c r="M320" s="163"/>
      <c r="T320" s="164"/>
      <c r="AT320" s="160" t="s">
        <v>184</v>
      </c>
      <c r="AU320" s="160" t="s">
        <v>89</v>
      </c>
      <c r="AV320" s="12" t="s">
        <v>83</v>
      </c>
      <c r="AW320" s="12" t="s">
        <v>31</v>
      </c>
      <c r="AX320" s="12" t="s">
        <v>76</v>
      </c>
      <c r="AY320" s="160" t="s">
        <v>175</v>
      </c>
    </row>
    <row r="321" spans="2:51" s="12" customFormat="1" ht="33.75">
      <c r="B321" s="158"/>
      <c r="D321" s="159" t="s">
        <v>184</v>
      </c>
      <c r="E321" s="160" t="s">
        <v>1</v>
      </c>
      <c r="F321" s="161" t="s">
        <v>3241</v>
      </c>
      <c r="H321" s="160" t="s">
        <v>1</v>
      </c>
      <c r="I321" s="162"/>
      <c r="L321" s="158"/>
      <c r="M321" s="163"/>
      <c r="T321" s="164"/>
      <c r="AT321" s="160" t="s">
        <v>184</v>
      </c>
      <c r="AU321" s="160" t="s">
        <v>89</v>
      </c>
      <c r="AV321" s="12" t="s">
        <v>83</v>
      </c>
      <c r="AW321" s="12" t="s">
        <v>31</v>
      </c>
      <c r="AX321" s="12" t="s">
        <v>76</v>
      </c>
      <c r="AY321" s="160" t="s">
        <v>175</v>
      </c>
    </row>
    <row r="322" spans="2:51" s="12" customFormat="1">
      <c r="B322" s="158"/>
      <c r="D322" s="159" t="s">
        <v>184</v>
      </c>
      <c r="E322" s="160" t="s">
        <v>1</v>
      </c>
      <c r="F322" s="161" t="s">
        <v>3242</v>
      </c>
      <c r="H322" s="160" t="s">
        <v>1</v>
      </c>
      <c r="I322" s="162"/>
      <c r="L322" s="158"/>
      <c r="M322" s="163"/>
      <c r="T322" s="164"/>
      <c r="AT322" s="160" t="s">
        <v>184</v>
      </c>
      <c r="AU322" s="160" t="s">
        <v>89</v>
      </c>
      <c r="AV322" s="12" t="s">
        <v>83</v>
      </c>
      <c r="AW322" s="12" t="s">
        <v>31</v>
      </c>
      <c r="AX322" s="12" t="s">
        <v>76</v>
      </c>
      <c r="AY322" s="160" t="s">
        <v>175</v>
      </c>
    </row>
    <row r="323" spans="2:51" s="12" customFormat="1" ht="22.5">
      <c r="B323" s="158"/>
      <c r="D323" s="159" t="s">
        <v>184</v>
      </c>
      <c r="E323" s="160" t="s">
        <v>1</v>
      </c>
      <c r="F323" s="161" t="s">
        <v>3243</v>
      </c>
      <c r="H323" s="160" t="s">
        <v>1</v>
      </c>
      <c r="I323" s="162"/>
      <c r="L323" s="158"/>
      <c r="M323" s="163"/>
      <c r="T323" s="164"/>
      <c r="AT323" s="160" t="s">
        <v>184</v>
      </c>
      <c r="AU323" s="160" t="s">
        <v>89</v>
      </c>
      <c r="AV323" s="12" t="s">
        <v>83</v>
      </c>
      <c r="AW323" s="12" t="s">
        <v>31</v>
      </c>
      <c r="AX323" s="12" t="s">
        <v>76</v>
      </c>
      <c r="AY323" s="160" t="s">
        <v>175</v>
      </c>
    </row>
    <row r="324" spans="2:51" s="12" customFormat="1" ht="33.75">
      <c r="B324" s="158"/>
      <c r="D324" s="159" t="s">
        <v>184</v>
      </c>
      <c r="E324" s="160" t="s">
        <v>1</v>
      </c>
      <c r="F324" s="161" t="s">
        <v>3244</v>
      </c>
      <c r="H324" s="160" t="s">
        <v>1</v>
      </c>
      <c r="I324" s="162"/>
      <c r="L324" s="158"/>
      <c r="M324" s="163"/>
      <c r="T324" s="164"/>
      <c r="AT324" s="160" t="s">
        <v>184</v>
      </c>
      <c r="AU324" s="160" t="s">
        <v>89</v>
      </c>
      <c r="AV324" s="12" t="s">
        <v>83</v>
      </c>
      <c r="AW324" s="12" t="s">
        <v>31</v>
      </c>
      <c r="AX324" s="12" t="s">
        <v>76</v>
      </c>
      <c r="AY324" s="160" t="s">
        <v>175</v>
      </c>
    </row>
    <row r="325" spans="2:51" s="12" customFormat="1" ht="22.5">
      <c r="B325" s="158"/>
      <c r="D325" s="159" t="s">
        <v>184</v>
      </c>
      <c r="E325" s="160" t="s">
        <v>1</v>
      </c>
      <c r="F325" s="161" t="s">
        <v>3245</v>
      </c>
      <c r="H325" s="160" t="s">
        <v>1</v>
      </c>
      <c r="I325" s="162"/>
      <c r="L325" s="158"/>
      <c r="M325" s="163"/>
      <c r="T325" s="164"/>
      <c r="AT325" s="160" t="s">
        <v>184</v>
      </c>
      <c r="AU325" s="160" t="s">
        <v>89</v>
      </c>
      <c r="AV325" s="12" t="s">
        <v>83</v>
      </c>
      <c r="AW325" s="12" t="s">
        <v>31</v>
      </c>
      <c r="AX325" s="12" t="s">
        <v>76</v>
      </c>
      <c r="AY325" s="160" t="s">
        <v>175</v>
      </c>
    </row>
    <row r="326" spans="2:51" s="12" customFormat="1">
      <c r="B326" s="158"/>
      <c r="D326" s="159" t="s">
        <v>184</v>
      </c>
      <c r="E326" s="160" t="s">
        <v>1</v>
      </c>
      <c r="F326" s="161" t="s">
        <v>3246</v>
      </c>
      <c r="H326" s="160" t="s">
        <v>1</v>
      </c>
      <c r="I326" s="162"/>
      <c r="L326" s="158"/>
      <c r="M326" s="163"/>
      <c r="T326" s="164"/>
      <c r="AT326" s="160" t="s">
        <v>184</v>
      </c>
      <c r="AU326" s="160" t="s">
        <v>89</v>
      </c>
      <c r="AV326" s="12" t="s">
        <v>83</v>
      </c>
      <c r="AW326" s="12" t="s">
        <v>31</v>
      </c>
      <c r="AX326" s="12" t="s">
        <v>76</v>
      </c>
      <c r="AY326" s="160" t="s">
        <v>175</v>
      </c>
    </row>
    <row r="327" spans="2:51" s="12" customFormat="1">
      <c r="B327" s="158"/>
      <c r="D327" s="159" t="s">
        <v>184</v>
      </c>
      <c r="E327" s="160" t="s">
        <v>1</v>
      </c>
      <c r="F327" s="161" t="s">
        <v>3247</v>
      </c>
      <c r="H327" s="160" t="s">
        <v>1</v>
      </c>
      <c r="I327" s="162"/>
      <c r="L327" s="158"/>
      <c r="M327" s="163"/>
      <c r="T327" s="164"/>
      <c r="AT327" s="160" t="s">
        <v>184</v>
      </c>
      <c r="AU327" s="160" t="s">
        <v>89</v>
      </c>
      <c r="AV327" s="12" t="s">
        <v>83</v>
      </c>
      <c r="AW327" s="12" t="s">
        <v>31</v>
      </c>
      <c r="AX327" s="12" t="s">
        <v>76</v>
      </c>
      <c r="AY327" s="160" t="s">
        <v>175</v>
      </c>
    </row>
    <row r="328" spans="2:51" s="12" customFormat="1">
      <c r="B328" s="158"/>
      <c r="D328" s="159" t="s">
        <v>184</v>
      </c>
      <c r="E328" s="160" t="s">
        <v>1</v>
      </c>
      <c r="F328" s="161" t="s">
        <v>3248</v>
      </c>
      <c r="H328" s="160" t="s">
        <v>1</v>
      </c>
      <c r="I328" s="162"/>
      <c r="L328" s="158"/>
      <c r="M328" s="163"/>
      <c r="T328" s="164"/>
      <c r="AT328" s="160" t="s">
        <v>184</v>
      </c>
      <c r="AU328" s="160" t="s">
        <v>89</v>
      </c>
      <c r="AV328" s="12" t="s">
        <v>83</v>
      </c>
      <c r="AW328" s="12" t="s">
        <v>31</v>
      </c>
      <c r="AX328" s="12" t="s">
        <v>76</v>
      </c>
      <c r="AY328" s="160" t="s">
        <v>175</v>
      </c>
    </row>
    <row r="329" spans="2:51" s="12" customFormat="1">
      <c r="B329" s="158"/>
      <c r="D329" s="159" t="s">
        <v>184</v>
      </c>
      <c r="E329" s="160" t="s">
        <v>1</v>
      </c>
      <c r="F329" s="161" t="s">
        <v>3249</v>
      </c>
      <c r="H329" s="160" t="s">
        <v>1</v>
      </c>
      <c r="I329" s="162"/>
      <c r="L329" s="158"/>
      <c r="M329" s="163"/>
      <c r="T329" s="164"/>
      <c r="AT329" s="160" t="s">
        <v>184</v>
      </c>
      <c r="AU329" s="160" t="s">
        <v>89</v>
      </c>
      <c r="AV329" s="12" t="s">
        <v>83</v>
      </c>
      <c r="AW329" s="12" t="s">
        <v>31</v>
      </c>
      <c r="AX329" s="12" t="s">
        <v>76</v>
      </c>
      <c r="AY329" s="160" t="s">
        <v>175</v>
      </c>
    </row>
    <row r="330" spans="2:51" s="12" customFormat="1" ht="22.5">
      <c r="B330" s="158"/>
      <c r="D330" s="159" t="s">
        <v>184</v>
      </c>
      <c r="E330" s="160" t="s">
        <v>1</v>
      </c>
      <c r="F330" s="161" t="s">
        <v>3250</v>
      </c>
      <c r="H330" s="160" t="s">
        <v>1</v>
      </c>
      <c r="I330" s="162"/>
      <c r="L330" s="158"/>
      <c r="M330" s="163"/>
      <c r="T330" s="164"/>
      <c r="AT330" s="160" t="s">
        <v>184</v>
      </c>
      <c r="AU330" s="160" t="s">
        <v>89</v>
      </c>
      <c r="AV330" s="12" t="s">
        <v>83</v>
      </c>
      <c r="AW330" s="12" t="s">
        <v>31</v>
      </c>
      <c r="AX330" s="12" t="s">
        <v>76</v>
      </c>
      <c r="AY330" s="160" t="s">
        <v>175</v>
      </c>
    </row>
    <row r="331" spans="2:51" s="12" customFormat="1">
      <c r="B331" s="158"/>
      <c r="D331" s="159" t="s">
        <v>184</v>
      </c>
      <c r="E331" s="160" t="s">
        <v>1</v>
      </c>
      <c r="F331" s="161" t="s">
        <v>3251</v>
      </c>
      <c r="H331" s="160" t="s">
        <v>1</v>
      </c>
      <c r="I331" s="162"/>
      <c r="L331" s="158"/>
      <c r="M331" s="163"/>
      <c r="T331" s="164"/>
      <c r="AT331" s="160" t="s">
        <v>184</v>
      </c>
      <c r="AU331" s="160" t="s">
        <v>89</v>
      </c>
      <c r="AV331" s="12" t="s">
        <v>83</v>
      </c>
      <c r="AW331" s="12" t="s">
        <v>31</v>
      </c>
      <c r="AX331" s="12" t="s">
        <v>76</v>
      </c>
      <c r="AY331" s="160" t="s">
        <v>175</v>
      </c>
    </row>
    <row r="332" spans="2:51" s="12" customFormat="1">
      <c r="B332" s="158"/>
      <c r="D332" s="159" t="s">
        <v>184</v>
      </c>
      <c r="E332" s="160" t="s">
        <v>1</v>
      </c>
      <c r="F332" s="161" t="s">
        <v>3252</v>
      </c>
      <c r="H332" s="160" t="s">
        <v>1</v>
      </c>
      <c r="I332" s="162"/>
      <c r="L332" s="158"/>
      <c r="M332" s="163"/>
      <c r="T332" s="164"/>
      <c r="AT332" s="160" t="s">
        <v>184</v>
      </c>
      <c r="AU332" s="160" t="s">
        <v>89</v>
      </c>
      <c r="AV332" s="12" t="s">
        <v>83</v>
      </c>
      <c r="AW332" s="12" t="s">
        <v>31</v>
      </c>
      <c r="AX332" s="12" t="s">
        <v>76</v>
      </c>
      <c r="AY332" s="160" t="s">
        <v>175</v>
      </c>
    </row>
    <row r="333" spans="2:51" s="12" customFormat="1" ht="22.5">
      <c r="B333" s="158"/>
      <c r="D333" s="159" t="s">
        <v>184</v>
      </c>
      <c r="E333" s="160" t="s">
        <v>1</v>
      </c>
      <c r="F333" s="161" t="s">
        <v>3253</v>
      </c>
      <c r="H333" s="160" t="s">
        <v>1</v>
      </c>
      <c r="I333" s="162"/>
      <c r="L333" s="158"/>
      <c r="M333" s="163"/>
      <c r="T333" s="164"/>
      <c r="AT333" s="160" t="s">
        <v>184</v>
      </c>
      <c r="AU333" s="160" t="s">
        <v>89</v>
      </c>
      <c r="AV333" s="12" t="s">
        <v>83</v>
      </c>
      <c r="AW333" s="12" t="s">
        <v>31</v>
      </c>
      <c r="AX333" s="12" t="s">
        <v>76</v>
      </c>
      <c r="AY333" s="160" t="s">
        <v>175</v>
      </c>
    </row>
    <row r="334" spans="2:51" s="12" customFormat="1">
      <c r="B334" s="158"/>
      <c r="D334" s="159" t="s">
        <v>184</v>
      </c>
      <c r="E334" s="160" t="s">
        <v>1</v>
      </c>
      <c r="F334" s="161" t="s">
        <v>3254</v>
      </c>
      <c r="H334" s="160" t="s">
        <v>1</v>
      </c>
      <c r="I334" s="162"/>
      <c r="L334" s="158"/>
      <c r="M334" s="163"/>
      <c r="T334" s="164"/>
      <c r="AT334" s="160" t="s">
        <v>184</v>
      </c>
      <c r="AU334" s="160" t="s">
        <v>89</v>
      </c>
      <c r="AV334" s="12" t="s">
        <v>83</v>
      </c>
      <c r="AW334" s="12" t="s">
        <v>31</v>
      </c>
      <c r="AX334" s="12" t="s">
        <v>76</v>
      </c>
      <c r="AY334" s="160" t="s">
        <v>175</v>
      </c>
    </row>
    <row r="335" spans="2:51" s="12" customFormat="1" ht="22.5">
      <c r="B335" s="158"/>
      <c r="D335" s="159" t="s">
        <v>184</v>
      </c>
      <c r="E335" s="160" t="s">
        <v>1</v>
      </c>
      <c r="F335" s="161" t="s">
        <v>3255</v>
      </c>
      <c r="H335" s="160" t="s">
        <v>1</v>
      </c>
      <c r="I335" s="162"/>
      <c r="L335" s="158"/>
      <c r="M335" s="163"/>
      <c r="T335" s="164"/>
      <c r="AT335" s="160" t="s">
        <v>184</v>
      </c>
      <c r="AU335" s="160" t="s">
        <v>89</v>
      </c>
      <c r="AV335" s="12" t="s">
        <v>83</v>
      </c>
      <c r="AW335" s="12" t="s">
        <v>31</v>
      </c>
      <c r="AX335" s="12" t="s">
        <v>76</v>
      </c>
      <c r="AY335" s="160" t="s">
        <v>175</v>
      </c>
    </row>
    <row r="336" spans="2:51" s="12" customFormat="1" ht="22.5">
      <c r="B336" s="158"/>
      <c r="D336" s="159" t="s">
        <v>184</v>
      </c>
      <c r="E336" s="160" t="s">
        <v>1</v>
      </c>
      <c r="F336" s="161" t="s">
        <v>3256</v>
      </c>
      <c r="H336" s="160" t="s">
        <v>1</v>
      </c>
      <c r="I336" s="162"/>
      <c r="L336" s="158"/>
      <c r="M336" s="163"/>
      <c r="T336" s="164"/>
      <c r="AT336" s="160" t="s">
        <v>184</v>
      </c>
      <c r="AU336" s="160" t="s">
        <v>89</v>
      </c>
      <c r="AV336" s="12" t="s">
        <v>83</v>
      </c>
      <c r="AW336" s="12" t="s">
        <v>31</v>
      </c>
      <c r="AX336" s="12" t="s">
        <v>76</v>
      </c>
      <c r="AY336" s="160" t="s">
        <v>175</v>
      </c>
    </row>
    <row r="337" spans="2:51" s="12" customFormat="1">
      <c r="B337" s="158"/>
      <c r="D337" s="159" t="s">
        <v>184</v>
      </c>
      <c r="E337" s="160" t="s">
        <v>1</v>
      </c>
      <c r="F337" s="161" t="s">
        <v>3257</v>
      </c>
      <c r="H337" s="160" t="s">
        <v>1</v>
      </c>
      <c r="I337" s="162"/>
      <c r="L337" s="158"/>
      <c r="M337" s="163"/>
      <c r="T337" s="164"/>
      <c r="AT337" s="160" t="s">
        <v>184</v>
      </c>
      <c r="AU337" s="160" t="s">
        <v>89</v>
      </c>
      <c r="AV337" s="12" t="s">
        <v>83</v>
      </c>
      <c r="AW337" s="12" t="s">
        <v>31</v>
      </c>
      <c r="AX337" s="12" t="s">
        <v>76</v>
      </c>
      <c r="AY337" s="160" t="s">
        <v>175</v>
      </c>
    </row>
    <row r="338" spans="2:51" s="12" customFormat="1">
      <c r="B338" s="158"/>
      <c r="D338" s="159" t="s">
        <v>184</v>
      </c>
      <c r="E338" s="160" t="s">
        <v>1</v>
      </c>
      <c r="F338" s="161" t="s">
        <v>3258</v>
      </c>
      <c r="H338" s="160" t="s">
        <v>1</v>
      </c>
      <c r="I338" s="162"/>
      <c r="L338" s="158"/>
      <c r="M338" s="163"/>
      <c r="T338" s="164"/>
      <c r="AT338" s="160" t="s">
        <v>184</v>
      </c>
      <c r="AU338" s="160" t="s">
        <v>89</v>
      </c>
      <c r="AV338" s="12" t="s">
        <v>83</v>
      </c>
      <c r="AW338" s="12" t="s">
        <v>31</v>
      </c>
      <c r="AX338" s="12" t="s">
        <v>76</v>
      </c>
      <c r="AY338" s="160" t="s">
        <v>175</v>
      </c>
    </row>
    <row r="339" spans="2:51" s="12" customFormat="1">
      <c r="B339" s="158"/>
      <c r="D339" s="159" t="s">
        <v>184</v>
      </c>
      <c r="E339" s="160" t="s">
        <v>1</v>
      </c>
      <c r="F339" s="161" t="s">
        <v>3259</v>
      </c>
      <c r="H339" s="160" t="s">
        <v>1</v>
      </c>
      <c r="I339" s="162"/>
      <c r="L339" s="158"/>
      <c r="M339" s="163"/>
      <c r="T339" s="164"/>
      <c r="AT339" s="160" t="s">
        <v>184</v>
      </c>
      <c r="AU339" s="160" t="s">
        <v>89</v>
      </c>
      <c r="AV339" s="12" t="s">
        <v>83</v>
      </c>
      <c r="AW339" s="12" t="s">
        <v>31</v>
      </c>
      <c r="AX339" s="12" t="s">
        <v>76</v>
      </c>
      <c r="AY339" s="160" t="s">
        <v>175</v>
      </c>
    </row>
    <row r="340" spans="2:51" s="12" customFormat="1">
      <c r="B340" s="158"/>
      <c r="D340" s="159" t="s">
        <v>184</v>
      </c>
      <c r="E340" s="160" t="s">
        <v>1</v>
      </c>
      <c r="F340" s="161" t="s">
        <v>3260</v>
      </c>
      <c r="H340" s="160" t="s">
        <v>1</v>
      </c>
      <c r="I340" s="162"/>
      <c r="L340" s="158"/>
      <c r="M340" s="163"/>
      <c r="T340" s="164"/>
      <c r="AT340" s="160" t="s">
        <v>184</v>
      </c>
      <c r="AU340" s="160" t="s">
        <v>89</v>
      </c>
      <c r="AV340" s="12" t="s">
        <v>83</v>
      </c>
      <c r="AW340" s="12" t="s">
        <v>31</v>
      </c>
      <c r="AX340" s="12" t="s">
        <v>76</v>
      </c>
      <c r="AY340" s="160" t="s">
        <v>175</v>
      </c>
    </row>
    <row r="341" spans="2:51" s="12" customFormat="1">
      <c r="B341" s="158"/>
      <c r="D341" s="159" t="s">
        <v>184</v>
      </c>
      <c r="E341" s="160" t="s">
        <v>1</v>
      </c>
      <c r="F341" s="161" t="s">
        <v>3261</v>
      </c>
      <c r="H341" s="160" t="s">
        <v>1</v>
      </c>
      <c r="I341" s="162"/>
      <c r="L341" s="158"/>
      <c r="M341" s="163"/>
      <c r="T341" s="164"/>
      <c r="AT341" s="160" t="s">
        <v>184</v>
      </c>
      <c r="AU341" s="160" t="s">
        <v>89</v>
      </c>
      <c r="AV341" s="12" t="s">
        <v>83</v>
      </c>
      <c r="AW341" s="12" t="s">
        <v>31</v>
      </c>
      <c r="AX341" s="12" t="s">
        <v>76</v>
      </c>
      <c r="AY341" s="160" t="s">
        <v>175</v>
      </c>
    </row>
    <row r="342" spans="2:51" s="12" customFormat="1">
      <c r="B342" s="158"/>
      <c r="D342" s="159" t="s">
        <v>184</v>
      </c>
      <c r="E342" s="160" t="s">
        <v>1</v>
      </c>
      <c r="F342" s="161" t="s">
        <v>3262</v>
      </c>
      <c r="H342" s="160" t="s">
        <v>1</v>
      </c>
      <c r="I342" s="162"/>
      <c r="L342" s="158"/>
      <c r="M342" s="163"/>
      <c r="T342" s="164"/>
      <c r="AT342" s="160" t="s">
        <v>184</v>
      </c>
      <c r="AU342" s="160" t="s">
        <v>89</v>
      </c>
      <c r="AV342" s="12" t="s">
        <v>83</v>
      </c>
      <c r="AW342" s="12" t="s">
        <v>31</v>
      </c>
      <c r="AX342" s="12" t="s">
        <v>76</v>
      </c>
      <c r="AY342" s="160" t="s">
        <v>175</v>
      </c>
    </row>
    <row r="343" spans="2:51" s="12" customFormat="1">
      <c r="B343" s="158"/>
      <c r="D343" s="159" t="s">
        <v>184</v>
      </c>
      <c r="E343" s="160" t="s">
        <v>1</v>
      </c>
      <c r="F343" s="161" t="s">
        <v>3263</v>
      </c>
      <c r="H343" s="160" t="s">
        <v>1</v>
      </c>
      <c r="I343" s="162"/>
      <c r="L343" s="158"/>
      <c r="M343" s="163"/>
      <c r="T343" s="164"/>
      <c r="AT343" s="160" t="s">
        <v>184</v>
      </c>
      <c r="AU343" s="160" t="s">
        <v>89</v>
      </c>
      <c r="AV343" s="12" t="s">
        <v>83</v>
      </c>
      <c r="AW343" s="12" t="s">
        <v>31</v>
      </c>
      <c r="AX343" s="12" t="s">
        <v>76</v>
      </c>
      <c r="AY343" s="160" t="s">
        <v>175</v>
      </c>
    </row>
    <row r="344" spans="2:51" s="12" customFormat="1" ht="33.75">
      <c r="B344" s="158"/>
      <c r="D344" s="159" t="s">
        <v>184</v>
      </c>
      <c r="E344" s="160" t="s">
        <v>1</v>
      </c>
      <c r="F344" s="161" t="s">
        <v>3264</v>
      </c>
      <c r="H344" s="160" t="s">
        <v>1</v>
      </c>
      <c r="I344" s="162"/>
      <c r="L344" s="158"/>
      <c r="M344" s="163"/>
      <c r="T344" s="164"/>
      <c r="AT344" s="160" t="s">
        <v>184</v>
      </c>
      <c r="AU344" s="160" t="s">
        <v>89</v>
      </c>
      <c r="AV344" s="12" t="s">
        <v>83</v>
      </c>
      <c r="AW344" s="12" t="s">
        <v>31</v>
      </c>
      <c r="AX344" s="12" t="s">
        <v>76</v>
      </c>
      <c r="AY344" s="160" t="s">
        <v>175</v>
      </c>
    </row>
    <row r="345" spans="2:51" s="12" customFormat="1" ht="22.5">
      <c r="B345" s="158"/>
      <c r="D345" s="159" t="s">
        <v>184</v>
      </c>
      <c r="E345" s="160" t="s">
        <v>1</v>
      </c>
      <c r="F345" s="161" t="s">
        <v>3265</v>
      </c>
      <c r="H345" s="160" t="s">
        <v>1</v>
      </c>
      <c r="I345" s="162"/>
      <c r="L345" s="158"/>
      <c r="M345" s="163"/>
      <c r="T345" s="164"/>
      <c r="AT345" s="160" t="s">
        <v>184</v>
      </c>
      <c r="AU345" s="160" t="s">
        <v>89</v>
      </c>
      <c r="AV345" s="12" t="s">
        <v>83</v>
      </c>
      <c r="AW345" s="12" t="s">
        <v>31</v>
      </c>
      <c r="AX345" s="12" t="s">
        <v>76</v>
      </c>
      <c r="AY345" s="160" t="s">
        <v>175</v>
      </c>
    </row>
    <row r="346" spans="2:51" s="12" customFormat="1">
      <c r="B346" s="158"/>
      <c r="D346" s="159" t="s">
        <v>184</v>
      </c>
      <c r="E346" s="160" t="s">
        <v>1</v>
      </c>
      <c r="F346" s="161" t="s">
        <v>3266</v>
      </c>
      <c r="H346" s="160" t="s">
        <v>1</v>
      </c>
      <c r="I346" s="162"/>
      <c r="L346" s="158"/>
      <c r="M346" s="163"/>
      <c r="T346" s="164"/>
      <c r="AT346" s="160" t="s">
        <v>184</v>
      </c>
      <c r="AU346" s="160" t="s">
        <v>89</v>
      </c>
      <c r="AV346" s="12" t="s">
        <v>83</v>
      </c>
      <c r="AW346" s="12" t="s">
        <v>31</v>
      </c>
      <c r="AX346" s="12" t="s">
        <v>76</v>
      </c>
      <c r="AY346" s="160" t="s">
        <v>175</v>
      </c>
    </row>
    <row r="347" spans="2:51" s="12" customFormat="1" ht="22.5">
      <c r="B347" s="158"/>
      <c r="D347" s="159" t="s">
        <v>184</v>
      </c>
      <c r="E347" s="160" t="s">
        <v>1</v>
      </c>
      <c r="F347" s="161" t="s">
        <v>3267</v>
      </c>
      <c r="H347" s="160" t="s">
        <v>1</v>
      </c>
      <c r="I347" s="162"/>
      <c r="L347" s="158"/>
      <c r="M347" s="163"/>
      <c r="T347" s="164"/>
      <c r="AT347" s="160" t="s">
        <v>184</v>
      </c>
      <c r="AU347" s="160" t="s">
        <v>89</v>
      </c>
      <c r="AV347" s="12" t="s">
        <v>83</v>
      </c>
      <c r="AW347" s="12" t="s">
        <v>31</v>
      </c>
      <c r="AX347" s="12" t="s">
        <v>76</v>
      </c>
      <c r="AY347" s="160" t="s">
        <v>175</v>
      </c>
    </row>
    <row r="348" spans="2:51" s="12" customFormat="1">
      <c r="B348" s="158"/>
      <c r="D348" s="159" t="s">
        <v>184</v>
      </c>
      <c r="E348" s="160" t="s">
        <v>1</v>
      </c>
      <c r="F348" s="161" t="s">
        <v>3268</v>
      </c>
      <c r="H348" s="160" t="s">
        <v>1</v>
      </c>
      <c r="I348" s="162"/>
      <c r="L348" s="158"/>
      <c r="M348" s="163"/>
      <c r="T348" s="164"/>
      <c r="AT348" s="160" t="s">
        <v>184</v>
      </c>
      <c r="AU348" s="160" t="s">
        <v>89</v>
      </c>
      <c r="AV348" s="12" t="s">
        <v>83</v>
      </c>
      <c r="AW348" s="12" t="s">
        <v>31</v>
      </c>
      <c r="AX348" s="12" t="s">
        <v>76</v>
      </c>
      <c r="AY348" s="160" t="s">
        <v>175</v>
      </c>
    </row>
    <row r="349" spans="2:51" s="12" customFormat="1">
      <c r="B349" s="158"/>
      <c r="D349" s="159" t="s">
        <v>184</v>
      </c>
      <c r="E349" s="160" t="s">
        <v>1</v>
      </c>
      <c r="F349" s="161" t="s">
        <v>3269</v>
      </c>
      <c r="H349" s="160" t="s">
        <v>1</v>
      </c>
      <c r="I349" s="162"/>
      <c r="L349" s="158"/>
      <c r="M349" s="163"/>
      <c r="T349" s="164"/>
      <c r="AT349" s="160" t="s">
        <v>184</v>
      </c>
      <c r="AU349" s="160" t="s">
        <v>89</v>
      </c>
      <c r="AV349" s="12" t="s">
        <v>83</v>
      </c>
      <c r="AW349" s="12" t="s">
        <v>31</v>
      </c>
      <c r="AX349" s="12" t="s">
        <v>76</v>
      </c>
      <c r="AY349" s="160" t="s">
        <v>175</v>
      </c>
    </row>
    <row r="350" spans="2:51" s="12" customFormat="1">
      <c r="B350" s="158"/>
      <c r="D350" s="159" t="s">
        <v>184</v>
      </c>
      <c r="E350" s="160" t="s">
        <v>1</v>
      </c>
      <c r="F350" s="161" t="s">
        <v>3270</v>
      </c>
      <c r="H350" s="160" t="s">
        <v>1</v>
      </c>
      <c r="I350" s="162"/>
      <c r="L350" s="158"/>
      <c r="M350" s="163"/>
      <c r="T350" s="164"/>
      <c r="AT350" s="160" t="s">
        <v>184</v>
      </c>
      <c r="AU350" s="160" t="s">
        <v>89</v>
      </c>
      <c r="AV350" s="12" t="s">
        <v>83</v>
      </c>
      <c r="AW350" s="12" t="s">
        <v>31</v>
      </c>
      <c r="AX350" s="12" t="s">
        <v>76</v>
      </c>
      <c r="AY350" s="160" t="s">
        <v>175</v>
      </c>
    </row>
    <row r="351" spans="2:51" s="12" customFormat="1">
      <c r="B351" s="158"/>
      <c r="D351" s="159" t="s">
        <v>184</v>
      </c>
      <c r="E351" s="160" t="s">
        <v>1</v>
      </c>
      <c r="F351" s="161" t="s">
        <v>3271</v>
      </c>
      <c r="H351" s="160" t="s">
        <v>1</v>
      </c>
      <c r="I351" s="162"/>
      <c r="L351" s="158"/>
      <c r="M351" s="163"/>
      <c r="T351" s="164"/>
      <c r="AT351" s="160" t="s">
        <v>184</v>
      </c>
      <c r="AU351" s="160" t="s">
        <v>89</v>
      </c>
      <c r="AV351" s="12" t="s">
        <v>83</v>
      </c>
      <c r="AW351" s="12" t="s">
        <v>31</v>
      </c>
      <c r="AX351" s="12" t="s">
        <v>76</v>
      </c>
      <c r="AY351" s="160" t="s">
        <v>175</v>
      </c>
    </row>
    <row r="352" spans="2:51" s="12" customFormat="1">
      <c r="B352" s="158"/>
      <c r="D352" s="159" t="s">
        <v>184</v>
      </c>
      <c r="E352" s="160" t="s">
        <v>1</v>
      </c>
      <c r="F352" s="161" t="s">
        <v>3272</v>
      </c>
      <c r="H352" s="160" t="s">
        <v>1</v>
      </c>
      <c r="I352" s="162"/>
      <c r="L352" s="158"/>
      <c r="M352" s="163"/>
      <c r="T352" s="164"/>
      <c r="AT352" s="160" t="s">
        <v>184</v>
      </c>
      <c r="AU352" s="160" t="s">
        <v>89</v>
      </c>
      <c r="AV352" s="12" t="s">
        <v>83</v>
      </c>
      <c r="AW352" s="12" t="s">
        <v>31</v>
      </c>
      <c r="AX352" s="12" t="s">
        <v>76</v>
      </c>
      <c r="AY352" s="160" t="s">
        <v>175</v>
      </c>
    </row>
    <row r="353" spans="2:51" s="12" customFormat="1" ht="22.5">
      <c r="B353" s="158"/>
      <c r="D353" s="159" t="s">
        <v>184</v>
      </c>
      <c r="E353" s="160" t="s">
        <v>1</v>
      </c>
      <c r="F353" s="161" t="s">
        <v>3273</v>
      </c>
      <c r="H353" s="160" t="s">
        <v>1</v>
      </c>
      <c r="I353" s="162"/>
      <c r="L353" s="158"/>
      <c r="M353" s="163"/>
      <c r="T353" s="164"/>
      <c r="AT353" s="160" t="s">
        <v>184</v>
      </c>
      <c r="AU353" s="160" t="s">
        <v>89</v>
      </c>
      <c r="AV353" s="12" t="s">
        <v>83</v>
      </c>
      <c r="AW353" s="12" t="s">
        <v>31</v>
      </c>
      <c r="AX353" s="12" t="s">
        <v>76</v>
      </c>
      <c r="AY353" s="160" t="s">
        <v>175</v>
      </c>
    </row>
    <row r="354" spans="2:51" s="12" customFormat="1">
      <c r="B354" s="158"/>
      <c r="D354" s="159" t="s">
        <v>184</v>
      </c>
      <c r="E354" s="160" t="s">
        <v>1</v>
      </c>
      <c r="F354" s="161" t="s">
        <v>3274</v>
      </c>
      <c r="H354" s="160" t="s">
        <v>1</v>
      </c>
      <c r="I354" s="162"/>
      <c r="L354" s="158"/>
      <c r="M354" s="163"/>
      <c r="T354" s="164"/>
      <c r="AT354" s="160" t="s">
        <v>184</v>
      </c>
      <c r="AU354" s="160" t="s">
        <v>89</v>
      </c>
      <c r="AV354" s="12" t="s">
        <v>83</v>
      </c>
      <c r="AW354" s="12" t="s">
        <v>31</v>
      </c>
      <c r="AX354" s="12" t="s">
        <v>76</v>
      </c>
      <c r="AY354" s="160" t="s">
        <v>175</v>
      </c>
    </row>
    <row r="355" spans="2:51" s="12" customFormat="1">
      <c r="B355" s="158"/>
      <c r="D355" s="159" t="s">
        <v>184</v>
      </c>
      <c r="E355" s="160" t="s">
        <v>1</v>
      </c>
      <c r="F355" s="161" t="s">
        <v>3275</v>
      </c>
      <c r="H355" s="160" t="s">
        <v>1</v>
      </c>
      <c r="I355" s="162"/>
      <c r="L355" s="158"/>
      <c r="M355" s="163"/>
      <c r="T355" s="164"/>
      <c r="AT355" s="160" t="s">
        <v>184</v>
      </c>
      <c r="AU355" s="160" t="s">
        <v>89</v>
      </c>
      <c r="AV355" s="12" t="s">
        <v>83</v>
      </c>
      <c r="AW355" s="12" t="s">
        <v>31</v>
      </c>
      <c r="AX355" s="12" t="s">
        <v>76</v>
      </c>
      <c r="AY355" s="160" t="s">
        <v>175</v>
      </c>
    </row>
    <row r="356" spans="2:51" s="12" customFormat="1">
      <c r="B356" s="158"/>
      <c r="D356" s="159" t="s">
        <v>184</v>
      </c>
      <c r="E356" s="160" t="s">
        <v>1</v>
      </c>
      <c r="F356" s="161" t="s">
        <v>3276</v>
      </c>
      <c r="H356" s="160" t="s">
        <v>1</v>
      </c>
      <c r="I356" s="162"/>
      <c r="L356" s="158"/>
      <c r="M356" s="163"/>
      <c r="T356" s="164"/>
      <c r="AT356" s="160" t="s">
        <v>184</v>
      </c>
      <c r="AU356" s="160" t="s">
        <v>89</v>
      </c>
      <c r="AV356" s="12" t="s">
        <v>83</v>
      </c>
      <c r="AW356" s="12" t="s">
        <v>31</v>
      </c>
      <c r="AX356" s="12" t="s">
        <v>76</v>
      </c>
      <c r="AY356" s="160" t="s">
        <v>175</v>
      </c>
    </row>
    <row r="357" spans="2:51" s="12" customFormat="1">
      <c r="B357" s="158"/>
      <c r="D357" s="159" t="s">
        <v>184</v>
      </c>
      <c r="E357" s="160" t="s">
        <v>1</v>
      </c>
      <c r="F357" s="161" t="s">
        <v>3277</v>
      </c>
      <c r="H357" s="160" t="s">
        <v>1</v>
      </c>
      <c r="I357" s="162"/>
      <c r="L357" s="158"/>
      <c r="M357" s="163"/>
      <c r="T357" s="164"/>
      <c r="AT357" s="160" t="s">
        <v>184</v>
      </c>
      <c r="AU357" s="160" t="s">
        <v>89</v>
      </c>
      <c r="AV357" s="12" t="s">
        <v>83</v>
      </c>
      <c r="AW357" s="12" t="s">
        <v>31</v>
      </c>
      <c r="AX357" s="12" t="s">
        <v>76</v>
      </c>
      <c r="AY357" s="160" t="s">
        <v>175</v>
      </c>
    </row>
    <row r="358" spans="2:51" s="12" customFormat="1">
      <c r="B358" s="158"/>
      <c r="D358" s="159" t="s">
        <v>184</v>
      </c>
      <c r="E358" s="160" t="s">
        <v>1</v>
      </c>
      <c r="F358" s="161" t="s">
        <v>3278</v>
      </c>
      <c r="H358" s="160" t="s">
        <v>1</v>
      </c>
      <c r="I358" s="162"/>
      <c r="L358" s="158"/>
      <c r="M358" s="163"/>
      <c r="T358" s="164"/>
      <c r="AT358" s="160" t="s">
        <v>184</v>
      </c>
      <c r="AU358" s="160" t="s">
        <v>89</v>
      </c>
      <c r="AV358" s="12" t="s">
        <v>83</v>
      </c>
      <c r="AW358" s="12" t="s">
        <v>31</v>
      </c>
      <c r="AX358" s="12" t="s">
        <v>76</v>
      </c>
      <c r="AY358" s="160" t="s">
        <v>175</v>
      </c>
    </row>
    <row r="359" spans="2:51" s="12" customFormat="1">
      <c r="B359" s="158"/>
      <c r="D359" s="159" t="s">
        <v>184</v>
      </c>
      <c r="E359" s="160" t="s">
        <v>1</v>
      </c>
      <c r="F359" s="161" t="s">
        <v>3279</v>
      </c>
      <c r="H359" s="160" t="s">
        <v>1</v>
      </c>
      <c r="I359" s="162"/>
      <c r="L359" s="158"/>
      <c r="M359" s="163"/>
      <c r="T359" s="164"/>
      <c r="AT359" s="160" t="s">
        <v>184</v>
      </c>
      <c r="AU359" s="160" t="s">
        <v>89</v>
      </c>
      <c r="AV359" s="12" t="s">
        <v>83</v>
      </c>
      <c r="AW359" s="12" t="s">
        <v>31</v>
      </c>
      <c r="AX359" s="12" t="s">
        <v>76</v>
      </c>
      <c r="AY359" s="160" t="s">
        <v>175</v>
      </c>
    </row>
    <row r="360" spans="2:51" s="12" customFormat="1">
      <c r="B360" s="158"/>
      <c r="D360" s="159" t="s">
        <v>184</v>
      </c>
      <c r="E360" s="160" t="s">
        <v>1</v>
      </c>
      <c r="F360" s="161" t="s">
        <v>3280</v>
      </c>
      <c r="H360" s="160" t="s">
        <v>1</v>
      </c>
      <c r="I360" s="162"/>
      <c r="L360" s="158"/>
      <c r="M360" s="163"/>
      <c r="T360" s="164"/>
      <c r="AT360" s="160" t="s">
        <v>184</v>
      </c>
      <c r="AU360" s="160" t="s">
        <v>89</v>
      </c>
      <c r="AV360" s="12" t="s">
        <v>83</v>
      </c>
      <c r="AW360" s="12" t="s">
        <v>31</v>
      </c>
      <c r="AX360" s="12" t="s">
        <v>76</v>
      </c>
      <c r="AY360" s="160" t="s">
        <v>175</v>
      </c>
    </row>
    <row r="361" spans="2:51" s="12" customFormat="1" ht="22.5">
      <c r="B361" s="158"/>
      <c r="D361" s="159" t="s">
        <v>184</v>
      </c>
      <c r="E361" s="160" t="s">
        <v>1</v>
      </c>
      <c r="F361" s="161" t="s">
        <v>3281</v>
      </c>
      <c r="H361" s="160" t="s">
        <v>1</v>
      </c>
      <c r="I361" s="162"/>
      <c r="L361" s="158"/>
      <c r="M361" s="163"/>
      <c r="T361" s="164"/>
      <c r="AT361" s="160" t="s">
        <v>184</v>
      </c>
      <c r="AU361" s="160" t="s">
        <v>89</v>
      </c>
      <c r="AV361" s="12" t="s">
        <v>83</v>
      </c>
      <c r="AW361" s="12" t="s">
        <v>31</v>
      </c>
      <c r="AX361" s="12" t="s">
        <v>76</v>
      </c>
      <c r="AY361" s="160" t="s">
        <v>175</v>
      </c>
    </row>
    <row r="362" spans="2:51" s="12" customFormat="1">
      <c r="B362" s="158"/>
      <c r="D362" s="159" t="s">
        <v>184</v>
      </c>
      <c r="E362" s="160" t="s">
        <v>1</v>
      </c>
      <c r="F362" s="161" t="s">
        <v>3282</v>
      </c>
      <c r="H362" s="160" t="s">
        <v>1</v>
      </c>
      <c r="I362" s="162"/>
      <c r="L362" s="158"/>
      <c r="M362" s="163"/>
      <c r="T362" s="164"/>
      <c r="AT362" s="160" t="s">
        <v>184</v>
      </c>
      <c r="AU362" s="160" t="s">
        <v>89</v>
      </c>
      <c r="AV362" s="12" t="s">
        <v>83</v>
      </c>
      <c r="AW362" s="12" t="s">
        <v>31</v>
      </c>
      <c r="AX362" s="12" t="s">
        <v>76</v>
      </c>
      <c r="AY362" s="160" t="s">
        <v>175</v>
      </c>
    </row>
    <row r="363" spans="2:51" s="12" customFormat="1">
      <c r="B363" s="158"/>
      <c r="D363" s="159" t="s">
        <v>184</v>
      </c>
      <c r="E363" s="160" t="s">
        <v>1</v>
      </c>
      <c r="F363" s="161" t="s">
        <v>3283</v>
      </c>
      <c r="H363" s="160" t="s">
        <v>1</v>
      </c>
      <c r="I363" s="162"/>
      <c r="L363" s="158"/>
      <c r="M363" s="163"/>
      <c r="T363" s="164"/>
      <c r="AT363" s="160" t="s">
        <v>184</v>
      </c>
      <c r="AU363" s="160" t="s">
        <v>89</v>
      </c>
      <c r="AV363" s="12" t="s">
        <v>83</v>
      </c>
      <c r="AW363" s="12" t="s">
        <v>31</v>
      </c>
      <c r="AX363" s="12" t="s">
        <v>76</v>
      </c>
      <c r="AY363" s="160" t="s">
        <v>175</v>
      </c>
    </row>
    <row r="364" spans="2:51" s="12" customFormat="1">
      <c r="B364" s="158"/>
      <c r="D364" s="159" t="s">
        <v>184</v>
      </c>
      <c r="E364" s="160" t="s">
        <v>1</v>
      </c>
      <c r="F364" s="161" t="s">
        <v>3284</v>
      </c>
      <c r="H364" s="160" t="s">
        <v>1</v>
      </c>
      <c r="I364" s="162"/>
      <c r="L364" s="158"/>
      <c r="M364" s="163"/>
      <c r="T364" s="164"/>
      <c r="AT364" s="160" t="s">
        <v>184</v>
      </c>
      <c r="AU364" s="160" t="s">
        <v>89</v>
      </c>
      <c r="AV364" s="12" t="s">
        <v>83</v>
      </c>
      <c r="AW364" s="12" t="s">
        <v>31</v>
      </c>
      <c r="AX364" s="12" t="s">
        <v>76</v>
      </c>
      <c r="AY364" s="160" t="s">
        <v>175</v>
      </c>
    </row>
    <row r="365" spans="2:51" s="12" customFormat="1">
      <c r="B365" s="158"/>
      <c r="D365" s="159" t="s">
        <v>184</v>
      </c>
      <c r="E365" s="160" t="s">
        <v>1</v>
      </c>
      <c r="F365" s="161" t="s">
        <v>3285</v>
      </c>
      <c r="H365" s="160" t="s">
        <v>1</v>
      </c>
      <c r="I365" s="162"/>
      <c r="L365" s="158"/>
      <c r="M365" s="163"/>
      <c r="T365" s="164"/>
      <c r="AT365" s="160" t="s">
        <v>184</v>
      </c>
      <c r="AU365" s="160" t="s">
        <v>89</v>
      </c>
      <c r="AV365" s="12" t="s">
        <v>83</v>
      </c>
      <c r="AW365" s="12" t="s">
        <v>31</v>
      </c>
      <c r="AX365" s="12" t="s">
        <v>76</v>
      </c>
      <c r="AY365" s="160" t="s">
        <v>175</v>
      </c>
    </row>
    <row r="366" spans="2:51" s="12" customFormat="1">
      <c r="B366" s="158"/>
      <c r="D366" s="159" t="s">
        <v>184</v>
      </c>
      <c r="E366" s="160" t="s">
        <v>1</v>
      </c>
      <c r="F366" s="161" t="s">
        <v>3286</v>
      </c>
      <c r="H366" s="160" t="s">
        <v>1</v>
      </c>
      <c r="I366" s="162"/>
      <c r="L366" s="158"/>
      <c r="M366" s="163"/>
      <c r="T366" s="164"/>
      <c r="AT366" s="160" t="s">
        <v>184</v>
      </c>
      <c r="AU366" s="160" t="s">
        <v>89</v>
      </c>
      <c r="AV366" s="12" t="s">
        <v>83</v>
      </c>
      <c r="AW366" s="12" t="s">
        <v>31</v>
      </c>
      <c r="AX366" s="12" t="s">
        <v>76</v>
      </c>
      <c r="AY366" s="160" t="s">
        <v>175</v>
      </c>
    </row>
    <row r="367" spans="2:51" s="12" customFormat="1" ht="33.75">
      <c r="B367" s="158"/>
      <c r="D367" s="159" t="s">
        <v>184</v>
      </c>
      <c r="E367" s="160" t="s">
        <v>1</v>
      </c>
      <c r="F367" s="161" t="s">
        <v>3287</v>
      </c>
      <c r="H367" s="160" t="s">
        <v>1</v>
      </c>
      <c r="I367" s="162"/>
      <c r="L367" s="158"/>
      <c r="M367" s="163"/>
      <c r="T367" s="164"/>
      <c r="AT367" s="160" t="s">
        <v>184</v>
      </c>
      <c r="AU367" s="160" t="s">
        <v>89</v>
      </c>
      <c r="AV367" s="12" t="s">
        <v>83</v>
      </c>
      <c r="AW367" s="12" t="s">
        <v>31</v>
      </c>
      <c r="AX367" s="12" t="s">
        <v>76</v>
      </c>
      <c r="AY367" s="160" t="s">
        <v>175</v>
      </c>
    </row>
    <row r="368" spans="2:51" s="12" customFormat="1">
      <c r="B368" s="158"/>
      <c r="D368" s="159" t="s">
        <v>184</v>
      </c>
      <c r="E368" s="160" t="s">
        <v>1</v>
      </c>
      <c r="F368" s="161" t="s">
        <v>3288</v>
      </c>
      <c r="H368" s="160" t="s">
        <v>1</v>
      </c>
      <c r="I368" s="162"/>
      <c r="L368" s="158"/>
      <c r="M368" s="163"/>
      <c r="T368" s="164"/>
      <c r="AT368" s="160" t="s">
        <v>184</v>
      </c>
      <c r="AU368" s="160" t="s">
        <v>89</v>
      </c>
      <c r="AV368" s="12" t="s">
        <v>83</v>
      </c>
      <c r="AW368" s="12" t="s">
        <v>31</v>
      </c>
      <c r="AX368" s="12" t="s">
        <v>76</v>
      </c>
      <c r="AY368" s="160" t="s">
        <v>175</v>
      </c>
    </row>
    <row r="369" spans="2:51" s="12" customFormat="1">
      <c r="B369" s="158"/>
      <c r="D369" s="159" t="s">
        <v>184</v>
      </c>
      <c r="E369" s="160" t="s">
        <v>1</v>
      </c>
      <c r="F369" s="161" t="s">
        <v>3289</v>
      </c>
      <c r="H369" s="160" t="s">
        <v>1</v>
      </c>
      <c r="I369" s="162"/>
      <c r="L369" s="158"/>
      <c r="M369" s="163"/>
      <c r="T369" s="164"/>
      <c r="AT369" s="160" t="s">
        <v>184</v>
      </c>
      <c r="AU369" s="160" t="s">
        <v>89</v>
      </c>
      <c r="AV369" s="12" t="s">
        <v>83</v>
      </c>
      <c r="AW369" s="12" t="s">
        <v>31</v>
      </c>
      <c r="AX369" s="12" t="s">
        <v>76</v>
      </c>
      <c r="AY369" s="160" t="s">
        <v>175</v>
      </c>
    </row>
    <row r="370" spans="2:51" s="12" customFormat="1">
      <c r="B370" s="158"/>
      <c r="D370" s="159" t="s">
        <v>184</v>
      </c>
      <c r="E370" s="160" t="s">
        <v>1</v>
      </c>
      <c r="F370" s="161" t="s">
        <v>3290</v>
      </c>
      <c r="H370" s="160" t="s">
        <v>1</v>
      </c>
      <c r="I370" s="162"/>
      <c r="L370" s="158"/>
      <c r="M370" s="163"/>
      <c r="T370" s="164"/>
      <c r="AT370" s="160" t="s">
        <v>184</v>
      </c>
      <c r="AU370" s="160" t="s">
        <v>89</v>
      </c>
      <c r="AV370" s="12" t="s">
        <v>83</v>
      </c>
      <c r="AW370" s="12" t="s">
        <v>31</v>
      </c>
      <c r="AX370" s="12" t="s">
        <v>76</v>
      </c>
      <c r="AY370" s="160" t="s">
        <v>175</v>
      </c>
    </row>
    <row r="371" spans="2:51" s="12" customFormat="1">
      <c r="B371" s="158"/>
      <c r="D371" s="159" t="s">
        <v>184</v>
      </c>
      <c r="E371" s="160" t="s">
        <v>1</v>
      </c>
      <c r="F371" s="161" t="s">
        <v>3291</v>
      </c>
      <c r="H371" s="160" t="s">
        <v>1</v>
      </c>
      <c r="I371" s="162"/>
      <c r="L371" s="158"/>
      <c r="M371" s="163"/>
      <c r="T371" s="164"/>
      <c r="AT371" s="160" t="s">
        <v>184</v>
      </c>
      <c r="AU371" s="160" t="s">
        <v>89</v>
      </c>
      <c r="AV371" s="12" t="s">
        <v>83</v>
      </c>
      <c r="AW371" s="12" t="s">
        <v>31</v>
      </c>
      <c r="AX371" s="12" t="s">
        <v>76</v>
      </c>
      <c r="AY371" s="160" t="s">
        <v>175</v>
      </c>
    </row>
    <row r="372" spans="2:51" s="12" customFormat="1" ht="22.5">
      <c r="B372" s="158"/>
      <c r="D372" s="159" t="s">
        <v>184</v>
      </c>
      <c r="E372" s="160" t="s">
        <v>1</v>
      </c>
      <c r="F372" s="161" t="s">
        <v>3292</v>
      </c>
      <c r="H372" s="160" t="s">
        <v>1</v>
      </c>
      <c r="I372" s="162"/>
      <c r="L372" s="158"/>
      <c r="M372" s="163"/>
      <c r="T372" s="164"/>
      <c r="AT372" s="160" t="s">
        <v>184</v>
      </c>
      <c r="AU372" s="160" t="s">
        <v>89</v>
      </c>
      <c r="AV372" s="12" t="s">
        <v>83</v>
      </c>
      <c r="AW372" s="12" t="s">
        <v>31</v>
      </c>
      <c r="AX372" s="12" t="s">
        <v>76</v>
      </c>
      <c r="AY372" s="160" t="s">
        <v>175</v>
      </c>
    </row>
    <row r="373" spans="2:51" s="13" customFormat="1">
      <c r="B373" s="165"/>
      <c r="D373" s="159" t="s">
        <v>184</v>
      </c>
      <c r="E373" s="166" t="s">
        <v>1</v>
      </c>
      <c r="F373" s="167" t="s">
        <v>89</v>
      </c>
      <c r="H373" s="168">
        <v>2</v>
      </c>
      <c r="I373" s="169"/>
      <c r="L373" s="165"/>
      <c r="M373" s="170"/>
      <c r="T373" s="171"/>
      <c r="AT373" s="166" t="s">
        <v>184</v>
      </c>
      <c r="AU373" s="166" t="s">
        <v>89</v>
      </c>
      <c r="AV373" s="13" t="s">
        <v>89</v>
      </c>
      <c r="AW373" s="13" t="s">
        <v>31</v>
      </c>
      <c r="AX373" s="13" t="s">
        <v>76</v>
      </c>
      <c r="AY373" s="166" t="s">
        <v>175</v>
      </c>
    </row>
    <row r="374" spans="2:51" s="14" customFormat="1">
      <c r="B374" s="183"/>
      <c r="D374" s="159" t="s">
        <v>184</v>
      </c>
      <c r="E374" s="184" t="s">
        <v>1</v>
      </c>
      <c r="F374" s="185" t="s">
        <v>204</v>
      </c>
      <c r="H374" s="186">
        <v>2</v>
      </c>
      <c r="I374" s="187"/>
      <c r="L374" s="183"/>
      <c r="M374" s="191"/>
      <c r="N374" s="192"/>
      <c r="O374" s="192"/>
      <c r="P374" s="192"/>
      <c r="Q374" s="192"/>
      <c r="R374" s="192"/>
      <c r="S374" s="192"/>
      <c r="T374" s="193"/>
      <c r="AT374" s="184" t="s">
        <v>184</v>
      </c>
      <c r="AU374" s="184" t="s">
        <v>89</v>
      </c>
      <c r="AV374" s="14" t="s">
        <v>182</v>
      </c>
      <c r="AW374" s="14" t="s">
        <v>31</v>
      </c>
      <c r="AX374" s="14" t="s">
        <v>83</v>
      </c>
      <c r="AY374" s="184" t="s">
        <v>175</v>
      </c>
    </row>
    <row r="375" spans="2:51" s="1" customFormat="1" ht="6.95" customHeight="1">
      <c r="B375" s="47"/>
      <c r="C375" s="48"/>
      <c r="D375" s="48"/>
      <c r="E375" s="48"/>
      <c r="F375" s="48"/>
      <c r="G375" s="48"/>
      <c r="H375" s="48"/>
      <c r="I375" s="48"/>
      <c r="J375" s="48"/>
      <c r="K375" s="48"/>
      <c r="L375" s="32"/>
    </row>
  </sheetData>
  <autoFilter ref="C136:K374" xr:uid="{00000000-0009-0000-0000-00000A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8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3293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ROUND(J129,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ROUND((SUM(BE129:BE187)),  2)</f>
        <v>0</v>
      </c>
      <c r="G35" s="100"/>
      <c r="H35" s="100"/>
      <c r="I35" s="101">
        <v>0.23</v>
      </c>
      <c r="J35" s="99">
        <f>ROUND(((SUM(BE129:BE187))*I35),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ROUND((SUM(BF129:BF187)),  2)</f>
        <v>0</v>
      </c>
      <c r="G36" s="100"/>
      <c r="H36" s="100"/>
      <c r="I36" s="101">
        <v>0.23</v>
      </c>
      <c r="J36" s="99">
        <f>ROUND(((SUM(BF129:BF187))*I36),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ROUND((SUM(BG129:BG187)),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ROUND((SUM(BH129:BH187)),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ROUND((SUM(BI129:BI187)),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11 - Malý prístrešok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J129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J130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J131</f>
        <v>0</v>
      </c>
      <c r="L100" s="118"/>
    </row>
    <row r="101" spans="2:47" s="9" customFormat="1" ht="19.899999999999999" customHeight="1">
      <c r="B101" s="118"/>
      <c r="D101" s="119" t="s">
        <v>1044</v>
      </c>
      <c r="E101" s="120"/>
      <c r="F101" s="120"/>
      <c r="G101" s="120"/>
      <c r="H101" s="120"/>
      <c r="I101" s="120"/>
      <c r="J101" s="121">
        <f>J142</f>
        <v>0</v>
      </c>
      <c r="L101" s="118"/>
    </row>
    <row r="102" spans="2:47" s="9" customFormat="1" ht="19.899999999999999" customHeight="1">
      <c r="B102" s="118"/>
      <c r="D102" s="119" t="s">
        <v>151</v>
      </c>
      <c r="E102" s="120"/>
      <c r="F102" s="120"/>
      <c r="G102" s="120"/>
      <c r="H102" s="120"/>
      <c r="I102" s="120"/>
      <c r="J102" s="121">
        <f>J154</f>
        <v>0</v>
      </c>
      <c r="L102" s="118"/>
    </row>
    <row r="103" spans="2:47" s="9" customFormat="1" ht="19.899999999999999" customHeight="1">
      <c r="B103" s="118"/>
      <c r="D103" s="119" t="s">
        <v>152</v>
      </c>
      <c r="E103" s="120"/>
      <c r="F103" s="120"/>
      <c r="G103" s="120"/>
      <c r="H103" s="120"/>
      <c r="I103" s="120"/>
      <c r="J103" s="121">
        <f>J157</f>
        <v>0</v>
      </c>
      <c r="L103" s="118"/>
    </row>
    <row r="104" spans="2:47" s="9" customFormat="1" ht="19.899999999999999" customHeight="1">
      <c r="B104" s="118"/>
      <c r="D104" s="119" t="s">
        <v>153</v>
      </c>
      <c r="E104" s="120"/>
      <c r="F104" s="120"/>
      <c r="G104" s="120"/>
      <c r="H104" s="120"/>
      <c r="I104" s="120"/>
      <c r="J104" s="121">
        <f>J160</f>
        <v>0</v>
      </c>
      <c r="L104" s="118"/>
    </row>
    <row r="105" spans="2:47" s="8" customFormat="1" ht="24.95" customHeight="1">
      <c r="B105" s="114"/>
      <c r="D105" s="115" t="s">
        <v>155</v>
      </c>
      <c r="E105" s="116"/>
      <c r="F105" s="116"/>
      <c r="G105" s="116"/>
      <c r="H105" s="116"/>
      <c r="I105" s="116"/>
      <c r="J105" s="117">
        <f>J162</f>
        <v>0</v>
      </c>
      <c r="L105" s="114"/>
    </row>
    <row r="106" spans="2:47" s="9" customFormat="1" ht="19.899999999999999" customHeight="1">
      <c r="B106" s="118"/>
      <c r="D106" s="119" t="s">
        <v>156</v>
      </c>
      <c r="E106" s="120"/>
      <c r="F106" s="120"/>
      <c r="G106" s="120"/>
      <c r="H106" s="120"/>
      <c r="I106" s="120"/>
      <c r="J106" s="121">
        <f>J163</f>
        <v>0</v>
      </c>
      <c r="L106" s="118"/>
    </row>
    <row r="107" spans="2:47" s="9" customFormat="1" ht="19.899999999999999" customHeight="1">
      <c r="B107" s="118"/>
      <c r="D107" s="119" t="s">
        <v>158</v>
      </c>
      <c r="E107" s="120"/>
      <c r="F107" s="120"/>
      <c r="G107" s="120"/>
      <c r="H107" s="120"/>
      <c r="I107" s="120"/>
      <c r="J107" s="121">
        <f>J168</f>
        <v>0</v>
      </c>
      <c r="L107" s="118"/>
    </row>
    <row r="108" spans="2:47" s="1" customFormat="1" ht="21.75" customHeight="1">
      <c r="B108" s="32"/>
      <c r="L108" s="32"/>
    </row>
    <row r="109" spans="2:47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4.95" customHeight="1">
      <c r="B114" s="32"/>
      <c r="C114" s="21" t="s">
        <v>161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26.25" customHeight="1">
      <c r="B117" s="32"/>
      <c r="E117" s="261" t="str">
        <f>E7</f>
        <v>Stavebné úpravy a rekonštrukcia priestorov Strednej odbornej školy drevárskej vo Zvolene</v>
      </c>
      <c r="F117" s="262"/>
      <c r="G117" s="262"/>
      <c r="H117" s="262"/>
      <c r="L117" s="32"/>
    </row>
    <row r="118" spans="2:20" ht="12" customHeight="1">
      <c r="B118" s="20"/>
      <c r="C118" s="27" t="s">
        <v>140</v>
      </c>
      <c r="L118" s="20"/>
    </row>
    <row r="119" spans="2:20" s="1" customFormat="1" ht="16.5" customHeight="1">
      <c r="B119" s="32"/>
      <c r="E119" s="261" t="s">
        <v>1505</v>
      </c>
      <c r="F119" s="260"/>
      <c r="G119" s="260"/>
      <c r="H119" s="260"/>
      <c r="L119" s="32"/>
    </row>
    <row r="120" spans="2:20" s="1" customFormat="1" ht="12" customHeight="1">
      <c r="B120" s="32"/>
      <c r="C120" s="27" t="s">
        <v>142</v>
      </c>
      <c r="L120" s="32"/>
    </row>
    <row r="121" spans="2:20" s="1" customFormat="1" ht="16.5" customHeight="1">
      <c r="B121" s="32"/>
      <c r="E121" s="215" t="str">
        <f>E11</f>
        <v>11 - Malý prístrešok</v>
      </c>
      <c r="F121" s="260"/>
      <c r="G121" s="260"/>
      <c r="H121" s="260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parc.č. 1132/1, 1132/2, 1558/147 k.ú. Môťová</v>
      </c>
      <c r="I123" s="27" t="s">
        <v>21</v>
      </c>
      <c r="J123" s="55" t="str">
        <f>IF(J14="","",J14)</f>
        <v>27. 2. 2025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23</v>
      </c>
      <c r="F125" s="25" t="str">
        <f>E17</f>
        <v>Banskobystrický samosprávny kraj</v>
      </c>
      <c r="I125" s="27" t="s">
        <v>29</v>
      </c>
      <c r="J125" s="30" t="str">
        <f>E23</f>
        <v>Ing. Marek Mečír</v>
      </c>
      <c r="L125" s="32"/>
    </row>
    <row r="126" spans="2:20" s="1" customFormat="1" ht="15.2" customHeight="1">
      <c r="B126" s="32"/>
      <c r="C126" s="27" t="s">
        <v>27</v>
      </c>
      <c r="F126" s="25" t="str">
        <f>IF(E20="","",E20)</f>
        <v>Vyplň údaj</v>
      </c>
      <c r="I126" s="27" t="s">
        <v>32</v>
      </c>
      <c r="J126" s="30" t="str">
        <f>E26</f>
        <v>Stanislav Hlubina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2"/>
      <c r="C128" s="123" t="s">
        <v>162</v>
      </c>
      <c r="D128" s="124" t="s">
        <v>61</v>
      </c>
      <c r="E128" s="124" t="s">
        <v>57</v>
      </c>
      <c r="F128" s="124" t="s">
        <v>58</v>
      </c>
      <c r="G128" s="124" t="s">
        <v>163</v>
      </c>
      <c r="H128" s="124" t="s">
        <v>164</v>
      </c>
      <c r="I128" s="124" t="s">
        <v>165</v>
      </c>
      <c r="J128" s="125" t="s">
        <v>146</v>
      </c>
      <c r="K128" s="126" t="s">
        <v>166</v>
      </c>
      <c r="L128" s="122"/>
      <c r="M128" s="62" t="s">
        <v>1</v>
      </c>
      <c r="N128" s="63" t="s">
        <v>40</v>
      </c>
      <c r="O128" s="63" t="s">
        <v>167</v>
      </c>
      <c r="P128" s="63" t="s">
        <v>168</v>
      </c>
      <c r="Q128" s="63" t="s">
        <v>169</v>
      </c>
      <c r="R128" s="63" t="s">
        <v>170</v>
      </c>
      <c r="S128" s="63" t="s">
        <v>171</v>
      </c>
      <c r="T128" s="64" t="s">
        <v>172</v>
      </c>
    </row>
    <row r="129" spans="2:65" s="1" customFormat="1" ht="22.9" customHeight="1">
      <c r="B129" s="32"/>
      <c r="C129" s="67" t="s">
        <v>147</v>
      </c>
      <c r="J129" s="127">
        <f>BK129</f>
        <v>0</v>
      </c>
      <c r="L129" s="32"/>
      <c r="M129" s="65"/>
      <c r="N129" s="56"/>
      <c r="O129" s="56"/>
      <c r="P129" s="128">
        <f>P130+P162</f>
        <v>0</v>
      </c>
      <c r="Q129" s="56"/>
      <c r="R129" s="128">
        <f>R130+R162</f>
        <v>8.6867418670999985</v>
      </c>
      <c r="S129" s="56"/>
      <c r="T129" s="129">
        <f>T130+T162</f>
        <v>0</v>
      </c>
      <c r="AT129" s="17" t="s">
        <v>75</v>
      </c>
      <c r="AU129" s="17" t="s">
        <v>148</v>
      </c>
      <c r="BK129" s="130">
        <f>BK130+BK162</f>
        <v>0</v>
      </c>
    </row>
    <row r="130" spans="2:65" s="11" customFormat="1" ht="25.9" customHeight="1">
      <c r="B130" s="131"/>
      <c r="D130" s="132" t="s">
        <v>75</v>
      </c>
      <c r="E130" s="133" t="s">
        <v>173</v>
      </c>
      <c r="F130" s="133" t="s">
        <v>174</v>
      </c>
      <c r="I130" s="134"/>
      <c r="J130" s="135">
        <f>BK130</f>
        <v>0</v>
      </c>
      <c r="L130" s="131"/>
      <c r="M130" s="136"/>
      <c r="P130" s="137">
        <f>P131+P142+P154+P157+P160</f>
        <v>0</v>
      </c>
      <c r="R130" s="137">
        <f>R131+R142+R154+R157+R160</f>
        <v>7.3398087445999991</v>
      </c>
      <c r="T130" s="138">
        <f>T131+T142+T154+T157+T160</f>
        <v>0</v>
      </c>
      <c r="AR130" s="132" t="s">
        <v>83</v>
      </c>
      <c r="AT130" s="139" t="s">
        <v>75</v>
      </c>
      <c r="AU130" s="139" t="s">
        <v>76</v>
      </c>
      <c r="AY130" s="132" t="s">
        <v>175</v>
      </c>
      <c r="BK130" s="140">
        <f>BK131+BK142+BK154+BK157+BK160</f>
        <v>0</v>
      </c>
    </row>
    <row r="131" spans="2:65" s="11" customFormat="1" ht="22.9" customHeight="1">
      <c r="B131" s="131"/>
      <c r="D131" s="132" t="s">
        <v>75</v>
      </c>
      <c r="E131" s="141" t="s">
        <v>83</v>
      </c>
      <c r="F131" s="141" t="s">
        <v>678</v>
      </c>
      <c r="I131" s="134"/>
      <c r="J131" s="142">
        <f>BK131</f>
        <v>0</v>
      </c>
      <c r="L131" s="131"/>
      <c r="M131" s="136"/>
      <c r="P131" s="137">
        <f>SUM(P132:P141)</f>
        <v>0</v>
      </c>
      <c r="R131" s="137">
        <f>SUM(R132:R141)</f>
        <v>0</v>
      </c>
      <c r="T131" s="138">
        <f>SUM(T132:T141)</f>
        <v>0</v>
      </c>
      <c r="AR131" s="132" t="s">
        <v>83</v>
      </c>
      <c r="AT131" s="139" t="s">
        <v>75</v>
      </c>
      <c r="AU131" s="139" t="s">
        <v>83</v>
      </c>
      <c r="AY131" s="132" t="s">
        <v>175</v>
      </c>
      <c r="BK131" s="140">
        <f>SUM(BK132:BK141)</f>
        <v>0</v>
      </c>
    </row>
    <row r="132" spans="2:65" s="1" customFormat="1" ht="21.75" customHeight="1">
      <c r="B132" s="143"/>
      <c r="C132" s="144" t="s">
        <v>83</v>
      </c>
      <c r="D132" s="144" t="s">
        <v>178</v>
      </c>
      <c r="E132" s="145" t="s">
        <v>1362</v>
      </c>
      <c r="F132" s="146" t="s">
        <v>1363</v>
      </c>
      <c r="G132" s="147" t="s">
        <v>289</v>
      </c>
      <c r="H132" s="148">
        <v>2.88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42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182</v>
      </c>
      <c r="AT132" s="156" t="s">
        <v>178</v>
      </c>
      <c r="AU132" s="156" t="s">
        <v>89</v>
      </c>
      <c r="AY132" s="17" t="s">
        <v>175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89</v>
      </c>
      <c r="BK132" s="157">
        <f>ROUND(I132*H132,2)</f>
        <v>0</v>
      </c>
      <c r="BL132" s="17" t="s">
        <v>182</v>
      </c>
      <c r="BM132" s="156" t="s">
        <v>3294</v>
      </c>
    </row>
    <row r="133" spans="2:65" s="13" customFormat="1">
      <c r="B133" s="165"/>
      <c r="D133" s="159" t="s">
        <v>184</v>
      </c>
      <c r="E133" s="166" t="s">
        <v>1</v>
      </c>
      <c r="F133" s="167" t="s">
        <v>3295</v>
      </c>
      <c r="H133" s="168">
        <v>2.88</v>
      </c>
      <c r="I133" s="169"/>
      <c r="L133" s="165"/>
      <c r="M133" s="170"/>
      <c r="T133" s="171"/>
      <c r="AT133" s="166" t="s">
        <v>184</v>
      </c>
      <c r="AU133" s="166" t="s">
        <v>89</v>
      </c>
      <c r="AV133" s="13" t="s">
        <v>89</v>
      </c>
      <c r="AW133" s="13" t="s">
        <v>31</v>
      </c>
      <c r="AX133" s="13" t="s">
        <v>83</v>
      </c>
      <c r="AY133" s="166" t="s">
        <v>175</v>
      </c>
    </row>
    <row r="134" spans="2:65" s="1" customFormat="1" ht="16.5" customHeight="1">
      <c r="B134" s="143"/>
      <c r="C134" s="144" t="s">
        <v>89</v>
      </c>
      <c r="D134" s="144" t="s">
        <v>178</v>
      </c>
      <c r="E134" s="145" t="s">
        <v>1368</v>
      </c>
      <c r="F134" s="146" t="s">
        <v>1369</v>
      </c>
      <c r="G134" s="147" t="s">
        <v>289</v>
      </c>
      <c r="H134" s="148">
        <v>0.86399999999999999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182</v>
      </c>
      <c r="AT134" s="156" t="s">
        <v>178</v>
      </c>
      <c r="AU134" s="156" t="s">
        <v>89</v>
      </c>
      <c r="AY134" s="17" t="s">
        <v>175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182</v>
      </c>
      <c r="BM134" s="156" t="s">
        <v>3296</v>
      </c>
    </row>
    <row r="135" spans="2:65" s="13" customFormat="1">
      <c r="B135" s="165"/>
      <c r="D135" s="159" t="s">
        <v>184</v>
      </c>
      <c r="E135" s="166" t="s">
        <v>1</v>
      </c>
      <c r="F135" s="167" t="s">
        <v>3297</v>
      </c>
      <c r="H135" s="168">
        <v>0.86399999999999999</v>
      </c>
      <c r="I135" s="169"/>
      <c r="L135" s="165"/>
      <c r="M135" s="170"/>
      <c r="T135" s="171"/>
      <c r="AT135" s="166" t="s">
        <v>184</v>
      </c>
      <c r="AU135" s="166" t="s">
        <v>89</v>
      </c>
      <c r="AV135" s="13" t="s">
        <v>89</v>
      </c>
      <c r="AW135" s="13" t="s">
        <v>31</v>
      </c>
      <c r="AX135" s="13" t="s">
        <v>83</v>
      </c>
      <c r="AY135" s="166" t="s">
        <v>175</v>
      </c>
    </row>
    <row r="136" spans="2:65" s="1" customFormat="1" ht="33" customHeight="1">
      <c r="B136" s="143"/>
      <c r="C136" s="144" t="s">
        <v>176</v>
      </c>
      <c r="D136" s="144" t="s">
        <v>178</v>
      </c>
      <c r="E136" s="145" t="s">
        <v>693</v>
      </c>
      <c r="F136" s="146" t="s">
        <v>694</v>
      </c>
      <c r="G136" s="147" t="s">
        <v>289</v>
      </c>
      <c r="H136" s="148">
        <v>2.88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42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182</v>
      </c>
      <c r="AT136" s="156" t="s">
        <v>178</v>
      </c>
      <c r="AU136" s="156" t="s">
        <v>89</v>
      </c>
      <c r="AY136" s="17" t="s">
        <v>175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89</v>
      </c>
      <c r="BK136" s="157">
        <f>ROUND(I136*H136,2)</f>
        <v>0</v>
      </c>
      <c r="BL136" s="17" t="s">
        <v>182</v>
      </c>
      <c r="BM136" s="156" t="s">
        <v>3298</v>
      </c>
    </row>
    <row r="137" spans="2:65" s="1" customFormat="1" ht="37.9" customHeight="1">
      <c r="B137" s="143"/>
      <c r="C137" s="144" t="s">
        <v>182</v>
      </c>
      <c r="D137" s="144" t="s">
        <v>178</v>
      </c>
      <c r="E137" s="145" t="s">
        <v>698</v>
      </c>
      <c r="F137" s="146" t="s">
        <v>699</v>
      </c>
      <c r="G137" s="147" t="s">
        <v>289</v>
      </c>
      <c r="H137" s="148">
        <v>20.16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182</v>
      </c>
      <c r="AT137" s="156" t="s">
        <v>178</v>
      </c>
      <c r="AU137" s="156" t="s">
        <v>89</v>
      </c>
      <c r="AY137" s="17" t="s">
        <v>175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182</v>
      </c>
      <c r="BM137" s="156" t="s">
        <v>3299</v>
      </c>
    </row>
    <row r="138" spans="2:65" s="13" customFormat="1">
      <c r="B138" s="165"/>
      <c r="D138" s="159" t="s">
        <v>184</v>
      </c>
      <c r="E138" s="166" t="s">
        <v>1</v>
      </c>
      <c r="F138" s="167" t="s">
        <v>3300</v>
      </c>
      <c r="H138" s="168">
        <v>20.16</v>
      </c>
      <c r="I138" s="169"/>
      <c r="L138" s="165"/>
      <c r="M138" s="170"/>
      <c r="T138" s="171"/>
      <c r="AT138" s="166" t="s">
        <v>184</v>
      </c>
      <c r="AU138" s="166" t="s">
        <v>89</v>
      </c>
      <c r="AV138" s="13" t="s">
        <v>89</v>
      </c>
      <c r="AW138" s="13" t="s">
        <v>31</v>
      </c>
      <c r="AX138" s="13" t="s">
        <v>83</v>
      </c>
      <c r="AY138" s="166" t="s">
        <v>175</v>
      </c>
    </row>
    <row r="139" spans="2:65" s="1" customFormat="1" ht="16.5" customHeight="1">
      <c r="B139" s="143"/>
      <c r="C139" s="144" t="s">
        <v>207</v>
      </c>
      <c r="D139" s="144" t="s">
        <v>178</v>
      </c>
      <c r="E139" s="145" t="s">
        <v>706</v>
      </c>
      <c r="F139" s="146" t="s">
        <v>707</v>
      </c>
      <c r="G139" s="147" t="s">
        <v>289</v>
      </c>
      <c r="H139" s="148">
        <v>2.88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182</v>
      </c>
      <c r="AT139" s="156" t="s">
        <v>178</v>
      </c>
      <c r="AU139" s="156" t="s">
        <v>89</v>
      </c>
      <c r="AY139" s="17" t="s">
        <v>175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182</v>
      </c>
      <c r="BM139" s="156" t="s">
        <v>3301</v>
      </c>
    </row>
    <row r="140" spans="2:65" s="1" customFormat="1" ht="24.2" customHeight="1">
      <c r="B140" s="143"/>
      <c r="C140" s="144" t="s">
        <v>205</v>
      </c>
      <c r="D140" s="144" t="s">
        <v>178</v>
      </c>
      <c r="E140" s="145" t="s">
        <v>3047</v>
      </c>
      <c r="F140" s="146" t="s">
        <v>3048</v>
      </c>
      <c r="G140" s="147" t="s">
        <v>376</v>
      </c>
      <c r="H140" s="148">
        <v>5.1840000000000002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182</v>
      </c>
      <c r="AT140" s="156" t="s">
        <v>178</v>
      </c>
      <c r="AU140" s="156" t="s">
        <v>89</v>
      </c>
      <c r="AY140" s="17" t="s">
        <v>175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89</v>
      </c>
      <c r="BK140" s="157">
        <f>ROUND(I140*H140,2)</f>
        <v>0</v>
      </c>
      <c r="BL140" s="17" t="s">
        <v>182</v>
      </c>
      <c r="BM140" s="156" t="s">
        <v>3302</v>
      </c>
    </row>
    <row r="141" spans="2:65" s="13" customFormat="1">
      <c r="B141" s="165"/>
      <c r="D141" s="159" t="s">
        <v>184</v>
      </c>
      <c r="E141" s="166" t="s">
        <v>1</v>
      </c>
      <c r="F141" s="167" t="s">
        <v>3303</v>
      </c>
      <c r="H141" s="168">
        <v>5.1840000000000002</v>
      </c>
      <c r="I141" s="169"/>
      <c r="L141" s="165"/>
      <c r="M141" s="170"/>
      <c r="T141" s="171"/>
      <c r="AT141" s="166" t="s">
        <v>184</v>
      </c>
      <c r="AU141" s="166" t="s">
        <v>89</v>
      </c>
      <c r="AV141" s="13" t="s">
        <v>89</v>
      </c>
      <c r="AW141" s="13" t="s">
        <v>31</v>
      </c>
      <c r="AX141" s="13" t="s">
        <v>83</v>
      </c>
      <c r="AY141" s="166" t="s">
        <v>175</v>
      </c>
    </row>
    <row r="142" spans="2:65" s="11" customFormat="1" ht="22.9" customHeight="1">
      <c r="B142" s="131"/>
      <c r="D142" s="132" t="s">
        <v>75</v>
      </c>
      <c r="E142" s="141" t="s">
        <v>89</v>
      </c>
      <c r="F142" s="141" t="s">
        <v>1117</v>
      </c>
      <c r="I142" s="134"/>
      <c r="J142" s="142">
        <f>BK142</f>
        <v>0</v>
      </c>
      <c r="L142" s="131"/>
      <c r="M142" s="136"/>
      <c r="P142" s="137">
        <f>SUM(P143:P153)</f>
        <v>0</v>
      </c>
      <c r="R142" s="137">
        <f>SUM(R143:R153)</f>
        <v>6.5466630845999996</v>
      </c>
      <c r="T142" s="138">
        <f>SUM(T143:T153)</f>
        <v>0</v>
      </c>
      <c r="AR142" s="132" t="s">
        <v>83</v>
      </c>
      <c r="AT142" s="139" t="s">
        <v>75</v>
      </c>
      <c r="AU142" s="139" t="s">
        <v>83</v>
      </c>
      <c r="AY142" s="132" t="s">
        <v>175</v>
      </c>
      <c r="BK142" s="140">
        <f>SUM(BK143:BK153)</f>
        <v>0</v>
      </c>
    </row>
    <row r="143" spans="2:65" s="1" customFormat="1" ht="24.2" customHeight="1">
      <c r="B143" s="143"/>
      <c r="C143" s="144" t="s">
        <v>247</v>
      </c>
      <c r="D143" s="144" t="s">
        <v>178</v>
      </c>
      <c r="E143" s="145" t="s">
        <v>1379</v>
      </c>
      <c r="F143" s="146" t="s">
        <v>1380</v>
      </c>
      <c r="G143" s="147" t="s">
        <v>289</v>
      </c>
      <c r="H143" s="148">
        <v>2.88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2.2151342000000001</v>
      </c>
      <c r="R143" s="154">
        <f>Q143*H143</f>
        <v>6.3795864959999999</v>
      </c>
      <c r="S143" s="154">
        <v>0</v>
      </c>
      <c r="T143" s="155">
        <f>S143*H143</f>
        <v>0</v>
      </c>
      <c r="AR143" s="156" t="s">
        <v>182</v>
      </c>
      <c r="AT143" s="156" t="s">
        <v>178</v>
      </c>
      <c r="AU143" s="156" t="s">
        <v>89</v>
      </c>
      <c r="AY143" s="17" t="s">
        <v>175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182</v>
      </c>
      <c r="BM143" s="156" t="s">
        <v>3304</v>
      </c>
    </row>
    <row r="144" spans="2:65" s="12" customFormat="1">
      <c r="B144" s="158"/>
      <c r="D144" s="159" t="s">
        <v>184</v>
      </c>
      <c r="E144" s="160" t="s">
        <v>1</v>
      </c>
      <c r="F144" s="161" t="s">
        <v>3305</v>
      </c>
      <c r="H144" s="160" t="s">
        <v>1</v>
      </c>
      <c r="I144" s="162"/>
      <c r="L144" s="158"/>
      <c r="M144" s="163"/>
      <c r="T144" s="164"/>
      <c r="AT144" s="160" t="s">
        <v>184</v>
      </c>
      <c r="AU144" s="160" t="s">
        <v>89</v>
      </c>
      <c r="AV144" s="12" t="s">
        <v>83</v>
      </c>
      <c r="AW144" s="12" t="s">
        <v>31</v>
      </c>
      <c r="AX144" s="12" t="s">
        <v>76</v>
      </c>
      <c r="AY144" s="160" t="s">
        <v>175</v>
      </c>
    </row>
    <row r="145" spans="2:65" s="13" customFormat="1">
      <c r="B145" s="165"/>
      <c r="D145" s="159" t="s">
        <v>184</v>
      </c>
      <c r="E145" s="166" t="s">
        <v>1</v>
      </c>
      <c r="F145" s="167" t="s">
        <v>3295</v>
      </c>
      <c r="H145" s="168">
        <v>2.88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175</v>
      </c>
    </row>
    <row r="146" spans="2:65" s="14" customFormat="1">
      <c r="B146" s="183"/>
      <c r="D146" s="159" t="s">
        <v>184</v>
      </c>
      <c r="E146" s="184" t="s">
        <v>1</v>
      </c>
      <c r="F146" s="185" t="s">
        <v>204</v>
      </c>
      <c r="H146" s="186">
        <v>2.88</v>
      </c>
      <c r="I146" s="187"/>
      <c r="L146" s="183"/>
      <c r="M146" s="188"/>
      <c r="T146" s="189"/>
      <c r="AT146" s="184" t="s">
        <v>184</v>
      </c>
      <c r="AU146" s="184" t="s">
        <v>89</v>
      </c>
      <c r="AV146" s="14" t="s">
        <v>182</v>
      </c>
      <c r="AW146" s="14" t="s">
        <v>31</v>
      </c>
      <c r="AX146" s="14" t="s">
        <v>83</v>
      </c>
      <c r="AY146" s="184" t="s">
        <v>175</v>
      </c>
    </row>
    <row r="147" spans="2:65" s="1" customFormat="1" ht="21.75" customHeight="1">
      <c r="B147" s="143"/>
      <c r="C147" s="144" t="s">
        <v>189</v>
      </c>
      <c r="D147" s="144" t="s">
        <v>178</v>
      </c>
      <c r="E147" s="145" t="s">
        <v>1386</v>
      </c>
      <c r="F147" s="146" t="s">
        <v>1387</v>
      </c>
      <c r="G147" s="147" t="s">
        <v>197</v>
      </c>
      <c r="H147" s="148">
        <v>15.36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1.5900000000000001E-3</v>
      </c>
      <c r="R147" s="154">
        <f>Q147*H147</f>
        <v>2.44224E-2</v>
      </c>
      <c r="S147" s="154">
        <v>0</v>
      </c>
      <c r="T147" s="155">
        <f>S147*H147</f>
        <v>0</v>
      </c>
      <c r="AR147" s="156" t="s">
        <v>182</v>
      </c>
      <c r="AT147" s="156" t="s">
        <v>178</v>
      </c>
      <c r="AU147" s="156" t="s">
        <v>89</v>
      </c>
      <c r="AY147" s="17" t="s">
        <v>175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182</v>
      </c>
      <c r="BM147" s="156" t="s">
        <v>3306</v>
      </c>
    </row>
    <row r="148" spans="2:65" s="13" customFormat="1">
      <c r="B148" s="165"/>
      <c r="D148" s="159" t="s">
        <v>184</v>
      </c>
      <c r="E148" s="166" t="s">
        <v>1</v>
      </c>
      <c r="F148" s="167" t="s">
        <v>3307</v>
      </c>
      <c r="H148" s="168">
        <v>15.36</v>
      </c>
      <c r="I148" s="169"/>
      <c r="L148" s="165"/>
      <c r="M148" s="170"/>
      <c r="T148" s="171"/>
      <c r="AT148" s="166" t="s">
        <v>184</v>
      </c>
      <c r="AU148" s="166" t="s">
        <v>89</v>
      </c>
      <c r="AV148" s="13" t="s">
        <v>89</v>
      </c>
      <c r="AW148" s="13" t="s">
        <v>31</v>
      </c>
      <c r="AX148" s="13" t="s">
        <v>83</v>
      </c>
      <c r="AY148" s="166" t="s">
        <v>175</v>
      </c>
    </row>
    <row r="149" spans="2:65" s="1" customFormat="1" ht="21.75" customHeight="1">
      <c r="B149" s="143"/>
      <c r="C149" s="144" t="s">
        <v>269</v>
      </c>
      <c r="D149" s="144" t="s">
        <v>178</v>
      </c>
      <c r="E149" s="145" t="s">
        <v>1392</v>
      </c>
      <c r="F149" s="146" t="s">
        <v>1393</v>
      </c>
      <c r="G149" s="147" t="s">
        <v>197</v>
      </c>
      <c r="H149" s="148">
        <v>15.36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182</v>
      </c>
      <c r="AT149" s="156" t="s">
        <v>178</v>
      </c>
      <c r="AU149" s="156" t="s">
        <v>89</v>
      </c>
      <c r="AY149" s="17" t="s">
        <v>175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182</v>
      </c>
      <c r="BM149" s="156" t="s">
        <v>3308</v>
      </c>
    </row>
    <row r="150" spans="2:65" s="1" customFormat="1" ht="16.5" customHeight="1">
      <c r="B150" s="143"/>
      <c r="C150" s="144" t="s">
        <v>121</v>
      </c>
      <c r="D150" s="144" t="s">
        <v>178</v>
      </c>
      <c r="E150" s="145" t="s">
        <v>1395</v>
      </c>
      <c r="F150" s="146" t="s">
        <v>1396</v>
      </c>
      <c r="G150" s="147" t="s">
        <v>376</v>
      </c>
      <c r="H150" s="148">
        <v>0.14000000000000001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1.0189584899999999</v>
      </c>
      <c r="R150" s="154">
        <f>Q150*H150</f>
        <v>0.14265418860000001</v>
      </c>
      <c r="S150" s="154">
        <v>0</v>
      </c>
      <c r="T150" s="155">
        <f>S150*H150</f>
        <v>0</v>
      </c>
      <c r="AR150" s="156" t="s">
        <v>182</v>
      </c>
      <c r="AT150" s="156" t="s">
        <v>178</v>
      </c>
      <c r="AU150" s="156" t="s">
        <v>89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3309</v>
      </c>
    </row>
    <row r="151" spans="2:65" s="12" customFormat="1">
      <c r="B151" s="158"/>
      <c r="D151" s="159" t="s">
        <v>184</v>
      </c>
      <c r="E151" s="160" t="s">
        <v>1</v>
      </c>
      <c r="F151" s="161" t="s">
        <v>3305</v>
      </c>
      <c r="H151" s="160" t="s">
        <v>1</v>
      </c>
      <c r="I151" s="162"/>
      <c r="L151" s="158"/>
      <c r="M151" s="163"/>
      <c r="T151" s="164"/>
      <c r="AT151" s="160" t="s">
        <v>184</v>
      </c>
      <c r="AU151" s="160" t="s">
        <v>89</v>
      </c>
      <c r="AV151" s="12" t="s">
        <v>83</v>
      </c>
      <c r="AW151" s="12" t="s">
        <v>31</v>
      </c>
      <c r="AX151" s="12" t="s">
        <v>76</v>
      </c>
      <c r="AY151" s="160" t="s">
        <v>175</v>
      </c>
    </row>
    <row r="152" spans="2:65" s="13" customFormat="1">
      <c r="B152" s="165"/>
      <c r="D152" s="159" t="s">
        <v>184</v>
      </c>
      <c r="E152" s="166" t="s">
        <v>1</v>
      </c>
      <c r="F152" s="167" t="s">
        <v>3310</v>
      </c>
      <c r="H152" s="168">
        <v>0.14000000000000001</v>
      </c>
      <c r="I152" s="169"/>
      <c r="L152" s="165"/>
      <c r="M152" s="170"/>
      <c r="T152" s="171"/>
      <c r="AT152" s="166" t="s">
        <v>184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175</v>
      </c>
    </row>
    <row r="153" spans="2:65" s="14" customFormat="1">
      <c r="B153" s="183"/>
      <c r="D153" s="159" t="s">
        <v>184</v>
      </c>
      <c r="E153" s="184" t="s">
        <v>1</v>
      </c>
      <c r="F153" s="185" t="s">
        <v>204</v>
      </c>
      <c r="H153" s="186">
        <v>0.14000000000000001</v>
      </c>
      <c r="I153" s="187"/>
      <c r="L153" s="183"/>
      <c r="M153" s="188"/>
      <c r="T153" s="189"/>
      <c r="AT153" s="184" t="s">
        <v>184</v>
      </c>
      <c r="AU153" s="184" t="s">
        <v>89</v>
      </c>
      <c r="AV153" s="14" t="s">
        <v>182</v>
      </c>
      <c r="AW153" s="14" t="s">
        <v>31</v>
      </c>
      <c r="AX153" s="14" t="s">
        <v>83</v>
      </c>
      <c r="AY153" s="184" t="s">
        <v>175</v>
      </c>
    </row>
    <row r="154" spans="2:65" s="11" customFormat="1" ht="22.9" customHeight="1">
      <c r="B154" s="131"/>
      <c r="D154" s="132" t="s">
        <v>75</v>
      </c>
      <c r="E154" s="141" t="s">
        <v>205</v>
      </c>
      <c r="F154" s="141" t="s">
        <v>206</v>
      </c>
      <c r="I154" s="134"/>
      <c r="J154" s="142">
        <f>BK154</f>
        <v>0</v>
      </c>
      <c r="L154" s="131"/>
      <c r="M154" s="136"/>
      <c r="P154" s="137">
        <f>SUM(P155:P156)</f>
        <v>0</v>
      </c>
      <c r="R154" s="137">
        <f>SUM(R155:R156)</f>
        <v>0.78986645999999994</v>
      </c>
      <c r="T154" s="138">
        <f>SUM(T155:T156)</f>
        <v>0</v>
      </c>
      <c r="AR154" s="132" t="s">
        <v>83</v>
      </c>
      <c r="AT154" s="139" t="s">
        <v>75</v>
      </c>
      <c r="AU154" s="139" t="s">
        <v>83</v>
      </c>
      <c r="AY154" s="132" t="s">
        <v>175</v>
      </c>
      <c r="BK154" s="140">
        <f>SUM(BK155:BK156)</f>
        <v>0</v>
      </c>
    </row>
    <row r="155" spans="2:65" s="1" customFormat="1" ht="24.2" customHeight="1">
      <c r="B155" s="143"/>
      <c r="C155" s="144" t="s">
        <v>124</v>
      </c>
      <c r="D155" s="144" t="s">
        <v>178</v>
      </c>
      <c r="E155" s="145" t="s">
        <v>1178</v>
      </c>
      <c r="F155" s="146" t="s">
        <v>1179</v>
      </c>
      <c r="G155" s="147" t="s">
        <v>289</v>
      </c>
      <c r="H155" s="148">
        <v>0.36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42</v>
      </c>
      <c r="P155" s="154">
        <f>O155*H155</f>
        <v>0</v>
      </c>
      <c r="Q155" s="154">
        <v>2.1940735</v>
      </c>
      <c r="R155" s="154">
        <f>Q155*H155</f>
        <v>0.78986645999999994</v>
      </c>
      <c r="S155" s="154">
        <v>0</v>
      </c>
      <c r="T155" s="155">
        <f>S155*H155</f>
        <v>0</v>
      </c>
      <c r="AR155" s="156" t="s">
        <v>182</v>
      </c>
      <c r="AT155" s="156" t="s">
        <v>178</v>
      </c>
      <c r="AU155" s="156" t="s">
        <v>89</v>
      </c>
      <c r="AY155" s="17" t="s">
        <v>175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89</v>
      </c>
      <c r="BK155" s="157">
        <f>ROUND(I155*H155,2)</f>
        <v>0</v>
      </c>
      <c r="BL155" s="17" t="s">
        <v>182</v>
      </c>
      <c r="BM155" s="156" t="s">
        <v>3311</v>
      </c>
    </row>
    <row r="156" spans="2:65" s="13" customFormat="1">
      <c r="B156" s="165"/>
      <c r="D156" s="159" t="s">
        <v>184</v>
      </c>
      <c r="E156" s="166" t="s">
        <v>1</v>
      </c>
      <c r="F156" s="167" t="s">
        <v>3312</v>
      </c>
      <c r="H156" s="168">
        <v>0.36</v>
      </c>
      <c r="I156" s="169"/>
      <c r="L156" s="165"/>
      <c r="M156" s="170"/>
      <c r="T156" s="171"/>
      <c r="AT156" s="166" t="s">
        <v>184</v>
      </c>
      <c r="AU156" s="166" t="s">
        <v>89</v>
      </c>
      <c r="AV156" s="13" t="s">
        <v>89</v>
      </c>
      <c r="AW156" s="13" t="s">
        <v>31</v>
      </c>
      <c r="AX156" s="13" t="s">
        <v>83</v>
      </c>
      <c r="AY156" s="166" t="s">
        <v>175</v>
      </c>
    </row>
    <row r="157" spans="2:65" s="11" customFormat="1" ht="22.9" customHeight="1">
      <c r="B157" s="131"/>
      <c r="D157" s="132" t="s">
        <v>75</v>
      </c>
      <c r="E157" s="141" t="s">
        <v>269</v>
      </c>
      <c r="F157" s="141" t="s">
        <v>286</v>
      </c>
      <c r="I157" s="134"/>
      <c r="J157" s="142">
        <f>BK157</f>
        <v>0</v>
      </c>
      <c r="L157" s="131"/>
      <c r="M157" s="136"/>
      <c r="P157" s="137">
        <f>SUM(P158:P159)</f>
        <v>0</v>
      </c>
      <c r="R157" s="137">
        <f>SUM(R158:R159)</f>
        <v>3.2791999999999999E-3</v>
      </c>
      <c r="T157" s="138">
        <f>SUM(T158:T159)</f>
        <v>0</v>
      </c>
      <c r="AR157" s="132" t="s">
        <v>83</v>
      </c>
      <c r="AT157" s="139" t="s">
        <v>75</v>
      </c>
      <c r="AU157" s="139" t="s">
        <v>83</v>
      </c>
      <c r="AY157" s="132" t="s">
        <v>175</v>
      </c>
      <c r="BK157" s="140">
        <f>SUM(BK158:BK159)</f>
        <v>0</v>
      </c>
    </row>
    <row r="158" spans="2:65" s="1" customFormat="1" ht="24.2" customHeight="1">
      <c r="B158" s="143"/>
      <c r="C158" s="144" t="s">
        <v>127</v>
      </c>
      <c r="D158" s="144" t="s">
        <v>178</v>
      </c>
      <c r="E158" s="145" t="s">
        <v>1427</v>
      </c>
      <c r="F158" s="146" t="s">
        <v>1428</v>
      </c>
      <c r="G158" s="147" t="s">
        <v>1429</v>
      </c>
      <c r="H158" s="148">
        <v>5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42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182</v>
      </c>
      <c r="AT158" s="156" t="s">
        <v>178</v>
      </c>
      <c r="AU158" s="156" t="s">
        <v>89</v>
      </c>
      <c r="AY158" s="17" t="s">
        <v>175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89</v>
      </c>
      <c r="BK158" s="157">
        <f>ROUND(I158*H158,2)</f>
        <v>0</v>
      </c>
      <c r="BL158" s="17" t="s">
        <v>182</v>
      </c>
      <c r="BM158" s="156" t="s">
        <v>3313</v>
      </c>
    </row>
    <row r="159" spans="2:65" s="1" customFormat="1" ht="37.9" customHeight="1">
      <c r="B159" s="143"/>
      <c r="C159" s="144" t="s">
        <v>130</v>
      </c>
      <c r="D159" s="144" t="s">
        <v>178</v>
      </c>
      <c r="E159" s="145" t="s">
        <v>3314</v>
      </c>
      <c r="F159" s="146" t="s">
        <v>3315</v>
      </c>
      <c r="G159" s="147" t="s">
        <v>181</v>
      </c>
      <c r="H159" s="148">
        <v>16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2.0494999999999999E-4</v>
      </c>
      <c r="R159" s="154">
        <f>Q159*H159</f>
        <v>3.2791999999999999E-3</v>
      </c>
      <c r="S159" s="154">
        <v>0</v>
      </c>
      <c r="T159" s="155">
        <f>S159*H159</f>
        <v>0</v>
      </c>
      <c r="AR159" s="156" t="s">
        <v>182</v>
      </c>
      <c r="AT159" s="156" t="s">
        <v>178</v>
      </c>
      <c r="AU159" s="156" t="s">
        <v>89</v>
      </c>
      <c r="AY159" s="17" t="s">
        <v>175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182</v>
      </c>
      <c r="BM159" s="156" t="s">
        <v>3316</v>
      </c>
    </row>
    <row r="160" spans="2:65" s="11" customFormat="1" ht="22.9" customHeight="1">
      <c r="B160" s="131"/>
      <c r="D160" s="132" t="s">
        <v>75</v>
      </c>
      <c r="E160" s="141" t="s">
        <v>399</v>
      </c>
      <c r="F160" s="141" t="s">
        <v>400</v>
      </c>
      <c r="I160" s="134"/>
      <c r="J160" s="142">
        <f>BK160</f>
        <v>0</v>
      </c>
      <c r="L160" s="131"/>
      <c r="M160" s="136"/>
      <c r="P160" s="137">
        <f>P161</f>
        <v>0</v>
      </c>
      <c r="R160" s="137">
        <f>R161</f>
        <v>0</v>
      </c>
      <c r="T160" s="138">
        <f>T161</f>
        <v>0</v>
      </c>
      <c r="AR160" s="132" t="s">
        <v>83</v>
      </c>
      <c r="AT160" s="139" t="s">
        <v>75</v>
      </c>
      <c r="AU160" s="139" t="s">
        <v>83</v>
      </c>
      <c r="AY160" s="132" t="s">
        <v>175</v>
      </c>
      <c r="BK160" s="140">
        <f>BK161</f>
        <v>0</v>
      </c>
    </row>
    <row r="161" spans="2:65" s="1" customFormat="1" ht="24.2" customHeight="1">
      <c r="B161" s="143"/>
      <c r="C161" s="144" t="s">
        <v>133</v>
      </c>
      <c r="D161" s="144" t="s">
        <v>178</v>
      </c>
      <c r="E161" s="145" t="s">
        <v>1435</v>
      </c>
      <c r="F161" s="146" t="s">
        <v>1436</v>
      </c>
      <c r="G161" s="147" t="s">
        <v>376</v>
      </c>
      <c r="H161" s="148">
        <v>7.34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42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182</v>
      </c>
      <c r="AT161" s="156" t="s">
        <v>178</v>
      </c>
      <c r="AU161" s="156" t="s">
        <v>89</v>
      </c>
      <c r="AY161" s="17" t="s">
        <v>175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89</v>
      </c>
      <c r="BK161" s="157">
        <f>ROUND(I161*H161,2)</f>
        <v>0</v>
      </c>
      <c r="BL161" s="17" t="s">
        <v>182</v>
      </c>
      <c r="BM161" s="156" t="s">
        <v>3317</v>
      </c>
    </row>
    <row r="162" spans="2:65" s="11" customFormat="1" ht="25.9" customHeight="1">
      <c r="B162" s="131"/>
      <c r="D162" s="132" t="s">
        <v>75</v>
      </c>
      <c r="E162" s="133" t="s">
        <v>434</v>
      </c>
      <c r="F162" s="133" t="s">
        <v>435</v>
      </c>
      <c r="I162" s="134"/>
      <c r="J162" s="135">
        <f>BK162</f>
        <v>0</v>
      </c>
      <c r="L162" s="131"/>
      <c r="M162" s="136"/>
      <c r="P162" s="137">
        <f>P163+P168</f>
        <v>0</v>
      </c>
      <c r="R162" s="137">
        <f>R163+R168</f>
        <v>1.3469331225000001</v>
      </c>
      <c r="T162" s="138">
        <f>T163+T168</f>
        <v>0</v>
      </c>
      <c r="AR162" s="132" t="s">
        <v>89</v>
      </c>
      <c r="AT162" s="139" t="s">
        <v>75</v>
      </c>
      <c r="AU162" s="139" t="s">
        <v>76</v>
      </c>
      <c r="AY162" s="132" t="s">
        <v>175</v>
      </c>
      <c r="BK162" s="140">
        <f>BK163+BK168</f>
        <v>0</v>
      </c>
    </row>
    <row r="163" spans="2:65" s="11" customFormat="1" ht="22.9" customHeight="1">
      <c r="B163" s="131"/>
      <c r="D163" s="132" t="s">
        <v>75</v>
      </c>
      <c r="E163" s="141" t="s">
        <v>436</v>
      </c>
      <c r="F163" s="141" t="s">
        <v>437</v>
      </c>
      <c r="I163" s="134"/>
      <c r="J163" s="142">
        <f>BK163</f>
        <v>0</v>
      </c>
      <c r="L163" s="131"/>
      <c r="M163" s="136"/>
      <c r="P163" s="137">
        <f>SUM(P164:P167)</f>
        <v>0</v>
      </c>
      <c r="R163" s="137">
        <f>SUM(R164:R167)</f>
        <v>2.7721522499999998E-2</v>
      </c>
      <c r="T163" s="138">
        <f>SUM(T164:T167)</f>
        <v>0</v>
      </c>
      <c r="AR163" s="132" t="s">
        <v>89</v>
      </c>
      <c r="AT163" s="139" t="s">
        <v>75</v>
      </c>
      <c r="AU163" s="139" t="s">
        <v>83</v>
      </c>
      <c r="AY163" s="132" t="s">
        <v>175</v>
      </c>
      <c r="BK163" s="140">
        <f>SUM(BK164:BK167)</f>
        <v>0</v>
      </c>
    </row>
    <row r="164" spans="2:65" s="1" customFormat="1" ht="24.2" customHeight="1">
      <c r="B164" s="143"/>
      <c r="C164" s="144" t="s">
        <v>136</v>
      </c>
      <c r="D164" s="144" t="s">
        <v>178</v>
      </c>
      <c r="E164" s="145" t="s">
        <v>1441</v>
      </c>
      <c r="F164" s="146" t="s">
        <v>3318</v>
      </c>
      <c r="G164" s="147" t="s">
        <v>253</v>
      </c>
      <c r="H164" s="148">
        <v>9.25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2.1557299999999998E-3</v>
      </c>
      <c r="R164" s="154">
        <f>Q164*H164</f>
        <v>1.9940502499999999E-2</v>
      </c>
      <c r="S164" s="154">
        <v>0</v>
      </c>
      <c r="T164" s="155">
        <f>S164*H164</f>
        <v>0</v>
      </c>
      <c r="AR164" s="156" t="s">
        <v>321</v>
      </c>
      <c r="AT164" s="156" t="s">
        <v>178</v>
      </c>
      <c r="AU164" s="156" t="s">
        <v>89</v>
      </c>
      <c r="AY164" s="17" t="s">
        <v>175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321</v>
      </c>
      <c r="BM164" s="156" t="s">
        <v>3319</v>
      </c>
    </row>
    <row r="165" spans="2:65" s="1" customFormat="1" ht="33" customHeight="1">
      <c r="B165" s="143"/>
      <c r="C165" s="144" t="s">
        <v>321</v>
      </c>
      <c r="D165" s="144" t="s">
        <v>178</v>
      </c>
      <c r="E165" s="145" t="s">
        <v>1444</v>
      </c>
      <c r="F165" s="146" t="s">
        <v>3320</v>
      </c>
      <c r="G165" s="147" t="s">
        <v>181</v>
      </c>
      <c r="H165" s="148">
        <v>1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1.5716199999999999E-3</v>
      </c>
      <c r="R165" s="154">
        <f>Q165*H165</f>
        <v>1.5716199999999999E-3</v>
      </c>
      <c r="S165" s="154">
        <v>0</v>
      </c>
      <c r="T165" s="155">
        <f>S165*H165</f>
        <v>0</v>
      </c>
      <c r="AR165" s="156" t="s">
        <v>321</v>
      </c>
      <c r="AT165" s="156" t="s">
        <v>178</v>
      </c>
      <c r="AU165" s="156" t="s">
        <v>89</v>
      </c>
      <c r="AY165" s="17" t="s">
        <v>175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321</v>
      </c>
      <c r="BM165" s="156" t="s">
        <v>3321</v>
      </c>
    </row>
    <row r="166" spans="2:65" s="1" customFormat="1" ht="24.2" customHeight="1">
      <c r="B166" s="143"/>
      <c r="C166" s="144" t="s">
        <v>327</v>
      </c>
      <c r="D166" s="144" t="s">
        <v>178</v>
      </c>
      <c r="E166" s="145" t="s">
        <v>1447</v>
      </c>
      <c r="F166" s="146" t="s">
        <v>3322</v>
      </c>
      <c r="G166" s="147" t="s">
        <v>253</v>
      </c>
      <c r="H166" s="148">
        <v>3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42</v>
      </c>
      <c r="P166" s="154">
        <f>O166*H166</f>
        <v>0</v>
      </c>
      <c r="Q166" s="154">
        <v>2.0698000000000001E-3</v>
      </c>
      <c r="R166" s="154">
        <f>Q166*H166</f>
        <v>6.2094000000000003E-3</v>
      </c>
      <c r="S166" s="154">
        <v>0</v>
      </c>
      <c r="T166" s="155">
        <f>S166*H166</f>
        <v>0</v>
      </c>
      <c r="AR166" s="156" t="s">
        <v>321</v>
      </c>
      <c r="AT166" s="156" t="s">
        <v>178</v>
      </c>
      <c r="AU166" s="156" t="s">
        <v>89</v>
      </c>
      <c r="AY166" s="17" t="s">
        <v>175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321</v>
      </c>
      <c r="BM166" s="156" t="s">
        <v>3323</v>
      </c>
    </row>
    <row r="167" spans="2:65" s="1" customFormat="1" ht="24.2" customHeight="1">
      <c r="B167" s="143"/>
      <c r="C167" s="144" t="s">
        <v>333</v>
      </c>
      <c r="D167" s="144" t="s">
        <v>178</v>
      </c>
      <c r="E167" s="145" t="s">
        <v>944</v>
      </c>
      <c r="F167" s="146" t="s">
        <v>945</v>
      </c>
      <c r="G167" s="147" t="s">
        <v>432</v>
      </c>
      <c r="H167" s="190"/>
      <c r="I167" s="149"/>
      <c r="J167" s="150">
        <f>ROUND(I167*H167,2)</f>
        <v>0</v>
      </c>
      <c r="K167" s="151"/>
      <c r="L167" s="32"/>
      <c r="M167" s="152" t="s">
        <v>1</v>
      </c>
      <c r="N167" s="153" t="s">
        <v>42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321</v>
      </c>
      <c r="AT167" s="156" t="s">
        <v>178</v>
      </c>
      <c r="AU167" s="156" t="s">
        <v>89</v>
      </c>
      <c r="AY167" s="17" t="s">
        <v>175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89</v>
      </c>
      <c r="BK167" s="157">
        <f>ROUND(I167*H167,2)</f>
        <v>0</v>
      </c>
      <c r="BL167" s="17" t="s">
        <v>321</v>
      </c>
      <c r="BM167" s="156" t="s">
        <v>3324</v>
      </c>
    </row>
    <row r="168" spans="2:65" s="11" customFormat="1" ht="22.9" customHeight="1">
      <c r="B168" s="131"/>
      <c r="D168" s="132" t="s">
        <v>75</v>
      </c>
      <c r="E168" s="141" t="s">
        <v>597</v>
      </c>
      <c r="F168" s="141" t="s">
        <v>598</v>
      </c>
      <c r="I168" s="134"/>
      <c r="J168" s="142">
        <f>BK168</f>
        <v>0</v>
      </c>
      <c r="L168" s="131"/>
      <c r="M168" s="136"/>
      <c r="P168" s="137">
        <f>SUM(P169:P187)</f>
        <v>0</v>
      </c>
      <c r="R168" s="137">
        <f>SUM(R169:R187)</f>
        <v>1.3192116</v>
      </c>
      <c r="T168" s="138">
        <f>SUM(T169:T187)</f>
        <v>0</v>
      </c>
      <c r="AR168" s="132" t="s">
        <v>89</v>
      </c>
      <c r="AT168" s="139" t="s">
        <v>75</v>
      </c>
      <c r="AU168" s="139" t="s">
        <v>83</v>
      </c>
      <c r="AY168" s="132" t="s">
        <v>175</v>
      </c>
      <c r="BK168" s="140">
        <f>SUM(BK169:BK187)</f>
        <v>0</v>
      </c>
    </row>
    <row r="169" spans="2:65" s="1" customFormat="1" ht="24.2" customHeight="1">
      <c r="B169" s="143"/>
      <c r="C169" s="144" t="s">
        <v>339</v>
      </c>
      <c r="D169" s="144" t="s">
        <v>178</v>
      </c>
      <c r="E169" s="145" t="s">
        <v>1451</v>
      </c>
      <c r="F169" s="146" t="s">
        <v>1452</v>
      </c>
      <c r="G169" s="147" t="s">
        <v>197</v>
      </c>
      <c r="H169" s="148">
        <v>47.7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1.4300000000000001E-3</v>
      </c>
      <c r="R169" s="154">
        <f>Q169*H169</f>
        <v>6.8211000000000008E-2</v>
      </c>
      <c r="S169" s="154">
        <v>0</v>
      </c>
      <c r="T169" s="155">
        <f>S169*H169</f>
        <v>0</v>
      </c>
      <c r="AR169" s="156" t="s">
        <v>321</v>
      </c>
      <c r="AT169" s="156" t="s">
        <v>178</v>
      </c>
      <c r="AU169" s="156" t="s">
        <v>89</v>
      </c>
      <c r="AY169" s="17" t="s">
        <v>175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321</v>
      </c>
      <c r="BM169" s="156" t="s">
        <v>3325</v>
      </c>
    </row>
    <row r="170" spans="2:65" s="13" customFormat="1">
      <c r="B170" s="165"/>
      <c r="D170" s="159" t="s">
        <v>184</v>
      </c>
      <c r="E170" s="166" t="s">
        <v>1</v>
      </c>
      <c r="F170" s="167" t="s">
        <v>3326</v>
      </c>
      <c r="H170" s="168">
        <v>47.7</v>
      </c>
      <c r="I170" s="169"/>
      <c r="L170" s="165"/>
      <c r="M170" s="170"/>
      <c r="T170" s="171"/>
      <c r="AT170" s="166" t="s">
        <v>184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175</v>
      </c>
    </row>
    <row r="171" spans="2:65" s="1" customFormat="1" ht="24.2" customHeight="1">
      <c r="B171" s="143"/>
      <c r="C171" s="172" t="s">
        <v>345</v>
      </c>
      <c r="D171" s="172" t="s">
        <v>186</v>
      </c>
      <c r="E171" s="173" t="s">
        <v>3327</v>
      </c>
      <c r="F171" s="174" t="s">
        <v>3328</v>
      </c>
      <c r="G171" s="175" t="s">
        <v>197</v>
      </c>
      <c r="H171" s="176">
        <v>52.47</v>
      </c>
      <c r="I171" s="177"/>
      <c r="J171" s="178">
        <f>ROUND(I171*H171,2)</f>
        <v>0</v>
      </c>
      <c r="K171" s="179"/>
      <c r="L171" s="180"/>
      <c r="M171" s="181" t="s">
        <v>1</v>
      </c>
      <c r="N171" s="182" t="s">
        <v>42</v>
      </c>
      <c r="P171" s="154">
        <f>O171*H171</f>
        <v>0</v>
      </c>
      <c r="Q171" s="154">
        <v>4.8300000000000001E-3</v>
      </c>
      <c r="R171" s="154">
        <f>Q171*H171</f>
        <v>0.25343009999999999</v>
      </c>
      <c r="S171" s="154">
        <v>0</v>
      </c>
      <c r="T171" s="155">
        <f>S171*H171</f>
        <v>0</v>
      </c>
      <c r="AR171" s="156" t="s">
        <v>407</v>
      </c>
      <c r="AT171" s="156" t="s">
        <v>186</v>
      </c>
      <c r="AU171" s="156" t="s">
        <v>89</v>
      </c>
      <c r="AY171" s="17" t="s">
        <v>175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321</v>
      </c>
      <c r="BM171" s="156" t="s">
        <v>3329</v>
      </c>
    </row>
    <row r="172" spans="2:65" s="13" customFormat="1">
      <c r="B172" s="165"/>
      <c r="D172" s="159" t="s">
        <v>184</v>
      </c>
      <c r="E172" s="166" t="s">
        <v>1</v>
      </c>
      <c r="F172" s="167" t="s">
        <v>3330</v>
      </c>
      <c r="H172" s="168">
        <v>52.47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175</v>
      </c>
    </row>
    <row r="173" spans="2:65" s="1" customFormat="1" ht="24.2" customHeight="1">
      <c r="B173" s="143"/>
      <c r="C173" s="144" t="s">
        <v>349</v>
      </c>
      <c r="D173" s="144" t="s">
        <v>178</v>
      </c>
      <c r="E173" s="145" t="s">
        <v>1480</v>
      </c>
      <c r="F173" s="146" t="s">
        <v>1481</v>
      </c>
      <c r="G173" s="147" t="s">
        <v>417</v>
      </c>
      <c r="H173" s="148">
        <v>392.15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6.0000000000000002E-5</v>
      </c>
      <c r="R173" s="154">
        <f>Q173*H173</f>
        <v>2.3528999999999998E-2</v>
      </c>
      <c r="S173" s="154">
        <v>0</v>
      </c>
      <c r="T173" s="155">
        <f>S173*H173</f>
        <v>0</v>
      </c>
      <c r="AR173" s="156" t="s">
        <v>321</v>
      </c>
      <c r="AT173" s="156" t="s">
        <v>178</v>
      </c>
      <c r="AU173" s="156" t="s">
        <v>89</v>
      </c>
      <c r="AY173" s="17" t="s">
        <v>175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321</v>
      </c>
      <c r="BM173" s="156" t="s">
        <v>3331</v>
      </c>
    </row>
    <row r="174" spans="2:65" s="12" customFormat="1">
      <c r="B174" s="158"/>
      <c r="D174" s="159" t="s">
        <v>184</v>
      </c>
      <c r="E174" s="160" t="s">
        <v>1</v>
      </c>
      <c r="F174" s="161" t="s">
        <v>3332</v>
      </c>
      <c r="H174" s="160" t="s">
        <v>1</v>
      </c>
      <c r="I174" s="162"/>
      <c r="L174" s="158"/>
      <c r="M174" s="163"/>
      <c r="T174" s="164"/>
      <c r="AT174" s="160" t="s">
        <v>184</v>
      </c>
      <c r="AU174" s="160" t="s">
        <v>89</v>
      </c>
      <c r="AV174" s="12" t="s">
        <v>83</v>
      </c>
      <c r="AW174" s="12" t="s">
        <v>31</v>
      </c>
      <c r="AX174" s="12" t="s">
        <v>76</v>
      </c>
      <c r="AY174" s="160" t="s">
        <v>175</v>
      </c>
    </row>
    <row r="175" spans="2:65" s="13" customFormat="1">
      <c r="B175" s="165"/>
      <c r="D175" s="159" t="s">
        <v>184</v>
      </c>
      <c r="E175" s="166" t="s">
        <v>1</v>
      </c>
      <c r="F175" s="167" t="s">
        <v>3333</v>
      </c>
      <c r="H175" s="168">
        <v>392.15</v>
      </c>
      <c r="I175" s="169"/>
      <c r="L175" s="165"/>
      <c r="M175" s="170"/>
      <c r="T175" s="171"/>
      <c r="AT175" s="166" t="s">
        <v>184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175</v>
      </c>
    </row>
    <row r="176" spans="2:65" s="14" customFormat="1">
      <c r="B176" s="183"/>
      <c r="D176" s="159" t="s">
        <v>184</v>
      </c>
      <c r="E176" s="184" t="s">
        <v>1</v>
      </c>
      <c r="F176" s="185" t="s">
        <v>204</v>
      </c>
      <c r="H176" s="186">
        <v>392.15</v>
      </c>
      <c r="I176" s="187"/>
      <c r="L176" s="183"/>
      <c r="M176" s="188"/>
      <c r="T176" s="189"/>
      <c r="AT176" s="184" t="s">
        <v>184</v>
      </c>
      <c r="AU176" s="184" t="s">
        <v>89</v>
      </c>
      <c r="AV176" s="14" t="s">
        <v>182</v>
      </c>
      <c r="AW176" s="14" t="s">
        <v>31</v>
      </c>
      <c r="AX176" s="14" t="s">
        <v>83</v>
      </c>
      <c r="AY176" s="184" t="s">
        <v>175</v>
      </c>
    </row>
    <row r="177" spans="2:65" s="1" customFormat="1" ht="24.2" customHeight="1">
      <c r="B177" s="143"/>
      <c r="C177" s="144" t="s">
        <v>355</v>
      </c>
      <c r="D177" s="144" t="s">
        <v>178</v>
      </c>
      <c r="E177" s="145" t="s">
        <v>1484</v>
      </c>
      <c r="F177" s="146" t="s">
        <v>1485</v>
      </c>
      <c r="G177" s="147" t="s">
        <v>417</v>
      </c>
      <c r="H177" s="148">
        <v>639.63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5.0000000000000002E-5</v>
      </c>
      <c r="R177" s="154">
        <f>Q177*H177</f>
        <v>3.1981500000000003E-2</v>
      </c>
      <c r="S177" s="154">
        <v>0</v>
      </c>
      <c r="T177" s="155">
        <f>S177*H177</f>
        <v>0</v>
      </c>
      <c r="AR177" s="156" t="s">
        <v>321</v>
      </c>
      <c r="AT177" s="156" t="s">
        <v>178</v>
      </c>
      <c r="AU177" s="156" t="s">
        <v>89</v>
      </c>
      <c r="AY177" s="17" t="s">
        <v>175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321</v>
      </c>
      <c r="BM177" s="156" t="s">
        <v>3334</v>
      </c>
    </row>
    <row r="178" spans="2:65" s="12" customFormat="1">
      <c r="B178" s="158"/>
      <c r="D178" s="159" t="s">
        <v>184</v>
      </c>
      <c r="E178" s="160" t="s">
        <v>1</v>
      </c>
      <c r="F178" s="161" t="s">
        <v>3332</v>
      </c>
      <c r="H178" s="160" t="s">
        <v>1</v>
      </c>
      <c r="I178" s="162"/>
      <c r="L178" s="158"/>
      <c r="M178" s="163"/>
      <c r="T178" s="164"/>
      <c r="AT178" s="160" t="s">
        <v>184</v>
      </c>
      <c r="AU178" s="160" t="s">
        <v>89</v>
      </c>
      <c r="AV178" s="12" t="s">
        <v>83</v>
      </c>
      <c r="AW178" s="12" t="s">
        <v>31</v>
      </c>
      <c r="AX178" s="12" t="s">
        <v>76</v>
      </c>
      <c r="AY178" s="160" t="s">
        <v>175</v>
      </c>
    </row>
    <row r="179" spans="2:65" s="13" customFormat="1">
      <c r="B179" s="165"/>
      <c r="D179" s="159" t="s">
        <v>184</v>
      </c>
      <c r="E179" s="166" t="s">
        <v>1</v>
      </c>
      <c r="F179" s="167" t="s">
        <v>3335</v>
      </c>
      <c r="H179" s="168">
        <v>639.63</v>
      </c>
      <c r="I179" s="169"/>
      <c r="L179" s="165"/>
      <c r="M179" s="170"/>
      <c r="T179" s="171"/>
      <c r="AT179" s="166" t="s">
        <v>184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175</v>
      </c>
    </row>
    <row r="180" spans="2:65" s="14" customFormat="1">
      <c r="B180" s="183"/>
      <c r="D180" s="159" t="s">
        <v>184</v>
      </c>
      <c r="E180" s="184" t="s">
        <v>1</v>
      </c>
      <c r="F180" s="185" t="s">
        <v>204</v>
      </c>
      <c r="H180" s="186">
        <v>639.63</v>
      </c>
      <c r="I180" s="187"/>
      <c r="L180" s="183"/>
      <c r="M180" s="188"/>
      <c r="T180" s="189"/>
      <c r="AT180" s="184" t="s">
        <v>184</v>
      </c>
      <c r="AU180" s="184" t="s">
        <v>89</v>
      </c>
      <c r="AV180" s="14" t="s">
        <v>182</v>
      </c>
      <c r="AW180" s="14" t="s">
        <v>31</v>
      </c>
      <c r="AX180" s="14" t="s">
        <v>83</v>
      </c>
      <c r="AY180" s="184" t="s">
        <v>175</v>
      </c>
    </row>
    <row r="181" spans="2:65" s="1" customFormat="1" ht="16.5" customHeight="1">
      <c r="B181" s="143"/>
      <c r="C181" s="172" t="s">
        <v>7</v>
      </c>
      <c r="D181" s="172" t="s">
        <v>186</v>
      </c>
      <c r="E181" s="173" t="s">
        <v>1496</v>
      </c>
      <c r="F181" s="174" t="s">
        <v>1497</v>
      </c>
      <c r="G181" s="175" t="s">
        <v>417</v>
      </c>
      <c r="H181" s="176">
        <v>942.06</v>
      </c>
      <c r="I181" s="177"/>
      <c r="J181" s="178">
        <f>ROUND(I181*H181,2)</f>
        <v>0</v>
      </c>
      <c r="K181" s="179"/>
      <c r="L181" s="180"/>
      <c r="M181" s="181" t="s">
        <v>1</v>
      </c>
      <c r="N181" s="182" t="s">
        <v>42</v>
      </c>
      <c r="P181" s="154">
        <f>O181*H181</f>
        <v>0</v>
      </c>
      <c r="Q181" s="154">
        <v>1E-3</v>
      </c>
      <c r="R181" s="154">
        <f>Q181*H181</f>
        <v>0.94206000000000001</v>
      </c>
      <c r="S181" s="154">
        <v>0</v>
      </c>
      <c r="T181" s="155">
        <f>S181*H181</f>
        <v>0</v>
      </c>
      <c r="AR181" s="156" t="s">
        <v>407</v>
      </c>
      <c r="AT181" s="156" t="s">
        <v>186</v>
      </c>
      <c r="AU181" s="156" t="s">
        <v>89</v>
      </c>
      <c r="AY181" s="17" t="s">
        <v>175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321</v>
      </c>
      <c r="BM181" s="156" t="s">
        <v>3336</v>
      </c>
    </row>
    <row r="182" spans="2:65" s="12" customFormat="1" ht="22.5">
      <c r="B182" s="158"/>
      <c r="D182" s="159" t="s">
        <v>184</v>
      </c>
      <c r="E182" s="160" t="s">
        <v>1</v>
      </c>
      <c r="F182" s="161" t="s">
        <v>1499</v>
      </c>
      <c r="H182" s="160" t="s">
        <v>1</v>
      </c>
      <c r="I182" s="162"/>
      <c r="L182" s="158"/>
      <c r="M182" s="163"/>
      <c r="T182" s="164"/>
      <c r="AT182" s="160" t="s">
        <v>184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175</v>
      </c>
    </row>
    <row r="183" spans="2:65" s="12" customFormat="1">
      <c r="B183" s="158"/>
      <c r="D183" s="159" t="s">
        <v>184</v>
      </c>
      <c r="E183" s="160" t="s">
        <v>1</v>
      </c>
      <c r="F183" s="161" t="s">
        <v>1500</v>
      </c>
      <c r="H183" s="160" t="s">
        <v>1</v>
      </c>
      <c r="I183" s="162"/>
      <c r="L183" s="158"/>
      <c r="M183" s="163"/>
      <c r="T183" s="164"/>
      <c r="AT183" s="160" t="s">
        <v>184</v>
      </c>
      <c r="AU183" s="160" t="s">
        <v>89</v>
      </c>
      <c r="AV183" s="12" t="s">
        <v>83</v>
      </c>
      <c r="AW183" s="12" t="s">
        <v>31</v>
      </c>
      <c r="AX183" s="12" t="s">
        <v>76</v>
      </c>
      <c r="AY183" s="160" t="s">
        <v>175</v>
      </c>
    </row>
    <row r="184" spans="2:65" s="12" customFormat="1">
      <c r="B184" s="158"/>
      <c r="D184" s="159" t="s">
        <v>184</v>
      </c>
      <c r="E184" s="160" t="s">
        <v>1</v>
      </c>
      <c r="F184" s="161" t="s">
        <v>1501</v>
      </c>
      <c r="H184" s="160" t="s">
        <v>1</v>
      </c>
      <c r="I184" s="162"/>
      <c r="L184" s="158"/>
      <c r="M184" s="163"/>
      <c r="T184" s="164"/>
      <c r="AT184" s="160" t="s">
        <v>184</v>
      </c>
      <c r="AU184" s="160" t="s">
        <v>89</v>
      </c>
      <c r="AV184" s="12" t="s">
        <v>83</v>
      </c>
      <c r="AW184" s="12" t="s">
        <v>31</v>
      </c>
      <c r="AX184" s="12" t="s">
        <v>76</v>
      </c>
      <c r="AY184" s="160" t="s">
        <v>175</v>
      </c>
    </row>
    <row r="185" spans="2:65" s="12" customFormat="1">
      <c r="B185" s="158"/>
      <c r="D185" s="159" t="s">
        <v>184</v>
      </c>
      <c r="E185" s="160" t="s">
        <v>1</v>
      </c>
      <c r="F185" s="161" t="s">
        <v>1502</v>
      </c>
      <c r="H185" s="160" t="s">
        <v>1</v>
      </c>
      <c r="I185" s="162"/>
      <c r="L185" s="158"/>
      <c r="M185" s="163"/>
      <c r="T185" s="164"/>
      <c r="AT185" s="160" t="s">
        <v>184</v>
      </c>
      <c r="AU185" s="160" t="s">
        <v>89</v>
      </c>
      <c r="AV185" s="12" t="s">
        <v>83</v>
      </c>
      <c r="AW185" s="12" t="s">
        <v>31</v>
      </c>
      <c r="AX185" s="12" t="s">
        <v>76</v>
      </c>
      <c r="AY185" s="160" t="s">
        <v>175</v>
      </c>
    </row>
    <row r="186" spans="2:65" s="13" customFormat="1">
      <c r="B186" s="165"/>
      <c r="D186" s="159" t="s">
        <v>184</v>
      </c>
      <c r="E186" s="166" t="s">
        <v>1</v>
      </c>
      <c r="F186" s="167" t="s">
        <v>3337</v>
      </c>
      <c r="H186" s="168">
        <v>942.06</v>
      </c>
      <c r="I186" s="169"/>
      <c r="L186" s="165"/>
      <c r="M186" s="170"/>
      <c r="T186" s="171"/>
      <c r="AT186" s="166" t="s">
        <v>184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175</v>
      </c>
    </row>
    <row r="187" spans="2:65" s="1" customFormat="1" ht="24.2" customHeight="1">
      <c r="B187" s="143"/>
      <c r="C187" s="144" t="s">
        <v>367</v>
      </c>
      <c r="D187" s="144" t="s">
        <v>178</v>
      </c>
      <c r="E187" s="145" t="s">
        <v>645</v>
      </c>
      <c r="F187" s="146" t="s">
        <v>646</v>
      </c>
      <c r="G187" s="147" t="s">
        <v>432</v>
      </c>
      <c r="H187" s="190"/>
      <c r="I187" s="149"/>
      <c r="J187" s="150">
        <f>ROUND(I187*H187,2)</f>
        <v>0</v>
      </c>
      <c r="K187" s="151"/>
      <c r="L187" s="32"/>
      <c r="M187" s="194" t="s">
        <v>1</v>
      </c>
      <c r="N187" s="195" t="s">
        <v>42</v>
      </c>
      <c r="O187" s="196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AR187" s="156" t="s">
        <v>321</v>
      </c>
      <c r="AT187" s="156" t="s">
        <v>178</v>
      </c>
      <c r="AU187" s="156" t="s">
        <v>89</v>
      </c>
      <c r="AY187" s="17" t="s">
        <v>175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321</v>
      </c>
      <c r="BM187" s="156" t="s">
        <v>3338</v>
      </c>
    </row>
    <row r="188" spans="2:65" s="1" customFormat="1" ht="6.95" customHeight="1"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2"/>
    </row>
  </sheetData>
  <autoFilter ref="C128:K187" xr:uid="{00000000-0009-0000-0000-00000B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8"/>
  <sheetViews>
    <sheetView showGridLines="0" topLeftCell="A157" workbookViewId="0">
      <selection activeCell="I80" sqref="I8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3339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ROUND(J127,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ROUND((SUM(BE127:BE177)),  2)</f>
        <v>0</v>
      </c>
      <c r="G35" s="100"/>
      <c r="H35" s="100"/>
      <c r="I35" s="101">
        <v>0.23</v>
      </c>
      <c r="J35" s="99">
        <f>ROUND(((SUM(BE127:BE177))*I35),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ROUND((SUM(BF127:BF177)),  2)</f>
        <v>0</v>
      </c>
      <c r="G36" s="100"/>
      <c r="H36" s="100"/>
      <c r="I36" s="101">
        <v>0.23</v>
      </c>
      <c r="J36" s="99">
        <f>ROUND(((SUM(BF127:BF177))*I36),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ROUND((SUM(BG127:BG177)),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ROUND((SUM(BH127:BH177)),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ROUND((SUM(BI127:BI177)),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12 - Bezbariérové opatrenia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J127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899999999999999" customHeight="1">
      <c r="B101" s="118"/>
      <c r="D101" s="119" t="s">
        <v>1045</v>
      </c>
      <c r="E101" s="120"/>
      <c r="F101" s="120"/>
      <c r="G101" s="120"/>
      <c r="H101" s="120"/>
      <c r="I101" s="120"/>
      <c r="J101" s="121">
        <f>J146</f>
        <v>0</v>
      </c>
      <c r="L101" s="118"/>
    </row>
    <row r="102" spans="2:47" s="9" customFormat="1" ht="19.899999999999999" customHeight="1">
      <c r="B102" s="118"/>
      <c r="D102" s="119" t="s">
        <v>152</v>
      </c>
      <c r="E102" s="120"/>
      <c r="F102" s="120"/>
      <c r="G102" s="120"/>
      <c r="H102" s="120"/>
      <c r="I102" s="120"/>
      <c r="J102" s="121">
        <f>J152</f>
        <v>0</v>
      </c>
      <c r="L102" s="118"/>
    </row>
    <row r="103" spans="2:47" s="8" customFormat="1" ht="24.95" customHeight="1">
      <c r="B103" s="114"/>
      <c r="D103" s="115" t="s">
        <v>155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47" s="9" customFormat="1" ht="19.899999999999999" customHeight="1">
      <c r="B104" s="118"/>
      <c r="D104" s="119" t="s">
        <v>158</v>
      </c>
      <c r="E104" s="120"/>
      <c r="F104" s="120"/>
      <c r="G104" s="120"/>
      <c r="H104" s="120"/>
      <c r="I104" s="120"/>
      <c r="J104" s="121">
        <f>J165</f>
        <v>0</v>
      </c>
      <c r="L104" s="118"/>
    </row>
    <row r="105" spans="2:47" s="8" customFormat="1" ht="24.95" customHeight="1">
      <c r="B105" s="114"/>
      <c r="D105" s="115" t="s">
        <v>676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2:47" s="1" customFormat="1" ht="21.75" customHeight="1">
      <c r="B106" s="32"/>
      <c r="L106" s="32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5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5" customHeight="1">
      <c r="B112" s="32"/>
      <c r="C112" s="21" t="s">
        <v>161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26.25" customHeight="1">
      <c r="B115" s="32"/>
      <c r="E115" s="261" t="str">
        <f>E7</f>
        <v>Stavebné úpravy a rekonštrukcia priestorov Strednej odbornej školy drevárskej vo Zvolene</v>
      </c>
      <c r="F115" s="262"/>
      <c r="G115" s="262"/>
      <c r="H115" s="262"/>
      <c r="L115" s="32"/>
    </row>
    <row r="116" spans="2:63" ht="12" customHeight="1">
      <c r="B116" s="20"/>
      <c r="C116" s="27" t="s">
        <v>140</v>
      </c>
      <c r="L116" s="20"/>
    </row>
    <row r="117" spans="2:63" s="1" customFormat="1" ht="16.5" customHeight="1">
      <c r="B117" s="32"/>
      <c r="E117" s="261" t="s">
        <v>1505</v>
      </c>
      <c r="F117" s="260"/>
      <c r="G117" s="260"/>
      <c r="H117" s="260"/>
      <c r="L117" s="32"/>
    </row>
    <row r="118" spans="2:63" s="1" customFormat="1" ht="12" customHeight="1">
      <c r="B118" s="32"/>
      <c r="C118" s="27" t="s">
        <v>142</v>
      </c>
      <c r="L118" s="32"/>
    </row>
    <row r="119" spans="2:63" s="1" customFormat="1" ht="16.5" customHeight="1">
      <c r="B119" s="32"/>
      <c r="E119" s="215" t="str">
        <f>E11</f>
        <v>12 - Bezbariérové opatrenia</v>
      </c>
      <c r="F119" s="260"/>
      <c r="G119" s="260"/>
      <c r="H119" s="260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>parc.č. 1132/1, 1132/2, 1558/147 k.ú. Môťová</v>
      </c>
      <c r="I121" s="27" t="s">
        <v>21</v>
      </c>
      <c r="J121" s="55" t="str">
        <f>IF(J14="","",J14)</f>
        <v>27. 2. 2025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23</v>
      </c>
      <c r="F123" s="25" t="str">
        <f>E17</f>
        <v>Banskobystrický samosprávny kraj</v>
      </c>
      <c r="I123" s="27" t="s">
        <v>29</v>
      </c>
      <c r="J123" s="30" t="str">
        <f>E23</f>
        <v>Ing. Marek Mečír</v>
      </c>
      <c r="L123" s="32"/>
    </row>
    <row r="124" spans="2:63" s="1" customFormat="1" ht="15.2" customHeight="1">
      <c r="B124" s="32"/>
      <c r="C124" s="27" t="s">
        <v>27</v>
      </c>
      <c r="F124" s="25" t="str">
        <f>IF(E20="","",E20)</f>
        <v>Vyplň údaj</v>
      </c>
      <c r="I124" s="27" t="s">
        <v>32</v>
      </c>
      <c r="J124" s="30" t="str">
        <f>E26</f>
        <v>Stanislav Hlubina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162</v>
      </c>
      <c r="D126" s="124" t="s">
        <v>61</v>
      </c>
      <c r="E126" s="124" t="s">
        <v>57</v>
      </c>
      <c r="F126" s="124" t="s">
        <v>58</v>
      </c>
      <c r="G126" s="124" t="s">
        <v>163</v>
      </c>
      <c r="H126" s="124" t="s">
        <v>164</v>
      </c>
      <c r="I126" s="124" t="s">
        <v>165</v>
      </c>
      <c r="J126" s="125" t="s">
        <v>146</v>
      </c>
      <c r="K126" s="126" t="s">
        <v>166</v>
      </c>
      <c r="L126" s="122"/>
      <c r="M126" s="62" t="s">
        <v>1</v>
      </c>
      <c r="N126" s="63" t="s">
        <v>40</v>
      </c>
      <c r="O126" s="63" t="s">
        <v>167</v>
      </c>
      <c r="P126" s="63" t="s">
        <v>168</v>
      </c>
      <c r="Q126" s="63" t="s">
        <v>169</v>
      </c>
      <c r="R126" s="63" t="s">
        <v>170</v>
      </c>
      <c r="S126" s="63" t="s">
        <v>171</v>
      </c>
      <c r="T126" s="64" t="s">
        <v>172</v>
      </c>
    </row>
    <row r="127" spans="2:63" s="1" customFormat="1" ht="22.9" customHeight="1">
      <c r="B127" s="32"/>
      <c r="C127" s="67" t="s">
        <v>147</v>
      </c>
      <c r="J127" s="127">
        <f>BK127</f>
        <v>0</v>
      </c>
      <c r="L127" s="32"/>
      <c r="M127" s="65"/>
      <c r="N127" s="56"/>
      <c r="O127" s="56"/>
      <c r="P127" s="128">
        <f>P128+P164+P176</f>
        <v>0</v>
      </c>
      <c r="Q127" s="56"/>
      <c r="R127" s="128">
        <f>R128+R164+R176</f>
        <v>27.453385552000004</v>
      </c>
      <c r="S127" s="56"/>
      <c r="T127" s="129">
        <f>T128+T164+T176</f>
        <v>0</v>
      </c>
      <c r="AT127" s="17" t="s">
        <v>75</v>
      </c>
      <c r="AU127" s="17" t="s">
        <v>148</v>
      </c>
      <c r="BK127" s="130">
        <f>BK128+BK164+BK176</f>
        <v>0</v>
      </c>
    </row>
    <row r="128" spans="2:63" s="11" customFormat="1" ht="25.9" customHeight="1">
      <c r="B128" s="131"/>
      <c r="D128" s="132" t="s">
        <v>75</v>
      </c>
      <c r="E128" s="133" t="s">
        <v>173</v>
      </c>
      <c r="F128" s="133" t="s">
        <v>174</v>
      </c>
      <c r="I128" s="134"/>
      <c r="J128" s="135">
        <f>BK128</f>
        <v>0</v>
      </c>
      <c r="L128" s="131"/>
      <c r="M128" s="136"/>
      <c r="P128" s="137">
        <f>P129+P146+P152</f>
        <v>0</v>
      </c>
      <c r="R128" s="137">
        <f>R129+R146+R152</f>
        <v>27.453385552000004</v>
      </c>
      <c r="T128" s="138">
        <f>T129+T146+T152</f>
        <v>0</v>
      </c>
      <c r="AR128" s="132" t="s">
        <v>83</v>
      </c>
      <c r="AT128" s="139" t="s">
        <v>75</v>
      </c>
      <c r="AU128" s="139" t="s">
        <v>76</v>
      </c>
      <c r="AY128" s="132" t="s">
        <v>175</v>
      </c>
      <c r="BK128" s="140">
        <f>BK129+BK146+BK152</f>
        <v>0</v>
      </c>
    </row>
    <row r="129" spans="2:65" s="11" customFormat="1" ht="22.9" customHeight="1">
      <c r="B129" s="131"/>
      <c r="D129" s="132" t="s">
        <v>75</v>
      </c>
      <c r="E129" s="141" t="s">
        <v>83</v>
      </c>
      <c r="F129" s="141" t="s">
        <v>678</v>
      </c>
      <c r="I129" s="134"/>
      <c r="J129" s="142">
        <f>BK129</f>
        <v>0</v>
      </c>
      <c r="L129" s="131"/>
      <c r="M129" s="136"/>
      <c r="P129" s="137">
        <f>SUM(P130:P145)</f>
        <v>0</v>
      </c>
      <c r="R129" s="137">
        <f>SUM(R130:R145)</f>
        <v>0</v>
      </c>
      <c r="T129" s="138">
        <f>SUM(T130:T145)</f>
        <v>0</v>
      </c>
      <c r="AR129" s="132" t="s">
        <v>83</v>
      </c>
      <c r="AT129" s="139" t="s">
        <v>75</v>
      </c>
      <c r="AU129" s="139" t="s">
        <v>83</v>
      </c>
      <c r="AY129" s="132" t="s">
        <v>175</v>
      </c>
      <c r="BK129" s="140">
        <f>SUM(BK130:BK145)</f>
        <v>0</v>
      </c>
    </row>
    <row r="130" spans="2:65" s="1" customFormat="1" ht="24.2" customHeight="1">
      <c r="B130" s="143"/>
      <c r="C130" s="144" t="s">
        <v>83</v>
      </c>
      <c r="D130" s="144" t="s">
        <v>178</v>
      </c>
      <c r="E130" s="145" t="s">
        <v>1075</v>
      </c>
      <c r="F130" s="146" t="s">
        <v>1076</v>
      </c>
      <c r="G130" s="147" t="s">
        <v>289</v>
      </c>
      <c r="H130" s="148">
        <v>11.605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42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182</v>
      </c>
      <c r="AT130" s="156" t="s">
        <v>178</v>
      </c>
      <c r="AU130" s="156" t="s">
        <v>89</v>
      </c>
      <c r="AY130" s="17" t="s">
        <v>175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89</v>
      </c>
      <c r="BK130" s="157">
        <f>ROUND(I130*H130,2)</f>
        <v>0</v>
      </c>
      <c r="BL130" s="17" t="s">
        <v>182</v>
      </c>
      <c r="BM130" s="156" t="s">
        <v>3340</v>
      </c>
    </row>
    <row r="131" spans="2:65" s="13" customFormat="1">
      <c r="B131" s="165"/>
      <c r="D131" s="159" t="s">
        <v>184</v>
      </c>
      <c r="E131" s="166" t="s">
        <v>1</v>
      </c>
      <c r="F131" s="167" t="s">
        <v>3341</v>
      </c>
      <c r="H131" s="168">
        <v>11.605</v>
      </c>
      <c r="I131" s="169"/>
      <c r="L131" s="165"/>
      <c r="M131" s="170"/>
      <c r="T131" s="171"/>
      <c r="AT131" s="166" t="s">
        <v>184</v>
      </c>
      <c r="AU131" s="166" t="s">
        <v>89</v>
      </c>
      <c r="AV131" s="13" t="s">
        <v>89</v>
      </c>
      <c r="AW131" s="13" t="s">
        <v>31</v>
      </c>
      <c r="AX131" s="13" t="s">
        <v>83</v>
      </c>
      <c r="AY131" s="166" t="s">
        <v>175</v>
      </c>
    </row>
    <row r="132" spans="2:65" s="1" customFormat="1" ht="24.2" customHeight="1">
      <c r="B132" s="143"/>
      <c r="C132" s="144" t="s">
        <v>89</v>
      </c>
      <c r="D132" s="144" t="s">
        <v>178</v>
      </c>
      <c r="E132" s="145" t="s">
        <v>1085</v>
      </c>
      <c r="F132" s="146" t="s">
        <v>1086</v>
      </c>
      <c r="G132" s="147" t="s">
        <v>289</v>
      </c>
      <c r="H132" s="148">
        <v>3.5979999999999999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42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182</v>
      </c>
      <c r="AT132" s="156" t="s">
        <v>178</v>
      </c>
      <c r="AU132" s="156" t="s">
        <v>89</v>
      </c>
      <c r="AY132" s="17" t="s">
        <v>175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89</v>
      </c>
      <c r="BK132" s="157">
        <f>ROUND(I132*H132,2)</f>
        <v>0</v>
      </c>
      <c r="BL132" s="17" t="s">
        <v>182</v>
      </c>
      <c r="BM132" s="156" t="s">
        <v>3342</v>
      </c>
    </row>
    <row r="133" spans="2:65" s="13" customFormat="1">
      <c r="B133" s="165"/>
      <c r="D133" s="159" t="s">
        <v>184</v>
      </c>
      <c r="E133" s="166" t="s">
        <v>1</v>
      </c>
      <c r="F133" s="167" t="s">
        <v>3343</v>
      </c>
      <c r="H133" s="168">
        <v>3.5979999999999999</v>
      </c>
      <c r="I133" s="169"/>
      <c r="L133" s="165"/>
      <c r="M133" s="170"/>
      <c r="T133" s="171"/>
      <c r="AT133" s="166" t="s">
        <v>184</v>
      </c>
      <c r="AU133" s="166" t="s">
        <v>89</v>
      </c>
      <c r="AV133" s="13" t="s">
        <v>89</v>
      </c>
      <c r="AW133" s="13" t="s">
        <v>31</v>
      </c>
      <c r="AX133" s="13" t="s">
        <v>83</v>
      </c>
      <c r="AY133" s="166" t="s">
        <v>175</v>
      </c>
    </row>
    <row r="134" spans="2:65" s="1" customFormat="1" ht="24.2" customHeight="1">
      <c r="B134" s="143"/>
      <c r="C134" s="144" t="s">
        <v>176</v>
      </c>
      <c r="D134" s="144" t="s">
        <v>178</v>
      </c>
      <c r="E134" s="145" t="s">
        <v>3344</v>
      </c>
      <c r="F134" s="146" t="s">
        <v>3345</v>
      </c>
      <c r="G134" s="147" t="s">
        <v>289</v>
      </c>
      <c r="H134" s="148">
        <v>0.1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182</v>
      </c>
      <c r="AT134" s="156" t="s">
        <v>178</v>
      </c>
      <c r="AU134" s="156" t="s">
        <v>89</v>
      </c>
      <c r="AY134" s="17" t="s">
        <v>175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182</v>
      </c>
      <c r="BM134" s="156" t="s">
        <v>3346</v>
      </c>
    </row>
    <row r="135" spans="2:65" s="13" customFormat="1">
      <c r="B135" s="165"/>
      <c r="D135" s="159" t="s">
        <v>184</v>
      </c>
      <c r="E135" s="166" t="s">
        <v>1</v>
      </c>
      <c r="F135" s="167" t="s">
        <v>3347</v>
      </c>
      <c r="H135" s="168">
        <v>0.1</v>
      </c>
      <c r="I135" s="169"/>
      <c r="L135" s="165"/>
      <c r="M135" s="170"/>
      <c r="T135" s="171"/>
      <c r="AT135" s="166" t="s">
        <v>184</v>
      </c>
      <c r="AU135" s="166" t="s">
        <v>89</v>
      </c>
      <c r="AV135" s="13" t="s">
        <v>89</v>
      </c>
      <c r="AW135" s="13" t="s">
        <v>31</v>
      </c>
      <c r="AX135" s="13" t="s">
        <v>76</v>
      </c>
      <c r="AY135" s="166" t="s">
        <v>175</v>
      </c>
    </row>
    <row r="136" spans="2:65" s="14" customFormat="1">
      <c r="B136" s="183"/>
      <c r="D136" s="159" t="s">
        <v>184</v>
      </c>
      <c r="E136" s="184" t="s">
        <v>1</v>
      </c>
      <c r="F136" s="185" t="s">
        <v>204</v>
      </c>
      <c r="H136" s="186">
        <v>0.1</v>
      </c>
      <c r="I136" s="187"/>
      <c r="L136" s="183"/>
      <c r="M136" s="188"/>
      <c r="T136" s="189"/>
      <c r="AT136" s="184" t="s">
        <v>184</v>
      </c>
      <c r="AU136" s="184" t="s">
        <v>89</v>
      </c>
      <c r="AV136" s="14" t="s">
        <v>182</v>
      </c>
      <c r="AW136" s="14" t="s">
        <v>31</v>
      </c>
      <c r="AX136" s="14" t="s">
        <v>83</v>
      </c>
      <c r="AY136" s="184" t="s">
        <v>175</v>
      </c>
    </row>
    <row r="137" spans="2:65" s="1" customFormat="1" ht="33" customHeight="1">
      <c r="B137" s="143"/>
      <c r="C137" s="144" t="s">
        <v>182</v>
      </c>
      <c r="D137" s="144" t="s">
        <v>178</v>
      </c>
      <c r="E137" s="145" t="s">
        <v>693</v>
      </c>
      <c r="F137" s="146" t="s">
        <v>694</v>
      </c>
      <c r="G137" s="147" t="s">
        <v>289</v>
      </c>
      <c r="H137" s="148">
        <v>11.705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182</v>
      </c>
      <c r="AT137" s="156" t="s">
        <v>178</v>
      </c>
      <c r="AU137" s="156" t="s">
        <v>89</v>
      </c>
      <c r="AY137" s="17" t="s">
        <v>175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182</v>
      </c>
      <c r="BM137" s="156" t="s">
        <v>3348</v>
      </c>
    </row>
    <row r="138" spans="2:65" s="13" customFormat="1">
      <c r="B138" s="165"/>
      <c r="D138" s="159" t="s">
        <v>184</v>
      </c>
      <c r="E138" s="166" t="s">
        <v>1</v>
      </c>
      <c r="F138" s="167" t="s">
        <v>3349</v>
      </c>
      <c r="H138" s="168">
        <v>11.705</v>
      </c>
      <c r="I138" s="169"/>
      <c r="L138" s="165"/>
      <c r="M138" s="170"/>
      <c r="T138" s="171"/>
      <c r="AT138" s="166" t="s">
        <v>184</v>
      </c>
      <c r="AU138" s="166" t="s">
        <v>89</v>
      </c>
      <c r="AV138" s="13" t="s">
        <v>89</v>
      </c>
      <c r="AW138" s="13" t="s">
        <v>31</v>
      </c>
      <c r="AX138" s="13" t="s">
        <v>83</v>
      </c>
      <c r="AY138" s="166" t="s">
        <v>175</v>
      </c>
    </row>
    <row r="139" spans="2:65" s="1" customFormat="1" ht="37.9" customHeight="1">
      <c r="B139" s="143"/>
      <c r="C139" s="144" t="s">
        <v>207</v>
      </c>
      <c r="D139" s="144" t="s">
        <v>178</v>
      </c>
      <c r="E139" s="145" t="s">
        <v>698</v>
      </c>
      <c r="F139" s="146" t="s">
        <v>699</v>
      </c>
      <c r="G139" s="147" t="s">
        <v>289</v>
      </c>
      <c r="H139" s="148">
        <v>81.935000000000002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182</v>
      </c>
      <c r="AT139" s="156" t="s">
        <v>178</v>
      </c>
      <c r="AU139" s="156" t="s">
        <v>89</v>
      </c>
      <c r="AY139" s="17" t="s">
        <v>175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182</v>
      </c>
      <c r="BM139" s="156" t="s">
        <v>3350</v>
      </c>
    </row>
    <row r="140" spans="2:65" s="13" customFormat="1">
      <c r="B140" s="165"/>
      <c r="D140" s="159" t="s">
        <v>184</v>
      </c>
      <c r="E140" s="166" t="s">
        <v>1</v>
      </c>
      <c r="F140" s="167" t="s">
        <v>3351</v>
      </c>
      <c r="H140" s="168">
        <v>81.935000000000002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83</v>
      </c>
      <c r="AY140" s="166" t="s">
        <v>175</v>
      </c>
    </row>
    <row r="141" spans="2:65" s="1" customFormat="1" ht="16.5" customHeight="1">
      <c r="B141" s="143"/>
      <c r="C141" s="144" t="s">
        <v>205</v>
      </c>
      <c r="D141" s="144" t="s">
        <v>178</v>
      </c>
      <c r="E141" s="145" t="s">
        <v>1106</v>
      </c>
      <c r="F141" s="146" t="s">
        <v>1107</v>
      </c>
      <c r="G141" s="147" t="s">
        <v>197</v>
      </c>
      <c r="H141" s="148">
        <v>21.1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182</v>
      </c>
      <c r="AT141" s="156" t="s">
        <v>178</v>
      </c>
      <c r="AU141" s="156" t="s">
        <v>89</v>
      </c>
      <c r="AY141" s="17" t="s">
        <v>175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182</v>
      </c>
      <c r="BM141" s="156" t="s">
        <v>3352</v>
      </c>
    </row>
    <row r="142" spans="2:65" s="13" customFormat="1">
      <c r="B142" s="165"/>
      <c r="D142" s="159" t="s">
        <v>184</v>
      </c>
      <c r="E142" s="166" t="s">
        <v>1</v>
      </c>
      <c r="F142" s="167" t="s">
        <v>3353</v>
      </c>
      <c r="H142" s="168">
        <v>21.1</v>
      </c>
      <c r="I142" s="169"/>
      <c r="L142" s="165"/>
      <c r="M142" s="170"/>
      <c r="T142" s="171"/>
      <c r="AT142" s="166" t="s">
        <v>184</v>
      </c>
      <c r="AU142" s="166" t="s">
        <v>89</v>
      </c>
      <c r="AV142" s="13" t="s">
        <v>89</v>
      </c>
      <c r="AW142" s="13" t="s">
        <v>31</v>
      </c>
      <c r="AX142" s="13" t="s">
        <v>83</v>
      </c>
      <c r="AY142" s="166" t="s">
        <v>175</v>
      </c>
    </row>
    <row r="143" spans="2:65" s="1" customFormat="1" ht="16.5" customHeight="1">
      <c r="B143" s="143"/>
      <c r="C143" s="144" t="s">
        <v>247</v>
      </c>
      <c r="D143" s="144" t="s">
        <v>178</v>
      </c>
      <c r="E143" s="145" t="s">
        <v>706</v>
      </c>
      <c r="F143" s="146" t="s">
        <v>707</v>
      </c>
      <c r="G143" s="147" t="s">
        <v>289</v>
      </c>
      <c r="H143" s="148">
        <v>11.705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182</v>
      </c>
      <c r="AT143" s="156" t="s">
        <v>178</v>
      </c>
      <c r="AU143" s="156" t="s">
        <v>89</v>
      </c>
      <c r="AY143" s="17" t="s">
        <v>175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182</v>
      </c>
      <c r="BM143" s="156" t="s">
        <v>3354</v>
      </c>
    </row>
    <row r="144" spans="2:65" s="1" customFormat="1" ht="24.2" customHeight="1">
      <c r="B144" s="143"/>
      <c r="C144" s="144" t="s">
        <v>189</v>
      </c>
      <c r="D144" s="144" t="s">
        <v>178</v>
      </c>
      <c r="E144" s="145" t="s">
        <v>3047</v>
      </c>
      <c r="F144" s="146" t="s">
        <v>3048</v>
      </c>
      <c r="G144" s="147" t="s">
        <v>376</v>
      </c>
      <c r="H144" s="148">
        <v>21.068999999999999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182</v>
      </c>
      <c r="AT144" s="156" t="s">
        <v>178</v>
      </c>
      <c r="AU144" s="156" t="s">
        <v>89</v>
      </c>
      <c r="AY144" s="17" t="s">
        <v>175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89</v>
      </c>
      <c r="BK144" s="157">
        <f>ROUND(I144*H144,2)</f>
        <v>0</v>
      </c>
      <c r="BL144" s="17" t="s">
        <v>182</v>
      </c>
      <c r="BM144" s="156" t="s">
        <v>3355</v>
      </c>
    </row>
    <row r="145" spans="2:65" s="13" customFormat="1">
      <c r="B145" s="165"/>
      <c r="D145" s="159" t="s">
        <v>184</v>
      </c>
      <c r="E145" s="166" t="s">
        <v>1</v>
      </c>
      <c r="F145" s="167" t="s">
        <v>3356</v>
      </c>
      <c r="H145" s="168">
        <v>21.068999999999999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83</v>
      </c>
      <c r="AY145" s="166" t="s">
        <v>175</v>
      </c>
    </row>
    <row r="146" spans="2:65" s="11" customFormat="1" ht="22.9" customHeight="1">
      <c r="B146" s="131"/>
      <c r="D146" s="132" t="s">
        <v>75</v>
      </c>
      <c r="E146" s="141" t="s">
        <v>207</v>
      </c>
      <c r="F146" s="141" t="s">
        <v>1138</v>
      </c>
      <c r="I146" s="134"/>
      <c r="J146" s="142">
        <f>BK146</f>
        <v>0</v>
      </c>
      <c r="L146" s="131"/>
      <c r="M146" s="136"/>
      <c r="P146" s="137">
        <f>SUM(P147:P151)</f>
        <v>0</v>
      </c>
      <c r="R146" s="137">
        <f>SUM(R147:R151)</f>
        <v>27.453385552000004</v>
      </c>
      <c r="T146" s="138">
        <f>SUM(T147:T151)</f>
        <v>0</v>
      </c>
      <c r="AR146" s="132" t="s">
        <v>83</v>
      </c>
      <c r="AT146" s="139" t="s">
        <v>75</v>
      </c>
      <c r="AU146" s="139" t="s">
        <v>83</v>
      </c>
      <c r="AY146" s="132" t="s">
        <v>175</v>
      </c>
      <c r="BK146" s="140">
        <f>SUM(BK147:BK151)</f>
        <v>0</v>
      </c>
    </row>
    <row r="147" spans="2:65" s="1" customFormat="1" ht="33" customHeight="1">
      <c r="B147" s="143"/>
      <c r="C147" s="144" t="s">
        <v>269</v>
      </c>
      <c r="D147" s="144" t="s">
        <v>178</v>
      </c>
      <c r="E147" s="145" t="s">
        <v>1150</v>
      </c>
      <c r="F147" s="146" t="s">
        <v>1151</v>
      </c>
      <c r="G147" s="147" t="s">
        <v>197</v>
      </c>
      <c r="H147" s="148">
        <v>21.1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0.48574000000000001</v>
      </c>
      <c r="R147" s="154">
        <f>Q147*H147</f>
        <v>10.249114000000001</v>
      </c>
      <c r="S147" s="154">
        <v>0</v>
      </c>
      <c r="T147" s="155">
        <f>S147*H147</f>
        <v>0</v>
      </c>
      <c r="AR147" s="156" t="s">
        <v>182</v>
      </c>
      <c r="AT147" s="156" t="s">
        <v>178</v>
      </c>
      <c r="AU147" s="156" t="s">
        <v>89</v>
      </c>
      <c r="AY147" s="17" t="s">
        <v>175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182</v>
      </c>
      <c r="BM147" s="156" t="s">
        <v>3357</v>
      </c>
    </row>
    <row r="148" spans="2:65" s="13" customFormat="1">
      <c r="B148" s="165"/>
      <c r="D148" s="159" t="s">
        <v>184</v>
      </c>
      <c r="E148" s="166" t="s">
        <v>1</v>
      </c>
      <c r="F148" s="167" t="s">
        <v>3358</v>
      </c>
      <c r="H148" s="168">
        <v>21.1</v>
      </c>
      <c r="I148" s="169"/>
      <c r="L148" s="165"/>
      <c r="M148" s="170"/>
      <c r="T148" s="171"/>
      <c r="AT148" s="166" t="s">
        <v>184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175</v>
      </c>
    </row>
    <row r="149" spans="2:65" s="14" customFormat="1">
      <c r="B149" s="183"/>
      <c r="D149" s="159" t="s">
        <v>184</v>
      </c>
      <c r="E149" s="184" t="s">
        <v>1</v>
      </c>
      <c r="F149" s="185" t="s">
        <v>204</v>
      </c>
      <c r="H149" s="186">
        <v>21.1</v>
      </c>
      <c r="I149" s="187"/>
      <c r="L149" s="183"/>
      <c r="M149" s="188"/>
      <c r="T149" s="189"/>
      <c r="AT149" s="184" t="s">
        <v>184</v>
      </c>
      <c r="AU149" s="184" t="s">
        <v>89</v>
      </c>
      <c r="AV149" s="14" t="s">
        <v>182</v>
      </c>
      <c r="AW149" s="14" t="s">
        <v>31</v>
      </c>
      <c r="AX149" s="14" t="s">
        <v>83</v>
      </c>
      <c r="AY149" s="184" t="s">
        <v>175</v>
      </c>
    </row>
    <row r="150" spans="2:65" s="1" customFormat="1" ht="37.9" customHeight="1">
      <c r="B150" s="143"/>
      <c r="C150" s="144" t="s">
        <v>121</v>
      </c>
      <c r="D150" s="144" t="s">
        <v>178</v>
      </c>
      <c r="E150" s="145" t="s">
        <v>1155</v>
      </c>
      <c r="F150" s="146" t="s">
        <v>1156</v>
      </c>
      <c r="G150" s="147" t="s">
        <v>197</v>
      </c>
      <c r="H150" s="148">
        <v>21.1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0.35913832000000001</v>
      </c>
      <c r="R150" s="154">
        <f>Q150*H150</f>
        <v>7.577818552000001</v>
      </c>
      <c r="S150" s="154">
        <v>0</v>
      </c>
      <c r="T150" s="155">
        <f>S150*H150</f>
        <v>0</v>
      </c>
      <c r="AR150" s="156" t="s">
        <v>182</v>
      </c>
      <c r="AT150" s="156" t="s">
        <v>178</v>
      </c>
      <c r="AU150" s="156" t="s">
        <v>89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3359</v>
      </c>
    </row>
    <row r="151" spans="2:65" s="1" customFormat="1" ht="33" customHeight="1">
      <c r="B151" s="143"/>
      <c r="C151" s="144" t="s">
        <v>124</v>
      </c>
      <c r="D151" s="144" t="s">
        <v>178</v>
      </c>
      <c r="E151" s="145" t="s">
        <v>1158</v>
      </c>
      <c r="F151" s="146" t="s">
        <v>1159</v>
      </c>
      <c r="G151" s="147" t="s">
        <v>197</v>
      </c>
      <c r="H151" s="148">
        <v>21.1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0.45623000000000002</v>
      </c>
      <c r="R151" s="154">
        <f>Q151*H151</f>
        <v>9.6264530000000015</v>
      </c>
      <c r="S151" s="154">
        <v>0</v>
      </c>
      <c r="T151" s="155">
        <f>S151*H151</f>
        <v>0</v>
      </c>
      <c r="AR151" s="156" t="s">
        <v>182</v>
      </c>
      <c r="AT151" s="156" t="s">
        <v>178</v>
      </c>
      <c r="AU151" s="156" t="s">
        <v>89</v>
      </c>
      <c r="AY151" s="17" t="s">
        <v>175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182</v>
      </c>
      <c r="BM151" s="156" t="s">
        <v>3360</v>
      </c>
    </row>
    <row r="152" spans="2:65" s="11" customFormat="1" ht="22.9" customHeight="1">
      <c r="B152" s="131"/>
      <c r="D152" s="132" t="s">
        <v>75</v>
      </c>
      <c r="E152" s="141" t="s">
        <v>269</v>
      </c>
      <c r="F152" s="141" t="s">
        <v>286</v>
      </c>
      <c r="I152" s="134"/>
      <c r="J152" s="142">
        <f>BK152</f>
        <v>0</v>
      </c>
      <c r="L152" s="131"/>
      <c r="M152" s="136"/>
      <c r="P152" s="137">
        <f>SUM(P153:P163)</f>
        <v>0</v>
      </c>
      <c r="R152" s="137">
        <f>SUM(R153:R163)</f>
        <v>0</v>
      </c>
      <c r="T152" s="138">
        <f>SUM(T153:T163)</f>
        <v>0</v>
      </c>
      <c r="AR152" s="132" t="s">
        <v>83</v>
      </c>
      <c r="AT152" s="139" t="s">
        <v>75</v>
      </c>
      <c r="AU152" s="139" t="s">
        <v>83</v>
      </c>
      <c r="AY152" s="132" t="s">
        <v>175</v>
      </c>
      <c r="BK152" s="140">
        <f>SUM(BK153:BK163)</f>
        <v>0</v>
      </c>
    </row>
    <row r="153" spans="2:65" s="1" customFormat="1" ht="24.2" customHeight="1">
      <c r="B153" s="143"/>
      <c r="C153" s="144" t="s">
        <v>127</v>
      </c>
      <c r="D153" s="144" t="s">
        <v>178</v>
      </c>
      <c r="E153" s="145" t="s">
        <v>3361</v>
      </c>
      <c r="F153" s="146" t="s">
        <v>3362</v>
      </c>
      <c r="G153" s="147" t="s">
        <v>181</v>
      </c>
      <c r="H153" s="148">
        <v>1</v>
      </c>
      <c r="I153" s="149"/>
      <c r="J153" s="150">
        <f t="shared" ref="J153:J159" si="0">ROUND(I153*H153,2)</f>
        <v>0</v>
      </c>
      <c r="K153" s="151"/>
      <c r="L153" s="32"/>
      <c r="M153" s="152" t="s">
        <v>1</v>
      </c>
      <c r="N153" s="153" t="s">
        <v>42</v>
      </c>
      <c r="P153" s="154">
        <f t="shared" ref="P153:P159" si="1">O153*H153</f>
        <v>0</v>
      </c>
      <c r="Q153" s="154">
        <v>0</v>
      </c>
      <c r="R153" s="154">
        <f t="shared" ref="R153:R159" si="2">Q153*H153</f>
        <v>0</v>
      </c>
      <c r="S153" s="154">
        <v>0</v>
      </c>
      <c r="T153" s="155">
        <f t="shared" ref="T153:T159" si="3">S153*H153</f>
        <v>0</v>
      </c>
      <c r="AR153" s="156" t="s">
        <v>182</v>
      </c>
      <c r="AT153" s="156" t="s">
        <v>178</v>
      </c>
      <c r="AU153" s="156" t="s">
        <v>89</v>
      </c>
      <c r="AY153" s="17" t="s">
        <v>175</v>
      </c>
      <c r="BE153" s="157">
        <f t="shared" ref="BE153:BE159" si="4">IF(N153="základná",J153,0)</f>
        <v>0</v>
      </c>
      <c r="BF153" s="157">
        <f t="shared" ref="BF153:BF159" si="5">IF(N153="znížená",J153,0)</f>
        <v>0</v>
      </c>
      <c r="BG153" s="157">
        <f t="shared" ref="BG153:BG159" si="6">IF(N153="zákl. prenesená",J153,0)</f>
        <v>0</v>
      </c>
      <c r="BH153" s="157">
        <f t="shared" ref="BH153:BH159" si="7">IF(N153="zníž. prenesená",J153,0)</f>
        <v>0</v>
      </c>
      <c r="BI153" s="157">
        <f t="shared" ref="BI153:BI159" si="8">IF(N153="nulová",J153,0)</f>
        <v>0</v>
      </c>
      <c r="BJ153" s="17" t="s">
        <v>89</v>
      </c>
      <c r="BK153" s="157">
        <f t="shared" ref="BK153:BK159" si="9">ROUND(I153*H153,2)</f>
        <v>0</v>
      </c>
      <c r="BL153" s="17" t="s">
        <v>182</v>
      </c>
      <c r="BM153" s="156" t="s">
        <v>3363</v>
      </c>
    </row>
    <row r="154" spans="2:65" s="1" customFormat="1" ht="16.5" customHeight="1">
      <c r="B154" s="143"/>
      <c r="C154" s="172" t="s">
        <v>130</v>
      </c>
      <c r="D154" s="172" t="s">
        <v>186</v>
      </c>
      <c r="E154" s="173" t="s">
        <v>3364</v>
      </c>
      <c r="F154" s="174" t="s">
        <v>3365</v>
      </c>
      <c r="G154" s="175" t="s">
        <v>181</v>
      </c>
      <c r="H154" s="176">
        <v>3.5</v>
      </c>
      <c r="I154" s="177"/>
      <c r="J154" s="178">
        <f t="shared" si="0"/>
        <v>0</v>
      </c>
      <c r="K154" s="179"/>
      <c r="L154" s="180"/>
      <c r="M154" s="181" t="s">
        <v>1</v>
      </c>
      <c r="N154" s="182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189</v>
      </c>
      <c r="AT154" s="156" t="s">
        <v>186</v>
      </c>
      <c r="AU154" s="156" t="s">
        <v>89</v>
      </c>
      <c r="AY154" s="17" t="s">
        <v>175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89</v>
      </c>
      <c r="BK154" s="157">
        <f t="shared" si="9"/>
        <v>0</v>
      </c>
      <c r="BL154" s="17" t="s">
        <v>182</v>
      </c>
      <c r="BM154" s="156" t="s">
        <v>3366</v>
      </c>
    </row>
    <row r="155" spans="2:65" s="1" customFormat="1" ht="16.5" customHeight="1">
      <c r="B155" s="143"/>
      <c r="C155" s="172" t="s">
        <v>133</v>
      </c>
      <c r="D155" s="172" t="s">
        <v>186</v>
      </c>
      <c r="E155" s="173" t="s">
        <v>3367</v>
      </c>
      <c r="F155" s="174" t="s">
        <v>3368</v>
      </c>
      <c r="G155" s="175" t="s">
        <v>181</v>
      </c>
      <c r="H155" s="176">
        <v>2</v>
      </c>
      <c r="I155" s="177"/>
      <c r="J155" s="178">
        <f t="shared" si="0"/>
        <v>0</v>
      </c>
      <c r="K155" s="179"/>
      <c r="L155" s="180"/>
      <c r="M155" s="181" t="s">
        <v>1</v>
      </c>
      <c r="N155" s="182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189</v>
      </c>
      <c r="AT155" s="156" t="s">
        <v>186</v>
      </c>
      <c r="AU155" s="156" t="s">
        <v>89</v>
      </c>
      <c r="AY155" s="17" t="s">
        <v>175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89</v>
      </c>
      <c r="BK155" s="157">
        <f t="shared" si="9"/>
        <v>0</v>
      </c>
      <c r="BL155" s="17" t="s">
        <v>182</v>
      </c>
      <c r="BM155" s="156" t="s">
        <v>3369</v>
      </c>
    </row>
    <row r="156" spans="2:65" s="1" customFormat="1" ht="16.5" customHeight="1">
      <c r="B156" s="143"/>
      <c r="C156" s="172" t="s">
        <v>136</v>
      </c>
      <c r="D156" s="172" t="s">
        <v>186</v>
      </c>
      <c r="E156" s="173" t="s">
        <v>3370</v>
      </c>
      <c r="F156" s="174" t="s">
        <v>3371</v>
      </c>
      <c r="G156" s="175" t="s">
        <v>181</v>
      </c>
      <c r="H156" s="176">
        <v>1</v>
      </c>
      <c r="I156" s="177"/>
      <c r="J156" s="178">
        <f t="shared" si="0"/>
        <v>0</v>
      </c>
      <c r="K156" s="179"/>
      <c r="L156" s="180"/>
      <c r="M156" s="181" t="s">
        <v>1</v>
      </c>
      <c r="N156" s="182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189</v>
      </c>
      <c r="AT156" s="156" t="s">
        <v>186</v>
      </c>
      <c r="AU156" s="156" t="s">
        <v>89</v>
      </c>
      <c r="AY156" s="17" t="s">
        <v>175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89</v>
      </c>
      <c r="BK156" s="157">
        <f t="shared" si="9"/>
        <v>0</v>
      </c>
      <c r="BL156" s="17" t="s">
        <v>182</v>
      </c>
      <c r="BM156" s="156" t="s">
        <v>3372</v>
      </c>
    </row>
    <row r="157" spans="2:65" s="1" customFormat="1" ht="37.9" customHeight="1">
      <c r="B157" s="143"/>
      <c r="C157" s="172" t="s">
        <v>321</v>
      </c>
      <c r="D157" s="172" t="s">
        <v>186</v>
      </c>
      <c r="E157" s="173" t="s">
        <v>3373</v>
      </c>
      <c r="F157" s="174" t="s">
        <v>3374</v>
      </c>
      <c r="G157" s="175" t="s">
        <v>181</v>
      </c>
      <c r="H157" s="176">
        <v>1</v>
      </c>
      <c r="I157" s="177"/>
      <c r="J157" s="178">
        <f t="shared" si="0"/>
        <v>0</v>
      </c>
      <c r="K157" s="179"/>
      <c r="L157" s="180"/>
      <c r="M157" s="181" t="s">
        <v>1</v>
      </c>
      <c r="N157" s="182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189</v>
      </c>
      <c r="AT157" s="156" t="s">
        <v>186</v>
      </c>
      <c r="AU157" s="156" t="s">
        <v>89</v>
      </c>
      <c r="AY157" s="17" t="s">
        <v>175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89</v>
      </c>
      <c r="BK157" s="157">
        <f t="shared" si="9"/>
        <v>0</v>
      </c>
      <c r="BL157" s="17" t="s">
        <v>182</v>
      </c>
      <c r="BM157" s="156" t="s">
        <v>3375</v>
      </c>
    </row>
    <row r="158" spans="2:65" s="1" customFormat="1" ht="37.9" customHeight="1">
      <c r="B158" s="143"/>
      <c r="C158" s="144" t="s">
        <v>327</v>
      </c>
      <c r="D158" s="144" t="s">
        <v>178</v>
      </c>
      <c r="E158" s="145" t="s">
        <v>3376</v>
      </c>
      <c r="F158" s="146" t="s">
        <v>3377</v>
      </c>
      <c r="G158" s="147" t="s">
        <v>253</v>
      </c>
      <c r="H158" s="148">
        <v>5</v>
      </c>
      <c r="I158" s="149"/>
      <c r="J158" s="150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182</v>
      </c>
      <c r="AT158" s="156" t="s">
        <v>178</v>
      </c>
      <c r="AU158" s="156" t="s">
        <v>89</v>
      </c>
      <c r="AY158" s="17" t="s">
        <v>175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89</v>
      </c>
      <c r="BK158" s="157">
        <f t="shared" si="9"/>
        <v>0</v>
      </c>
      <c r="BL158" s="17" t="s">
        <v>182</v>
      </c>
      <c r="BM158" s="156" t="s">
        <v>3378</v>
      </c>
    </row>
    <row r="159" spans="2:65" s="1" customFormat="1" ht="37.9" customHeight="1">
      <c r="B159" s="143"/>
      <c r="C159" s="144" t="s">
        <v>333</v>
      </c>
      <c r="D159" s="144" t="s">
        <v>178</v>
      </c>
      <c r="E159" s="145" t="s">
        <v>3379</v>
      </c>
      <c r="F159" s="146" t="s">
        <v>3380</v>
      </c>
      <c r="G159" s="147" t="s">
        <v>197</v>
      </c>
      <c r="H159" s="148">
        <v>3.0630000000000002</v>
      </c>
      <c r="I159" s="149"/>
      <c r="J159" s="150">
        <f t="shared" si="0"/>
        <v>0</v>
      </c>
      <c r="K159" s="151"/>
      <c r="L159" s="32"/>
      <c r="M159" s="152" t="s">
        <v>1</v>
      </c>
      <c r="N159" s="153" t="s">
        <v>42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182</v>
      </c>
      <c r="AT159" s="156" t="s">
        <v>178</v>
      </c>
      <c r="AU159" s="156" t="s">
        <v>89</v>
      </c>
      <c r="AY159" s="17" t="s">
        <v>175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89</v>
      </c>
      <c r="BK159" s="157">
        <f t="shared" si="9"/>
        <v>0</v>
      </c>
      <c r="BL159" s="17" t="s">
        <v>182</v>
      </c>
      <c r="BM159" s="156" t="s">
        <v>3381</v>
      </c>
    </row>
    <row r="160" spans="2:65" s="13" customFormat="1">
      <c r="B160" s="165"/>
      <c r="D160" s="159" t="s">
        <v>184</v>
      </c>
      <c r="E160" s="166" t="s">
        <v>1</v>
      </c>
      <c r="F160" s="167" t="s">
        <v>3382</v>
      </c>
      <c r="H160" s="168">
        <v>3.0630000000000002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4" customFormat="1">
      <c r="B161" s="183"/>
      <c r="D161" s="159" t="s">
        <v>184</v>
      </c>
      <c r="E161" s="184" t="s">
        <v>1</v>
      </c>
      <c r="F161" s="185" t="s">
        <v>204</v>
      </c>
      <c r="H161" s="186">
        <v>3.0630000000000002</v>
      </c>
      <c r="I161" s="187"/>
      <c r="L161" s="183"/>
      <c r="M161" s="188"/>
      <c r="T161" s="189"/>
      <c r="AT161" s="184" t="s">
        <v>184</v>
      </c>
      <c r="AU161" s="184" t="s">
        <v>89</v>
      </c>
      <c r="AV161" s="14" t="s">
        <v>182</v>
      </c>
      <c r="AW161" s="14" t="s">
        <v>31</v>
      </c>
      <c r="AX161" s="14" t="s">
        <v>83</v>
      </c>
      <c r="AY161" s="184" t="s">
        <v>175</v>
      </c>
    </row>
    <row r="162" spans="2:65" s="1" customFormat="1" ht="24.2" customHeight="1">
      <c r="B162" s="143"/>
      <c r="C162" s="144" t="s">
        <v>339</v>
      </c>
      <c r="D162" s="144" t="s">
        <v>178</v>
      </c>
      <c r="E162" s="145" t="s">
        <v>3383</v>
      </c>
      <c r="F162" s="146" t="s">
        <v>3384</v>
      </c>
      <c r="G162" s="147" t="s">
        <v>253</v>
      </c>
      <c r="H162" s="148">
        <v>5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182</v>
      </c>
      <c r="AT162" s="156" t="s">
        <v>178</v>
      </c>
      <c r="AU162" s="156" t="s">
        <v>89</v>
      </c>
      <c r="AY162" s="17" t="s">
        <v>175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89</v>
      </c>
      <c r="BK162" s="157">
        <f>ROUND(I162*H162,2)</f>
        <v>0</v>
      </c>
      <c r="BL162" s="17" t="s">
        <v>182</v>
      </c>
      <c r="BM162" s="156" t="s">
        <v>3385</v>
      </c>
    </row>
    <row r="163" spans="2:65" s="1" customFormat="1" ht="24.2" customHeight="1">
      <c r="B163" s="143"/>
      <c r="C163" s="144" t="s">
        <v>345</v>
      </c>
      <c r="D163" s="144" t="s">
        <v>178</v>
      </c>
      <c r="E163" s="145" t="s">
        <v>3386</v>
      </c>
      <c r="F163" s="146" t="s">
        <v>3387</v>
      </c>
      <c r="G163" s="147" t="s">
        <v>197</v>
      </c>
      <c r="H163" s="148">
        <v>3.0630000000000002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182</v>
      </c>
      <c r="AT163" s="156" t="s">
        <v>178</v>
      </c>
      <c r="AU163" s="156" t="s">
        <v>89</v>
      </c>
      <c r="AY163" s="17" t="s">
        <v>175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182</v>
      </c>
      <c r="BM163" s="156" t="s">
        <v>3388</v>
      </c>
    </row>
    <row r="164" spans="2:65" s="11" customFormat="1" ht="25.9" customHeight="1">
      <c r="B164" s="131"/>
      <c r="D164" s="132" t="s">
        <v>75</v>
      </c>
      <c r="E164" s="133" t="s">
        <v>434</v>
      </c>
      <c r="F164" s="133" t="s">
        <v>435</v>
      </c>
      <c r="I164" s="134"/>
      <c r="J164" s="135">
        <f>BK164</f>
        <v>0</v>
      </c>
      <c r="L164" s="131"/>
      <c r="M164" s="136"/>
      <c r="P164" s="137">
        <f>P165</f>
        <v>0</v>
      </c>
      <c r="R164" s="137">
        <f>R165</f>
        <v>0</v>
      </c>
      <c r="T164" s="138">
        <f>T165</f>
        <v>0</v>
      </c>
      <c r="AR164" s="132" t="s">
        <v>89</v>
      </c>
      <c r="AT164" s="139" t="s">
        <v>75</v>
      </c>
      <c r="AU164" s="139" t="s">
        <v>76</v>
      </c>
      <c r="AY164" s="132" t="s">
        <v>175</v>
      </c>
      <c r="BK164" s="140">
        <f>BK165</f>
        <v>0</v>
      </c>
    </row>
    <row r="165" spans="2:65" s="11" customFormat="1" ht="22.9" customHeight="1">
      <c r="B165" s="131"/>
      <c r="D165" s="132" t="s">
        <v>75</v>
      </c>
      <c r="E165" s="141" t="s">
        <v>597</v>
      </c>
      <c r="F165" s="141" t="s">
        <v>598</v>
      </c>
      <c r="I165" s="134"/>
      <c r="J165" s="142">
        <f>BK165</f>
        <v>0</v>
      </c>
      <c r="L165" s="131"/>
      <c r="M165" s="136"/>
      <c r="P165" s="137">
        <f>SUM(P166:P175)</f>
        <v>0</v>
      </c>
      <c r="R165" s="137">
        <f>SUM(R166:R175)</f>
        <v>0</v>
      </c>
      <c r="T165" s="138">
        <f>SUM(T166:T175)</f>
        <v>0</v>
      </c>
      <c r="AR165" s="132" t="s">
        <v>89</v>
      </c>
      <c r="AT165" s="139" t="s">
        <v>75</v>
      </c>
      <c r="AU165" s="139" t="s">
        <v>83</v>
      </c>
      <c r="AY165" s="132" t="s">
        <v>175</v>
      </c>
      <c r="BK165" s="140">
        <f>SUM(BK166:BK175)</f>
        <v>0</v>
      </c>
    </row>
    <row r="166" spans="2:65" s="1" customFormat="1" ht="33" customHeight="1">
      <c r="B166" s="143"/>
      <c r="C166" s="144" t="s">
        <v>349</v>
      </c>
      <c r="D166" s="144" t="s">
        <v>178</v>
      </c>
      <c r="E166" s="145" t="s">
        <v>3389</v>
      </c>
      <c r="F166" s="146" t="s">
        <v>3390</v>
      </c>
      <c r="G166" s="147" t="s">
        <v>3391</v>
      </c>
      <c r="H166" s="148">
        <v>1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42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321</v>
      </c>
      <c r="AT166" s="156" t="s">
        <v>178</v>
      </c>
      <c r="AU166" s="156" t="s">
        <v>89</v>
      </c>
      <c r="AY166" s="17" t="s">
        <v>175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321</v>
      </c>
      <c r="BM166" s="156" t="s">
        <v>3392</v>
      </c>
    </row>
    <row r="167" spans="2:65" s="12" customFormat="1" ht="33.75">
      <c r="B167" s="158"/>
      <c r="D167" s="159" t="s">
        <v>184</v>
      </c>
      <c r="E167" s="160" t="s">
        <v>1</v>
      </c>
      <c r="F167" s="161" t="s">
        <v>3393</v>
      </c>
      <c r="H167" s="160" t="s">
        <v>1</v>
      </c>
      <c r="I167" s="162"/>
      <c r="L167" s="158"/>
      <c r="M167" s="163"/>
      <c r="T167" s="164"/>
      <c r="AT167" s="160" t="s">
        <v>184</v>
      </c>
      <c r="AU167" s="160" t="s">
        <v>89</v>
      </c>
      <c r="AV167" s="12" t="s">
        <v>83</v>
      </c>
      <c r="AW167" s="12" t="s">
        <v>31</v>
      </c>
      <c r="AX167" s="12" t="s">
        <v>76</v>
      </c>
      <c r="AY167" s="160" t="s">
        <v>175</v>
      </c>
    </row>
    <row r="168" spans="2:65" s="12" customFormat="1" ht="22.5">
      <c r="B168" s="158"/>
      <c r="D168" s="159" t="s">
        <v>184</v>
      </c>
      <c r="E168" s="160" t="s">
        <v>1</v>
      </c>
      <c r="F168" s="161" t="s">
        <v>3394</v>
      </c>
      <c r="H168" s="160" t="s">
        <v>1</v>
      </c>
      <c r="I168" s="162"/>
      <c r="L168" s="158"/>
      <c r="M168" s="163"/>
      <c r="T168" s="164"/>
      <c r="AT168" s="160" t="s">
        <v>184</v>
      </c>
      <c r="AU168" s="160" t="s">
        <v>89</v>
      </c>
      <c r="AV168" s="12" t="s">
        <v>83</v>
      </c>
      <c r="AW168" s="12" t="s">
        <v>31</v>
      </c>
      <c r="AX168" s="12" t="s">
        <v>76</v>
      </c>
      <c r="AY168" s="160" t="s">
        <v>175</v>
      </c>
    </row>
    <row r="169" spans="2:65" s="12" customFormat="1" ht="33.75">
      <c r="B169" s="158"/>
      <c r="D169" s="159" t="s">
        <v>184</v>
      </c>
      <c r="E169" s="160" t="s">
        <v>1</v>
      </c>
      <c r="F169" s="161" t="s">
        <v>3395</v>
      </c>
      <c r="H169" s="160" t="s">
        <v>1</v>
      </c>
      <c r="I169" s="162"/>
      <c r="L169" s="158"/>
      <c r="M169" s="163"/>
      <c r="T169" s="164"/>
      <c r="AT169" s="160" t="s">
        <v>184</v>
      </c>
      <c r="AU169" s="160" t="s">
        <v>89</v>
      </c>
      <c r="AV169" s="12" t="s">
        <v>83</v>
      </c>
      <c r="AW169" s="12" t="s">
        <v>31</v>
      </c>
      <c r="AX169" s="12" t="s">
        <v>76</v>
      </c>
      <c r="AY169" s="160" t="s">
        <v>175</v>
      </c>
    </row>
    <row r="170" spans="2:65" s="12" customFormat="1" ht="33.75">
      <c r="B170" s="158"/>
      <c r="D170" s="159" t="s">
        <v>184</v>
      </c>
      <c r="E170" s="160" t="s">
        <v>1</v>
      </c>
      <c r="F170" s="161" t="s">
        <v>3396</v>
      </c>
      <c r="H170" s="160" t="s">
        <v>1</v>
      </c>
      <c r="I170" s="162"/>
      <c r="L170" s="158"/>
      <c r="M170" s="163"/>
      <c r="T170" s="164"/>
      <c r="AT170" s="160" t="s">
        <v>184</v>
      </c>
      <c r="AU170" s="160" t="s">
        <v>89</v>
      </c>
      <c r="AV170" s="12" t="s">
        <v>83</v>
      </c>
      <c r="AW170" s="12" t="s">
        <v>31</v>
      </c>
      <c r="AX170" s="12" t="s">
        <v>76</v>
      </c>
      <c r="AY170" s="160" t="s">
        <v>175</v>
      </c>
    </row>
    <row r="171" spans="2:65" s="12" customFormat="1" ht="33.75">
      <c r="B171" s="158"/>
      <c r="D171" s="159" t="s">
        <v>184</v>
      </c>
      <c r="E171" s="160" t="s">
        <v>1</v>
      </c>
      <c r="F171" s="161" t="s">
        <v>3397</v>
      </c>
      <c r="H171" s="160" t="s">
        <v>1</v>
      </c>
      <c r="I171" s="162"/>
      <c r="L171" s="158"/>
      <c r="M171" s="163"/>
      <c r="T171" s="164"/>
      <c r="AT171" s="160" t="s">
        <v>184</v>
      </c>
      <c r="AU171" s="160" t="s">
        <v>89</v>
      </c>
      <c r="AV171" s="12" t="s">
        <v>83</v>
      </c>
      <c r="AW171" s="12" t="s">
        <v>31</v>
      </c>
      <c r="AX171" s="12" t="s">
        <v>76</v>
      </c>
      <c r="AY171" s="160" t="s">
        <v>175</v>
      </c>
    </row>
    <row r="172" spans="2:65" s="12" customFormat="1" ht="22.5">
      <c r="B172" s="158"/>
      <c r="D172" s="159" t="s">
        <v>184</v>
      </c>
      <c r="E172" s="160" t="s">
        <v>1</v>
      </c>
      <c r="F172" s="161" t="s">
        <v>3398</v>
      </c>
      <c r="H172" s="160" t="s">
        <v>1</v>
      </c>
      <c r="I172" s="162"/>
      <c r="L172" s="158"/>
      <c r="M172" s="163"/>
      <c r="T172" s="164"/>
      <c r="AT172" s="160" t="s">
        <v>184</v>
      </c>
      <c r="AU172" s="160" t="s">
        <v>89</v>
      </c>
      <c r="AV172" s="12" t="s">
        <v>83</v>
      </c>
      <c r="AW172" s="12" t="s">
        <v>31</v>
      </c>
      <c r="AX172" s="12" t="s">
        <v>76</v>
      </c>
      <c r="AY172" s="160" t="s">
        <v>175</v>
      </c>
    </row>
    <row r="173" spans="2:65" s="12" customFormat="1">
      <c r="B173" s="158"/>
      <c r="D173" s="159" t="s">
        <v>184</v>
      </c>
      <c r="E173" s="160" t="s">
        <v>1</v>
      </c>
      <c r="F173" s="161" t="s">
        <v>3399</v>
      </c>
      <c r="H173" s="160" t="s">
        <v>1</v>
      </c>
      <c r="I173" s="162"/>
      <c r="L173" s="158"/>
      <c r="M173" s="163"/>
      <c r="T173" s="164"/>
      <c r="AT173" s="160" t="s">
        <v>184</v>
      </c>
      <c r="AU173" s="160" t="s">
        <v>89</v>
      </c>
      <c r="AV173" s="12" t="s">
        <v>83</v>
      </c>
      <c r="AW173" s="12" t="s">
        <v>31</v>
      </c>
      <c r="AX173" s="12" t="s">
        <v>76</v>
      </c>
      <c r="AY173" s="160" t="s">
        <v>175</v>
      </c>
    </row>
    <row r="174" spans="2:65" s="13" customFormat="1">
      <c r="B174" s="165"/>
      <c r="D174" s="159" t="s">
        <v>184</v>
      </c>
      <c r="E174" s="166" t="s">
        <v>1</v>
      </c>
      <c r="F174" s="167" t="s">
        <v>83</v>
      </c>
      <c r="H174" s="168">
        <v>1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175</v>
      </c>
    </row>
    <row r="175" spans="2:65" s="1" customFormat="1" ht="24.2" customHeight="1">
      <c r="B175" s="143"/>
      <c r="C175" s="144" t="s">
        <v>355</v>
      </c>
      <c r="D175" s="144" t="s">
        <v>178</v>
      </c>
      <c r="E175" s="145" t="s">
        <v>645</v>
      </c>
      <c r="F175" s="146" t="s">
        <v>646</v>
      </c>
      <c r="G175" s="147" t="s">
        <v>432</v>
      </c>
      <c r="H175" s="190"/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321</v>
      </c>
      <c r="AT175" s="156" t="s">
        <v>178</v>
      </c>
      <c r="AU175" s="156" t="s">
        <v>89</v>
      </c>
      <c r="AY175" s="17" t="s">
        <v>175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321</v>
      </c>
      <c r="BM175" s="156" t="s">
        <v>3400</v>
      </c>
    </row>
    <row r="176" spans="2:65" s="11" customFormat="1" ht="25.9" customHeight="1">
      <c r="B176" s="131"/>
      <c r="D176" s="132" t="s">
        <v>75</v>
      </c>
      <c r="E176" s="133" t="s">
        <v>1014</v>
      </c>
      <c r="F176" s="133" t="s">
        <v>1015</v>
      </c>
      <c r="I176" s="134"/>
      <c r="J176" s="135">
        <f>BK176</f>
        <v>0</v>
      </c>
      <c r="L176" s="131"/>
      <c r="M176" s="136"/>
      <c r="P176" s="137">
        <f>P177</f>
        <v>0</v>
      </c>
      <c r="R176" s="137">
        <f>R177</f>
        <v>0</v>
      </c>
      <c r="T176" s="138">
        <f>T177</f>
        <v>0</v>
      </c>
      <c r="AR176" s="132" t="s">
        <v>182</v>
      </c>
      <c r="AT176" s="139" t="s">
        <v>75</v>
      </c>
      <c r="AU176" s="139" t="s">
        <v>76</v>
      </c>
      <c r="AY176" s="132" t="s">
        <v>175</v>
      </c>
      <c r="BK176" s="140">
        <f>BK177</f>
        <v>0</v>
      </c>
    </row>
    <row r="177" spans="2:65" s="1" customFormat="1" ht="37.9" customHeight="1">
      <c r="B177" s="143"/>
      <c r="C177" s="144" t="s">
        <v>7</v>
      </c>
      <c r="D177" s="144" t="s">
        <v>178</v>
      </c>
      <c r="E177" s="145" t="s">
        <v>3401</v>
      </c>
      <c r="F177" s="146" t="s">
        <v>3402</v>
      </c>
      <c r="G177" s="147" t="s">
        <v>1019</v>
      </c>
      <c r="H177" s="148">
        <v>10</v>
      </c>
      <c r="I177" s="149"/>
      <c r="J177" s="150">
        <f>ROUND(I177*H177,2)</f>
        <v>0</v>
      </c>
      <c r="K177" s="151"/>
      <c r="L177" s="32"/>
      <c r="M177" s="194" t="s">
        <v>1</v>
      </c>
      <c r="N177" s="195" t="s">
        <v>42</v>
      </c>
      <c r="O177" s="196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AR177" s="156" t="s">
        <v>1020</v>
      </c>
      <c r="AT177" s="156" t="s">
        <v>178</v>
      </c>
      <c r="AU177" s="156" t="s">
        <v>83</v>
      </c>
      <c r="AY177" s="17" t="s">
        <v>175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1020</v>
      </c>
      <c r="BM177" s="156" t="s">
        <v>3403</v>
      </c>
    </row>
    <row r="178" spans="2:65" s="1" customFormat="1" ht="6.95" customHeight="1"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2"/>
    </row>
  </sheetData>
  <autoFilter ref="C126:K177" xr:uid="{00000000-0009-0000-0000-00000C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9"/>
  <sheetViews>
    <sheetView showGridLines="0" topLeftCell="A112" workbookViewId="0">
      <selection activeCell="W126" sqref="W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132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3404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ROUND((SUM(BE120:BE158)),  2)</f>
        <v>0</v>
      </c>
      <c r="G35" s="100"/>
      <c r="H35" s="100"/>
      <c r="I35" s="101">
        <v>0.23</v>
      </c>
      <c r="J35" s="99">
        <f>ROUND(((SUM(BE120:BE158))*I35),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ROUND((SUM(BF120:BF158)),  2)</f>
        <v>0</v>
      </c>
      <c r="G36" s="100"/>
      <c r="H36" s="100"/>
      <c r="I36" s="101">
        <v>0.23</v>
      </c>
      <c r="J36" s="99">
        <f>ROUND(((SUM(BF120:BF158))*I36),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ROUND((SUM(BG120:BG158)),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ROUND((SUM(BH120:BH158)),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ROUND((SUM(BI120:BI158)),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13 - Lakovňa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J120</f>
        <v>0</v>
      </c>
      <c r="L98" s="32"/>
      <c r="AU98" s="17" t="s">
        <v>148</v>
      </c>
    </row>
    <row r="99" spans="2:47" s="1" customFormat="1" ht="21.75" customHeight="1">
      <c r="B99" s="32"/>
      <c r="L99" s="32"/>
    </row>
    <row r="100" spans="2:47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4.95" customHeight="1">
      <c r="B105" s="32"/>
      <c r="C105" s="21" t="s">
        <v>161</v>
      </c>
      <c r="L105" s="32"/>
    </row>
    <row r="106" spans="2:47" s="1" customFormat="1" ht="6.95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26.25" customHeight="1">
      <c r="B108" s="32"/>
      <c r="E108" s="261" t="str">
        <f>E7</f>
        <v>Stavebné úpravy a rekonštrukcia priestorov Strednej odbornej školy drevárskej vo Zvolene</v>
      </c>
      <c r="F108" s="262"/>
      <c r="G108" s="262"/>
      <c r="H108" s="262"/>
      <c r="L108" s="32"/>
    </row>
    <row r="109" spans="2:47" ht="12" customHeight="1">
      <c r="B109" s="20"/>
      <c r="C109" s="27" t="s">
        <v>140</v>
      </c>
      <c r="L109" s="20"/>
    </row>
    <row r="110" spans="2:47" s="1" customFormat="1" ht="16.5" customHeight="1">
      <c r="B110" s="32"/>
      <c r="E110" s="261" t="s">
        <v>1505</v>
      </c>
      <c r="F110" s="260"/>
      <c r="G110" s="260"/>
      <c r="H110" s="260"/>
      <c r="L110" s="32"/>
    </row>
    <row r="111" spans="2:47" s="1" customFormat="1" ht="12" customHeight="1">
      <c r="B111" s="32"/>
      <c r="C111" s="27" t="s">
        <v>142</v>
      </c>
      <c r="L111" s="32"/>
    </row>
    <row r="112" spans="2:47" s="1" customFormat="1" ht="16.5" customHeight="1">
      <c r="B112" s="32"/>
      <c r="E112" s="215" t="str">
        <f>E11</f>
        <v>13 - Lakovňa</v>
      </c>
      <c r="F112" s="260"/>
      <c r="G112" s="260"/>
      <c r="H112" s="260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parc.č. 1132/1, 1132/2, 1558/147 k.ú. Môťová</v>
      </c>
      <c r="I114" s="27" t="s">
        <v>21</v>
      </c>
      <c r="J114" s="55" t="str">
        <f>IF(J14="","",J14)</f>
        <v>27. 2. 2025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23</v>
      </c>
      <c r="F116" s="25" t="str">
        <f>E17</f>
        <v>Banskobystrický samosprávny kraj</v>
      </c>
      <c r="I116" s="27" t="s">
        <v>29</v>
      </c>
      <c r="J116" s="30" t="str">
        <f>E23</f>
        <v>Ing. Marek Mečír</v>
      </c>
      <c r="L116" s="32"/>
    </row>
    <row r="117" spans="2:65" s="1" customFormat="1" ht="15.2" customHeight="1">
      <c r="B117" s="32"/>
      <c r="C117" s="27" t="s">
        <v>27</v>
      </c>
      <c r="F117" s="25" t="str">
        <f>IF(E20="","",E20)</f>
        <v>Vyplň údaj</v>
      </c>
      <c r="I117" s="27" t="s">
        <v>32</v>
      </c>
      <c r="J117" s="30" t="str">
        <f>E26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2"/>
      <c r="C119" s="123" t="s">
        <v>162</v>
      </c>
      <c r="D119" s="124" t="s">
        <v>61</v>
      </c>
      <c r="E119" s="124" t="s">
        <v>57</v>
      </c>
      <c r="F119" s="124" t="s">
        <v>58</v>
      </c>
      <c r="G119" s="124" t="s">
        <v>163</v>
      </c>
      <c r="H119" s="124" t="s">
        <v>164</v>
      </c>
      <c r="I119" s="124" t="s">
        <v>165</v>
      </c>
      <c r="J119" s="125" t="s">
        <v>146</v>
      </c>
      <c r="K119" s="126" t="s">
        <v>166</v>
      </c>
      <c r="L119" s="122"/>
      <c r="M119" s="62" t="s">
        <v>1</v>
      </c>
      <c r="N119" s="63" t="s">
        <v>40</v>
      </c>
      <c r="O119" s="63" t="s">
        <v>167</v>
      </c>
      <c r="P119" s="63" t="s">
        <v>168</v>
      </c>
      <c r="Q119" s="63" t="s">
        <v>169</v>
      </c>
      <c r="R119" s="63" t="s">
        <v>170</v>
      </c>
      <c r="S119" s="63" t="s">
        <v>171</v>
      </c>
      <c r="T119" s="64" t="s">
        <v>172</v>
      </c>
    </row>
    <row r="120" spans="2:65" s="1" customFormat="1" ht="22.9" customHeight="1">
      <c r="B120" s="32"/>
      <c r="C120" s="67" t="s">
        <v>147</v>
      </c>
      <c r="J120" s="127">
        <f>BK120</f>
        <v>0</v>
      </c>
      <c r="L120" s="32"/>
      <c r="M120" s="65"/>
      <c r="N120" s="56"/>
      <c r="O120" s="56"/>
      <c r="P120" s="128">
        <f>SUM(P121:P158)</f>
        <v>0</v>
      </c>
      <c r="Q120" s="56"/>
      <c r="R120" s="128">
        <f>SUM(R121:R158)</f>
        <v>0</v>
      </c>
      <c r="S120" s="56"/>
      <c r="T120" s="129">
        <f>SUM(T121:T158)</f>
        <v>0</v>
      </c>
      <c r="AT120" s="17" t="s">
        <v>75</v>
      </c>
      <c r="AU120" s="17" t="s">
        <v>148</v>
      </c>
      <c r="BK120" s="130">
        <f>SUM(BK121:BK158)</f>
        <v>0</v>
      </c>
    </row>
    <row r="121" spans="2:65" s="1" customFormat="1" ht="16.5" customHeight="1">
      <c r="B121" s="143"/>
      <c r="C121" s="172" t="s">
        <v>83</v>
      </c>
      <c r="D121" s="172" t="s">
        <v>186</v>
      </c>
      <c r="E121" s="173" t="s">
        <v>2867</v>
      </c>
      <c r="F121" s="174" t="s">
        <v>3405</v>
      </c>
      <c r="G121" s="175" t="s">
        <v>2977</v>
      </c>
      <c r="H121" s="176">
        <v>1</v>
      </c>
      <c r="I121" s="177"/>
      <c r="J121" s="178">
        <f>ROUND(SUM(J123:J130),2)</f>
        <v>0</v>
      </c>
      <c r="K121" s="179"/>
      <c r="L121" s="180"/>
      <c r="M121" s="181" t="s">
        <v>1</v>
      </c>
      <c r="N121" s="182" t="s">
        <v>42</v>
      </c>
      <c r="P121" s="154">
        <f t="shared" ref="P121:P158" si="0">O121*H121</f>
        <v>0</v>
      </c>
      <c r="Q121" s="154">
        <v>0</v>
      </c>
      <c r="R121" s="154">
        <f t="shared" ref="R121:R158" si="1">Q121*H121</f>
        <v>0</v>
      </c>
      <c r="S121" s="154">
        <v>0</v>
      </c>
      <c r="T121" s="155">
        <f t="shared" ref="T121:T158" si="2">S121*H121</f>
        <v>0</v>
      </c>
      <c r="AR121" s="156" t="s">
        <v>189</v>
      </c>
      <c r="AT121" s="156" t="s">
        <v>186</v>
      </c>
      <c r="AU121" s="156" t="s">
        <v>76</v>
      </c>
      <c r="AY121" s="17" t="s">
        <v>175</v>
      </c>
      <c r="BE121" s="157">
        <f t="shared" ref="BE121:BE158" si="3">IF(N121="základná",J121,0)</f>
        <v>0</v>
      </c>
      <c r="BF121" s="157">
        <f t="shared" ref="BF121:BF158" si="4">IF(N121="znížená",J121,0)</f>
        <v>0</v>
      </c>
      <c r="BG121" s="157">
        <f t="shared" ref="BG121:BG158" si="5">IF(N121="zákl. prenesená",J121,0)</f>
        <v>0</v>
      </c>
      <c r="BH121" s="157">
        <f t="shared" ref="BH121:BH158" si="6">IF(N121="zníž. prenesená",J121,0)</f>
        <v>0</v>
      </c>
      <c r="BI121" s="157">
        <f t="shared" ref="BI121:BI158" si="7">IF(N121="nulová",J121,0)</f>
        <v>0</v>
      </c>
      <c r="BJ121" s="17" t="s">
        <v>89</v>
      </c>
      <c r="BK121" s="157">
        <f t="shared" ref="BK121:BK158" si="8">ROUND(I121*H121,2)</f>
        <v>0</v>
      </c>
      <c r="BL121" s="17" t="s">
        <v>182</v>
      </c>
      <c r="BM121" s="156" t="s">
        <v>182</v>
      </c>
    </row>
    <row r="122" spans="2:65" s="1" customFormat="1" ht="16.5" customHeight="1">
      <c r="B122" s="143"/>
      <c r="C122" s="267" t="s">
        <v>3538</v>
      </c>
      <c r="D122" s="268"/>
      <c r="E122" s="268"/>
      <c r="F122" s="268"/>
      <c r="G122" s="268"/>
      <c r="H122" s="268"/>
      <c r="I122" s="268"/>
      <c r="J122" s="269"/>
      <c r="K122" s="179"/>
      <c r="L122" s="180"/>
      <c r="M122" s="181"/>
      <c r="N122" s="182"/>
      <c r="P122" s="154"/>
      <c r="Q122" s="154"/>
      <c r="R122" s="154"/>
      <c r="S122" s="154"/>
      <c r="T122" s="155"/>
      <c r="AR122" s="156"/>
      <c r="AT122" s="156"/>
      <c r="AU122" s="156"/>
      <c r="AY122" s="17"/>
      <c r="BE122" s="157"/>
      <c r="BF122" s="157"/>
      <c r="BG122" s="157"/>
      <c r="BH122" s="157"/>
      <c r="BI122" s="157"/>
      <c r="BJ122" s="17"/>
      <c r="BK122" s="157"/>
      <c r="BL122" s="17"/>
      <c r="BM122" s="156"/>
    </row>
    <row r="123" spans="2:65" s="1" customFormat="1" ht="24.2" customHeight="1">
      <c r="B123" s="143"/>
      <c r="C123" s="172" t="s">
        <v>89</v>
      </c>
      <c r="D123" s="172" t="s">
        <v>186</v>
      </c>
      <c r="E123" s="173" t="s">
        <v>2870</v>
      </c>
      <c r="F123" s="174" t="s">
        <v>3406</v>
      </c>
      <c r="G123" s="175" t="s">
        <v>2977</v>
      </c>
      <c r="H123" s="176">
        <v>1</v>
      </c>
      <c r="I123" s="212"/>
      <c r="J123" s="178">
        <f t="shared" ref="J123:J158" si="9">ROUND(I123*H123,2)</f>
        <v>0</v>
      </c>
      <c r="K123" s="179"/>
      <c r="L123" s="180"/>
      <c r="M123" s="181" t="s">
        <v>1</v>
      </c>
      <c r="N123" s="182" t="s">
        <v>42</v>
      </c>
      <c r="P123" s="154">
        <f t="shared" si="0"/>
        <v>0</v>
      </c>
      <c r="Q123" s="154">
        <v>0</v>
      </c>
      <c r="R123" s="154">
        <f t="shared" si="1"/>
        <v>0</v>
      </c>
      <c r="S123" s="154">
        <v>0</v>
      </c>
      <c r="T123" s="155">
        <f t="shared" si="2"/>
        <v>0</v>
      </c>
      <c r="AR123" s="156" t="s">
        <v>189</v>
      </c>
      <c r="AT123" s="156" t="s">
        <v>186</v>
      </c>
      <c r="AU123" s="156" t="s">
        <v>76</v>
      </c>
      <c r="AY123" s="17" t="s">
        <v>175</v>
      </c>
      <c r="BE123" s="157">
        <f t="shared" si="3"/>
        <v>0</v>
      </c>
      <c r="BF123" s="157">
        <f t="shared" si="4"/>
        <v>0</v>
      </c>
      <c r="BG123" s="157">
        <f t="shared" si="5"/>
        <v>0</v>
      </c>
      <c r="BH123" s="157">
        <f t="shared" si="6"/>
        <v>0</v>
      </c>
      <c r="BI123" s="157">
        <f t="shared" si="7"/>
        <v>0</v>
      </c>
      <c r="BJ123" s="17" t="s">
        <v>89</v>
      </c>
      <c r="BK123" s="157">
        <f t="shared" si="8"/>
        <v>0</v>
      </c>
      <c r="BL123" s="17" t="s">
        <v>182</v>
      </c>
      <c r="BM123" s="156" t="s">
        <v>205</v>
      </c>
    </row>
    <row r="124" spans="2:65" s="1" customFormat="1" ht="21.75" customHeight="1">
      <c r="B124" s="143"/>
      <c r="C124" s="172" t="s">
        <v>176</v>
      </c>
      <c r="D124" s="172" t="s">
        <v>186</v>
      </c>
      <c r="E124" s="173" t="s">
        <v>2873</v>
      </c>
      <c r="F124" s="174" t="s">
        <v>3407</v>
      </c>
      <c r="G124" s="175" t="s">
        <v>2977</v>
      </c>
      <c r="H124" s="176">
        <v>1</v>
      </c>
      <c r="I124" s="177"/>
      <c r="J124" s="178">
        <f t="shared" si="9"/>
        <v>0</v>
      </c>
      <c r="K124" s="179"/>
      <c r="L124" s="180"/>
      <c r="M124" s="181" t="s">
        <v>1</v>
      </c>
      <c r="N124" s="182" t="s">
        <v>42</v>
      </c>
      <c r="P124" s="154">
        <f t="shared" si="0"/>
        <v>0</v>
      </c>
      <c r="Q124" s="154">
        <v>0</v>
      </c>
      <c r="R124" s="154">
        <f t="shared" si="1"/>
        <v>0</v>
      </c>
      <c r="S124" s="154">
        <v>0</v>
      </c>
      <c r="T124" s="155">
        <f t="shared" si="2"/>
        <v>0</v>
      </c>
      <c r="AR124" s="156" t="s">
        <v>189</v>
      </c>
      <c r="AT124" s="156" t="s">
        <v>186</v>
      </c>
      <c r="AU124" s="156" t="s">
        <v>76</v>
      </c>
      <c r="AY124" s="17" t="s">
        <v>175</v>
      </c>
      <c r="BE124" s="157">
        <f t="shared" si="3"/>
        <v>0</v>
      </c>
      <c r="BF124" s="157">
        <f t="shared" si="4"/>
        <v>0</v>
      </c>
      <c r="BG124" s="157">
        <f t="shared" si="5"/>
        <v>0</v>
      </c>
      <c r="BH124" s="157">
        <f t="shared" si="6"/>
        <v>0</v>
      </c>
      <c r="BI124" s="157">
        <f t="shared" si="7"/>
        <v>0</v>
      </c>
      <c r="BJ124" s="17" t="s">
        <v>89</v>
      </c>
      <c r="BK124" s="157">
        <f t="shared" si="8"/>
        <v>0</v>
      </c>
      <c r="BL124" s="17" t="s">
        <v>182</v>
      </c>
      <c r="BM124" s="156" t="s">
        <v>189</v>
      </c>
    </row>
    <row r="125" spans="2:65" s="1" customFormat="1" ht="24.2" customHeight="1">
      <c r="B125" s="143"/>
      <c r="C125" s="172" t="s">
        <v>182</v>
      </c>
      <c r="D125" s="172" t="s">
        <v>186</v>
      </c>
      <c r="E125" s="173" t="s">
        <v>2876</v>
      </c>
      <c r="F125" s="174" t="s">
        <v>3408</v>
      </c>
      <c r="G125" s="175" t="s">
        <v>181</v>
      </c>
      <c r="H125" s="176">
        <v>1</v>
      </c>
      <c r="I125" s="177"/>
      <c r="J125" s="178">
        <f t="shared" si="9"/>
        <v>0</v>
      </c>
      <c r="K125" s="179"/>
      <c r="L125" s="180"/>
      <c r="M125" s="181" t="s">
        <v>1</v>
      </c>
      <c r="N125" s="182" t="s">
        <v>42</v>
      </c>
      <c r="P125" s="154">
        <f t="shared" si="0"/>
        <v>0</v>
      </c>
      <c r="Q125" s="154">
        <v>0</v>
      </c>
      <c r="R125" s="154">
        <f t="shared" si="1"/>
        <v>0</v>
      </c>
      <c r="S125" s="154">
        <v>0</v>
      </c>
      <c r="T125" s="155">
        <f t="shared" si="2"/>
        <v>0</v>
      </c>
      <c r="AR125" s="156" t="s">
        <v>189</v>
      </c>
      <c r="AT125" s="156" t="s">
        <v>186</v>
      </c>
      <c r="AU125" s="156" t="s">
        <v>76</v>
      </c>
      <c r="AY125" s="17" t="s">
        <v>175</v>
      </c>
      <c r="BE125" s="157">
        <f t="shared" si="3"/>
        <v>0</v>
      </c>
      <c r="BF125" s="157">
        <f t="shared" si="4"/>
        <v>0</v>
      </c>
      <c r="BG125" s="157">
        <f t="shared" si="5"/>
        <v>0</v>
      </c>
      <c r="BH125" s="157">
        <f t="shared" si="6"/>
        <v>0</v>
      </c>
      <c r="BI125" s="157">
        <f t="shared" si="7"/>
        <v>0</v>
      </c>
      <c r="BJ125" s="17" t="s">
        <v>89</v>
      </c>
      <c r="BK125" s="157">
        <f t="shared" si="8"/>
        <v>0</v>
      </c>
      <c r="BL125" s="17" t="s">
        <v>182</v>
      </c>
      <c r="BM125" s="156" t="s">
        <v>121</v>
      </c>
    </row>
    <row r="126" spans="2:65" s="1" customFormat="1" ht="16.5" customHeight="1">
      <c r="B126" s="143"/>
      <c r="C126" s="172" t="s">
        <v>207</v>
      </c>
      <c r="D126" s="172" t="s">
        <v>186</v>
      </c>
      <c r="E126" s="173" t="s">
        <v>2879</v>
      </c>
      <c r="F126" s="174" t="s">
        <v>3409</v>
      </c>
      <c r="G126" s="175" t="s">
        <v>2977</v>
      </c>
      <c r="H126" s="176">
        <v>2</v>
      </c>
      <c r="I126" s="177"/>
      <c r="J126" s="178">
        <f t="shared" si="9"/>
        <v>0</v>
      </c>
      <c r="K126" s="179"/>
      <c r="L126" s="180"/>
      <c r="M126" s="181" t="s">
        <v>1</v>
      </c>
      <c r="N126" s="182" t="s">
        <v>42</v>
      </c>
      <c r="P126" s="154">
        <f t="shared" si="0"/>
        <v>0</v>
      </c>
      <c r="Q126" s="154">
        <v>0</v>
      </c>
      <c r="R126" s="154">
        <f t="shared" si="1"/>
        <v>0</v>
      </c>
      <c r="S126" s="154">
        <v>0</v>
      </c>
      <c r="T126" s="155">
        <f t="shared" si="2"/>
        <v>0</v>
      </c>
      <c r="AR126" s="156" t="s">
        <v>189</v>
      </c>
      <c r="AT126" s="156" t="s">
        <v>186</v>
      </c>
      <c r="AU126" s="156" t="s">
        <v>76</v>
      </c>
      <c r="AY126" s="17" t="s">
        <v>175</v>
      </c>
      <c r="BE126" s="157">
        <f t="shared" si="3"/>
        <v>0</v>
      </c>
      <c r="BF126" s="157">
        <f t="shared" si="4"/>
        <v>0</v>
      </c>
      <c r="BG126" s="157">
        <f t="shared" si="5"/>
        <v>0</v>
      </c>
      <c r="BH126" s="157">
        <f t="shared" si="6"/>
        <v>0</v>
      </c>
      <c r="BI126" s="157">
        <f t="shared" si="7"/>
        <v>0</v>
      </c>
      <c r="BJ126" s="17" t="s">
        <v>89</v>
      </c>
      <c r="BK126" s="157">
        <f t="shared" si="8"/>
        <v>0</v>
      </c>
      <c r="BL126" s="17" t="s">
        <v>182</v>
      </c>
      <c r="BM126" s="156" t="s">
        <v>127</v>
      </c>
    </row>
    <row r="127" spans="2:65" s="1" customFormat="1" ht="16.5" customHeight="1">
      <c r="B127" s="143"/>
      <c r="C127" s="172" t="s">
        <v>205</v>
      </c>
      <c r="D127" s="172" t="s">
        <v>186</v>
      </c>
      <c r="E127" s="173" t="s">
        <v>2882</v>
      </c>
      <c r="F127" s="174" t="s">
        <v>3410</v>
      </c>
      <c r="G127" s="175" t="s">
        <v>181</v>
      </c>
      <c r="H127" s="176">
        <v>2</v>
      </c>
      <c r="I127" s="177"/>
      <c r="J127" s="178">
        <f t="shared" si="9"/>
        <v>0</v>
      </c>
      <c r="K127" s="179"/>
      <c r="L127" s="180"/>
      <c r="M127" s="181" t="s">
        <v>1</v>
      </c>
      <c r="N127" s="182" t="s">
        <v>42</v>
      </c>
      <c r="P127" s="154">
        <f t="shared" si="0"/>
        <v>0</v>
      </c>
      <c r="Q127" s="154">
        <v>0</v>
      </c>
      <c r="R127" s="154">
        <f t="shared" si="1"/>
        <v>0</v>
      </c>
      <c r="S127" s="154">
        <v>0</v>
      </c>
      <c r="T127" s="155">
        <f t="shared" si="2"/>
        <v>0</v>
      </c>
      <c r="AR127" s="156" t="s">
        <v>189</v>
      </c>
      <c r="AT127" s="156" t="s">
        <v>186</v>
      </c>
      <c r="AU127" s="156" t="s">
        <v>76</v>
      </c>
      <c r="AY127" s="17" t="s">
        <v>175</v>
      </c>
      <c r="BE127" s="157">
        <f t="shared" si="3"/>
        <v>0</v>
      </c>
      <c r="BF127" s="157">
        <f t="shared" si="4"/>
        <v>0</v>
      </c>
      <c r="BG127" s="157">
        <f t="shared" si="5"/>
        <v>0</v>
      </c>
      <c r="BH127" s="157">
        <f t="shared" si="6"/>
        <v>0</v>
      </c>
      <c r="BI127" s="157">
        <f t="shared" si="7"/>
        <v>0</v>
      </c>
      <c r="BJ127" s="17" t="s">
        <v>89</v>
      </c>
      <c r="BK127" s="157">
        <f t="shared" si="8"/>
        <v>0</v>
      </c>
      <c r="BL127" s="17" t="s">
        <v>182</v>
      </c>
      <c r="BM127" s="156" t="s">
        <v>133</v>
      </c>
    </row>
    <row r="128" spans="2:65" s="1" customFormat="1" ht="16.5" customHeight="1">
      <c r="B128" s="143"/>
      <c r="C128" s="172" t="s">
        <v>247</v>
      </c>
      <c r="D128" s="172" t="s">
        <v>186</v>
      </c>
      <c r="E128" s="173" t="s">
        <v>2885</v>
      </c>
      <c r="F128" s="174" t="s">
        <v>3411</v>
      </c>
      <c r="G128" s="175" t="s">
        <v>181</v>
      </c>
      <c r="H128" s="176">
        <v>2</v>
      </c>
      <c r="I128" s="177"/>
      <c r="J128" s="178">
        <f t="shared" si="9"/>
        <v>0</v>
      </c>
      <c r="K128" s="179"/>
      <c r="L128" s="180"/>
      <c r="M128" s="181" t="s">
        <v>1</v>
      </c>
      <c r="N128" s="182" t="s">
        <v>42</v>
      </c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189</v>
      </c>
      <c r="AT128" s="156" t="s">
        <v>186</v>
      </c>
      <c r="AU128" s="156" t="s">
        <v>76</v>
      </c>
      <c r="AY128" s="17" t="s">
        <v>175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17" t="s">
        <v>89</v>
      </c>
      <c r="BK128" s="157">
        <f t="shared" si="8"/>
        <v>0</v>
      </c>
      <c r="BL128" s="17" t="s">
        <v>182</v>
      </c>
      <c r="BM128" s="156" t="s">
        <v>321</v>
      </c>
    </row>
    <row r="129" spans="2:65" s="1" customFormat="1" ht="16.5" customHeight="1">
      <c r="B129" s="143"/>
      <c r="C129" s="172" t="s">
        <v>189</v>
      </c>
      <c r="D129" s="172" t="s">
        <v>186</v>
      </c>
      <c r="E129" s="173" t="s">
        <v>2888</v>
      </c>
      <c r="F129" s="174" t="s">
        <v>3412</v>
      </c>
      <c r="G129" s="175" t="s">
        <v>181</v>
      </c>
      <c r="H129" s="176">
        <v>1</v>
      </c>
      <c r="I129" s="177"/>
      <c r="J129" s="178">
        <f t="shared" si="9"/>
        <v>0</v>
      </c>
      <c r="K129" s="179"/>
      <c r="L129" s="180"/>
      <c r="M129" s="181" t="s">
        <v>1</v>
      </c>
      <c r="N129" s="182" t="s">
        <v>42</v>
      </c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189</v>
      </c>
      <c r="AT129" s="156" t="s">
        <v>186</v>
      </c>
      <c r="AU129" s="156" t="s">
        <v>76</v>
      </c>
      <c r="AY129" s="17" t="s">
        <v>175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17" t="s">
        <v>89</v>
      </c>
      <c r="BK129" s="157">
        <f t="shared" si="8"/>
        <v>0</v>
      </c>
      <c r="BL129" s="17" t="s">
        <v>182</v>
      </c>
      <c r="BM129" s="156" t="s">
        <v>333</v>
      </c>
    </row>
    <row r="130" spans="2:65" s="1" customFormat="1" ht="16.5" customHeight="1">
      <c r="B130" s="143"/>
      <c r="C130" s="172" t="s">
        <v>269</v>
      </c>
      <c r="D130" s="172" t="s">
        <v>186</v>
      </c>
      <c r="E130" s="173" t="s">
        <v>3413</v>
      </c>
      <c r="F130" s="174" t="s">
        <v>3414</v>
      </c>
      <c r="G130" s="175" t="s">
        <v>181</v>
      </c>
      <c r="H130" s="176">
        <v>1</v>
      </c>
      <c r="I130" s="177"/>
      <c r="J130" s="178">
        <f t="shared" si="9"/>
        <v>0</v>
      </c>
      <c r="K130" s="179"/>
      <c r="L130" s="180"/>
      <c r="M130" s="181" t="s">
        <v>1</v>
      </c>
      <c r="N130" s="182" t="s">
        <v>42</v>
      </c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189</v>
      </c>
      <c r="AT130" s="156" t="s">
        <v>186</v>
      </c>
      <c r="AU130" s="156" t="s">
        <v>76</v>
      </c>
      <c r="AY130" s="17" t="s">
        <v>175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17" t="s">
        <v>89</v>
      </c>
      <c r="BK130" s="157">
        <f t="shared" si="8"/>
        <v>0</v>
      </c>
      <c r="BL130" s="17" t="s">
        <v>182</v>
      </c>
      <c r="BM130" s="156" t="s">
        <v>345</v>
      </c>
    </row>
    <row r="131" spans="2:65" s="1" customFormat="1" ht="16.5" customHeight="1">
      <c r="B131" s="143"/>
      <c r="C131" s="264"/>
      <c r="D131" s="265"/>
      <c r="E131" s="265"/>
      <c r="F131" s="265"/>
      <c r="G131" s="265"/>
      <c r="H131" s="265"/>
      <c r="I131" s="265"/>
      <c r="J131" s="266"/>
      <c r="K131" s="179"/>
      <c r="L131" s="180"/>
      <c r="M131" s="181"/>
      <c r="N131" s="182"/>
      <c r="P131" s="154"/>
      <c r="Q131" s="154"/>
      <c r="R131" s="154"/>
      <c r="S131" s="154"/>
      <c r="T131" s="155"/>
      <c r="AR131" s="156"/>
      <c r="AT131" s="156"/>
      <c r="AU131" s="156"/>
      <c r="AY131" s="17"/>
      <c r="BE131" s="157"/>
      <c r="BF131" s="157"/>
      <c r="BG131" s="157"/>
      <c r="BH131" s="157"/>
      <c r="BI131" s="157"/>
      <c r="BJ131" s="17"/>
      <c r="BK131" s="157"/>
      <c r="BL131" s="17"/>
      <c r="BM131" s="156"/>
    </row>
    <row r="132" spans="2:65" s="1" customFormat="1" ht="16.5" customHeight="1">
      <c r="B132" s="143"/>
      <c r="C132" s="172" t="s">
        <v>121</v>
      </c>
      <c r="D132" s="172" t="s">
        <v>186</v>
      </c>
      <c r="E132" s="173" t="s">
        <v>3415</v>
      </c>
      <c r="F132" s="174" t="s">
        <v>3416</v>
      </c>
      <c r="G132" s="175" t="s">
        <v>2977</v>
      </c>
      <c r="H132" s="176">
        <v>1</v>
      </c>
      <c r="I132" s="177"/>
      <c r="J132" s="178">
        <f>ROUND(SUM(J134:J143),2)</f>
        <v>0</v>
      </c>
      <c r="K132" s="179"/>
      <c r="L132" s="180"/>
      <c r="M132" s="181" t="s">
        <v>1</v>
      </c>
      <c r="N132" s="182" t="s">
        <v>42</v>
      </c>
      <c r="P132" s="154">
        <f t="shared" si="0"/>
        <v>0</v>
      </c>
      <c r="Q132" s="154">
        <v>0</v>
      </c>
      <c r="R132" s="154">
        <f t="shared" si="1"/>
        <v>0</v>
      </c>
      <c r="S132" s="154">
        <v>0</v>
      </c>
      <c r="T132" s="155">
        <f t="shared" si="2"/>
        <v>0</v>
      </c>
      <c r="AR132" s="156" t="s">
        <v>189</v>
      </c>
      <c r="AT132" s="156" t="s">
        <v>186</v>
      </c>
      <c r="AU132" s="156" t="s">
        <v>76</v>
      </c>
      <c r="AY132" s="17" t="s">
        <v>175</v>
      </c>
      <c r="BE132" s="157">
        <f t="shared" si="3"/>
        <v>0</v>
      </c>
      <c r="BF132" s="157">
        <f t="shared" si="4"/>
        <v>0</v>
      </c>
      <c r="BG132" s="157">
        <f t="shared" si="5"/>
        <v>0</v>
      </c>
      <c r="BH132" s="157">
        <f t="shared" si="6"/>
        <v>0</v>
      </c>
      <c r="BI132" s="157">
        <f t="shared" si="7"/>
        <v>0</v>
      </c>
      <c r="BJ132" s="17" t="s">
        <v>89</v>
      </c>
      <c r="BK132" s="157">
        <f t="shared" si="8"/>
        <v>0</v>
      </c>
      <c r="BL132" s="17" t="s">
        <v>182</v>
      </c>
      <c r="BM132" s="156" t="s">
        <v>355</v>
      </c>
    </row>
    <row r="133" spans="2:65" s="1" customFormat="1" ht="16.5" customHeight="1">
      <c r="B133" s="143"/>
      <c r="C133" s="267" t="s">
        <v>3537</v>
      </c>
      <c r="D133" s="268"/>
      <c r="E133" s="268"/>
      <c r="F133" s="268"/>
      <c r="G133" s="268"/>
      <c r="H133" s="268"/>
      <c r="I133" s="268"/>
      <c r="J133" s="269"/>
      <c r="K133" s="179"/>
      <c r="L133" s="180"/>
      <c r="M133" s="181"/>
      <c r="N133" s="182"/>
      <c r="P133" s="154"/>
      <c r="Q133" s="154"/>
      <c r="R133" s="154"/>
      <c r="S133" s="154"/>
      <c r="T133" s="155"/>
      <c r="AR133" s="156"/>
      <c r="AT133" s="156"/>
      <c r="AU133" s="156"/>
      <c r="AY133" s="17"/>
      <c r="BE133" s="157"/>
      <c r="BF133" s="157"/>
      <c r="BG133" s="157"/>
      <c r="BH133" s="157"/>
      <c r="BI133" s="157"/>
      <c r="BJ133" s="17"/>
      <c r="BK133" s="157"/>
      <c r="BL133" s="17"/>
      <c r="BM133" s="156"/>
    </row>
    <row r="134" spans="2:65" s="1" customFormat="1" ht="16.5" customHeight="1">
      <c r="B134" s="143"/>
      <c r="C134" s="172" t="s">
        <v>124</v>
      </c>
      <c r="D134" s="172" t="s">
        <v>186</v>
      </c>
      <c r="E134" s="173" t="s">
        <v>3417</v>
      </c>
      <c r="F134" s="174" t="s">
        <v>3418</v>
      </c>
      <c r="G134" s="175" t="s">
        <v>2977</v>
      </c>
      <c r="H134" s="176">
        <v>1</v>
      </c>
      <c r="I134" s="177"/>
      <c r="J134" s="178">
        <f t="shared" si="9"/>
        <v>0</v>
      </c>
      <c r="K134" s="179"/>
      <c r="L134" s="180"/>
      <c r="M134" s="181" t="s">
        <v>1</v>
      </c>
      <c r="N134" s="182" t="s">
        <v>42</v>
      </c>
      <c r="P134" s="154">
        <f t="shared" si="0"/>
        <v>0</v>
      </c>
      <c r="Q134" s="154">
        <v>0</v>
      </c>
      <c r="R134" s="154">
        <f t="shared" si="1"/>
        <v>0</v>
      </c>
      <c r="S134" s="154">
        <v>0</v>
      </c>
      <c r="T134" s="155">
        <f t="shared" si="2"/>
        <v>0</v>
      </c>
      <c r="AR134" s="156" t="s">
        <v>189</v>
      </c>
      <c r="AT134" s="156" t="s">
        <v>186</v>
      </c>
      <c r="AU134" s="156" t="s">
        <v>76</v>
      </c>
      <c r="AY134" s="17" t="s">
        <v>175</v>
      </c>
      <c r="BE134" s="157">
        <f t="shared" si="3"/>
        <v>0</v>
      </c>
      <c r="BF134" s="157">
        <f t="shared" si="4"/>
        <v>0</v>
      </c>
      <c r="BG134" s="157">
        <f t="shared" si="5"/>
        <v>0</v>
      </c>
      <c r="BH134" s="157">
        <f t="shared" si="6"/>
        <v>0</v>
      </c>
      <c r="BI134" s="157">
        <f t="shared" si="7"/>
        <v>0</v>
      </c>
      <c r="BJ134" s="17" t="s">
        <v>89</v>
      </c>
      <c r="BK134" s="157">
        <f t="shared" si="8"/>
        <v>0</v>
      </c>
      <c r="BL134" s="17" t="s">
        <v>182</v>
      </c>
      <c r="BM134" s="156" t="s">
        <v>367</v>
      </c>
    </row>
    <row r="135" spans="2:65" s="1" customFormat="1" ht="16.5" customHeight="1">
      <c r="B135" s="143"/>
      <c r="C135" s="172" t="s">
        <v>127</v>
      </c>
      <c r="D135" s="172" t="s">
        <v>186</v>
      </c>
      <c r="E135" s="173" t="s">
        <v>2882</v>
      </c>
      <c r="F135" s="174" t="s">
        <v>3410</v>
      </c>
      <c r="G135" s="175" t="s">
        <v>181</v>
      </c>
      <c r="H135" s="176">
        <v>2</v>
      </c>
      <c r="I135" s="177"/>
      <c r="J135" s="178">
        <f t="shared" si="9"/>
        <v>0</v>
      </c>
      <c r="K135" s="179"/>
      <c r="L135" s="180"/>
      <c r="M135" s="181" t="s">
        <v>1</v>
      </c>
      <c r="N135" s="182" t="s">
        <v>42</v>
      </c>
      <c r="P135" s="154">
        <f t="shared" si="0"/>
        <v>0</v>
      </c>
      <c r="Q135" s="154">
        <v>0</v>
      </c>
      <c r="R135" s="154">
        <f t="shared" si="1"/>
        <v>0</v>
      </c>
      <c r="S135" s="154">
        <v>0</v>
      </c>
      <c r="T135" s="155">
        <f t="shared" si="2"/>
        <v>0</v>
      </c>
      <c r="AR135" s="156" t="s">
        <v>189</v>
      </c>
      <c r="AT135" s="156" t="s">
        <v>186</v>
      </c>
      <c r="AU135" s="156" t="s">
        <v>76</v>
      </c>
      <c r="AY135" s="17" t="s">
        <v>175</v>
      </c>
      <c r="BE135" s="157">
        <f t="shared" si="3"/>
        <v>0</v>
      </c>
      <c r="BF135" s="157">
        <f t="shared" si="4"/>
        <v>0</v>
      </c>
      <c r="BG135" s="157">
        <f t="shared" si="5"/>
        <v>0</v>
      </c>
      <c r="BH135" s="157">
        <f t="shared" si="6"/>
        <v>0</v>
      </c>
      <c r="BI135" s="157">
        <f t="shared" si="7"/>
        <v>0</v>
      </c>
      <c r="BJ135" s="17" t="s">
        <v>89</v>
      </c>
      <c r="BK135" s="157">
        <f t="shared" si="8"/>
        <v>0</v>
      </c>
      <c r="BL135" s="17" t="s">
        <v>182</v>
      </c>
      <c r="BM135" s="156" t="s">
        <v>378</v>
      </c>
    </row>
    <row r="136" spans="2:65" s="1" customFormat="1" ht="21.75" customHeight="1">
      <c r="B136" s="143"/>
      <c r="C136" s="172" t="s">
        <v>130</v>
      </c>
      <c r="D136" s="172" t="s">
        <v>186</v>
      </c>
      <c r="E136" s="173" t="s">
        <v>2873</v>
      </c>
      <c r="F136" s="174" t="s">
        <v>3407</v>
      </c>
      <c r="G136" s="175" t="s">
        <v>2977</v>
      </c>
      <c r="H136" s="176">
        <v>1</v>
      </c>
      <c r="I136" s="177"/>
      <c r="J136" s="178">
        <f t="shared" si="9"/>
        <v>0</v>
      </c>
      <c r="K136" s="179"/>
      <c r="L136" s="180"/>
      <c r="M136" s="181" t="s">
        <v>1</v>
      </c>
      <c r="N136" s="182" t="s">
        <v>42</v>
      </c>
      <c r="P136" s="154">
        <f t="shared" si="0"/>
        <v>0</v>
      </c>
      <c r="Q136" s="154">
        <v>0</v>
      </c>
      <c r="R136" s="154">
        <f t="shared" si="1"/>
        <v>0</v>
      </c>
      <c r="S136" s="154">
        <v>0</v>
      </c>
      <c r="T136" s="155">
        <f t="shared" si="2"/>
        <v>0</v>
      </c>
      <c r="AR136" s="156" t="s">
        <v>189</v>
      </c>
      <c r="AT136" s="156" t="s">
        <v>186</v>
      </c>
      <c r="AU136" s="156" t="s">
        <v>76</v>
      </c>
      <c r="AY136" s="17" t="s">
        <v>175</v>
      </c>
      <c r="BE136" s="157">
        <f t="shared" si="3"/>
        <v>0</v>
      </c>
      <c r="BF136" s="157">
        <f t="shared" si="4"/>
        <v>0</v>
      </c>
      <c r="BG136" s="157">
        <f t="shared" si="5"/>
        <v>0</v>
      </c>
      <c r="BH136" s="157">
        <f t="shared" si="6"/>
        <v>0</v>
      </c>
      <c r="BI136" s="157">
        <f t="shared" si="7"/>
        <v>0</v>
      </c>
      <c r="BJ136" s="17" t="s">
        <v>89</v>
      </c>
      <c r="BK136" s="157">
        <f t="shared" si="8"/>
        <v>0</v>
      </c>
      <c r="BL136" s="17" t="s">
        <v>182</v>
      </c>
      <c r="BM136" s="156" t="s">
        <v>386</v>
      </c>
    </row>
    <row r="137" spans="2:65" s="1" customFormat="1" ht="16.5" customHeight="1">
      <c r="B137" s="143"/>
      <c r="C137" s="172" t="s">
        <v>133</v>
      </c>
      <c r="D137" s="172" t="s">
        <v>186</v>
      </c>
      <c r="E137" s="173" t="s">
        <v>3419</v>
      </c>
      <c r="F137" s="174" t="s">
        <v>3420</v>
      </c>
      <c r="G137" s="175" t="s">
        <v>197</v>
      </c>
      <c r="H137" s="176">
        <v>18</v>
      </c>
      <c r="I137" s="177"/>
      <c r="J137" s="178">
        <f t="shared" si="9"/>
        <v>0</v>
      </c>
      <c r="K137" s="179"/>
      <c r="L137" s="180"/>
      <c r="M137" s="181" t="s">
        <v>1</v>
      </c>
      <c r="N137" s="182" t="s">
        <v>42</v>
      </c>
      <c r="P137" s="154">
        <f t="shared" si="0"/>
        <v>0</v>
      </c>
      <c r="Q137" s="154">
        <v>0</v>
      </c>
      <c r="R137" s="154">
        <f t="shared" si="1"/>
        <v>0</v>
      </c>
      <c r="S137" s="154">
        <v>0</v>
      </c>
      <c r="T137" s="155">
        <f t="shared" si="2"/>
        <v>0</v>
      </c>
      <c r="AR137" s="156" t="s">
        <v>189</v>
      </c>
      <c r="AT137" s="156" t="s">
        <v>186</v>
      </c>
      <c r="AU137" s="156" t="s">
        <v>76</v>
      </c>
      <c r="AY137" s="17" t="s">
        <v>175</v>
      </c>
      <c r="BE137" s="157">
        <f t="shared" si="3"/>
        <v>0</v>
      </c>
      <c r="BF137" s="157">
        <f t="shared" si="4"/>
        <v>0</v>
      </c>
      <c r="BG137" s="157">
        <f t="shared" si="5"/>
        <v>0</v>
      </c>
      <c r="BH137" s="157">
        <f t="shared" si="6"/>
        <v>0</v>
      </c>
      <c r="BI137" s="157">
        <f t="shared" si="7"/>
        <v>0</v>
      </c>
      <c r="BJ137" s="17" t="s">
        <v>89</v>
      </c>
      <c r="BK137" s="157">
        <f t="shared" si="8"/>
        <v>0</v>
      </c>
      <c r="BL137" s="17" t="s">
        <v>182</v>
      </c>
      <c r="BM137" s="156" t="s">
        <v>395</v>
      </c>
    </row>
    <row r="138" spans="2:65" s="1" customFormat="1" ht="24.2" customHeight="1">
      <c r="B138" s="143"/>
      <c r="C138" s="172" t="s">
        <v>136</v>
      </c>
      <c r="D138" s="172" t="s">
        <v>186</v>
      </c>
      <c r="E138" s="173" t="s">
        <v>3421</v>
      </c>
      <c r="F138" s="174" t="s">
        <v>3422</v>
      </c>
      <c r="G138" s="175" t="s">
        <v>181</v>
      </c>
      <c r="H138" s="176">
        <v>1</v>
      </c>
      <c r="I138" s="177"/>
      <c r="J138" s="178">
        <f t="shared" si="9"/>
        <v>0</v>
      </c>
      <c r="K138" s="179"/>
      <c r="L138" s="180"/>
      <c r="M138" s="181" t="s">
        <v>1</v>
      </c>
      <c r="N138" s="182" t="s">
        <v>42</v>
      </c>
      <c r="P138" s="154">
        <f t="shared" si="0"/>
        <v>0</v>
      </c>
      <c r="Q138" s="154">
        <v>0</v>
      </c>
      <c r="R138" s="154">
        <f t="shared" si="1"/>
        <v>0</v>
      </c>
      <c r="S138" s="154">
        <v>0</v>
      </c>
      <c r="T138" s="155">
        <f t="shared" si="2"/>
        <v>0</v>
      </c>
      <c r="AR138" s="156" t="s">
        <v>189</v>
      </c>
      <c r="AT138" s="156" t="s">
        <v>186</v>
      </c>
      <c r="AU138" s="156" t="s">
        <v>76</v>
      </c>
      <c r="AY138" s="17" t="s">
        <v>175</v>
      </c>
      <c r="BE138" s="157">
        <f t="shared" si="3"/>
        <v>0</v>
      </c>
      <c r="BF138" s="157">
        <f t="shared" si="4"/>
        <v>0</v>
      </c>
      <c r="BG138" s="157">
        <f t="shared" si="5"/>
        <v>0</v>
      </c>
      <c r="BH138" s="157">
        <f t="shared" si="6"/>
        <v>0</v>
      </c>
      <c r="BI138" s="157">
        <f t="shared" si="7"/>
        <v>0</v>
      </c>
      <c r="BJ138" s="17" t="s">
        <v>89</v>
      </c>
      <c r="BK138" s="157">
        <f t="shared" si="8"/>
        <v>0</v>
      </c>
      <c r="BL138" s="17" t="s">
        <v>182</v>
      </c>
      <c r="BM138" s="156" t="s">
        <v>407</v>
      </c>
    </row>
    <row r="139" spans="2:65" s="1" customFormat="1" ht="16.5" customHeight="1">
      <c r="B139" s="143"/>
      <c r="C139" s="172" t="s">
        <v>321</v>
      </c>
      <c r="D139" s="172" t="s">
        <v>186</v>
      </c>
      <c r="E139" s="173" t="s">
        <v>2879</v>
      </c>
      <c r="F139" s="174" t="s">
        <v>3409</v>
      </c>
      <c r="G139" s="175" t="s">
        <v>2977</v>
      </c>
      <c r="H139" s="176">
        <v>2</v>
      </c>
      <c r="I139" s="177"/>
      <c r="J139" s="178">
        <f t="shared" si="9"/>
        <v>0</v>
      </c>
      <c r="K139" s="179"/>
      <c r="L139" s="180"/>
      <c r="M139" s="181" t="s">
        <v>1</v>
      </c>
      <c r="N139" s="182" t="s">
        <v>42</v>
      </c>
      <c r="P139" s="154">
        <f t="shared" si="0"/>
        <v>0</v>
      </c>
      <c r="Q139" s="154">
        <v>0</v>
      </c>
      <c r="R139" s="154">
        <f t="shared" si="1"/>
        <v>0</v>
      </c>
      <c r="S139" s="154">
        <v>0</v>
      </c>
      <c r="T139" s="155">
        <f t="shared" si="2"/>
        <v>0</v>
      </c>
      <c r="AR139" s="156" t="s">
        <v>189</v>
      </c>
      <c r="AT139" s="156" t="s">
        <v>186</v>
      </c>
      <c r="AU139" s="156" t="s">
        <v>76</v>
      </c>
      <c r="AY139" s="17" t="s">
        <v>175</v>
      </c>
      <c r="BE139" s="157">
        <f t="shared" si="3"/>
        <v>0</v>
      </c>
      <c r="BF139" s="157">
        <f t="shared" si="4"/>
        <v>0</v>
      </c>
      <c r="BG139" s="157">
        <f t="shared" si="5"/>
        <v>0</v>
      </c>
      <c r="BH139" s="157">
        <f t="shared" si="6"/>
        <v>0</v>
      </c>
      <c r="BI139" s="157">
        <f t="shared" si="7"/>
        <v>0</v>
      </c>
      <c r="BJ139" s="17" t="s">
        <v>89</v>
      </c>
      <c r="BK139" s="157">
        <f t="shared" si="8"/>
        <v>0</v>
      </c>
      <c r="BL139" s="17" t="s">
        <v>182</v>
      </c>
      <c r="BM139" s="156" t="s">
        <v>420</v>
      </c>
    </row>
    <row r="140" spans="2:65" s="1" customFormat="1" ht="16.5" customHeight="1">
      <c r="B140" s="143"/>
      <c r="C140" s="172" t="s">
        <v>327</v>
      </c>
      <c r="D140" s="172" t="s">
        <v>186</v>
      </c>
      <c r="E140" s="173" t="s">
        <v>2885</v>
      </c>
      <c r="F140" s="174" t="s">
        <v>3411</v>
      </c>
      <c r="G140" s="175" t="s">
        <v>181</v>
      </c>
      <c r="H140" s="176">
        <v>2</v>
      </c>
      <c r="I140" s="177"/>
      <c r="J140" s="178">
        <f t="shared" si="9"/>
        <v>0</v>
      </c>
      <c r="K140" s="179"/>
      <c r="L140" s="180"/>
      <c r="M140" s="181" t="s">
        <v>1</v>
      </c>
      <c r="N140" s="182" t="s">
        <v>42</v>
      </c>
      <c r="P140" s="154">
        <f t="shared" si="0"/>
        <v>0</v>
      </c>
      <c r="Q140" s="154">
        <v>0</v>
      </c>
      <c r="R140" s="154">
        <f t="shared" si="1"/>
        <v>0</v>
      </c>
      <c r="S140" s="154">
        <v>0</v>
      </c>
      <c r="T140" s="155">
        <f t="shared" si="2"/>
        <v>0</v>
      </c>
      <c r="AR140" s="156" t="s">
        <v>189</v>
      </c>
      <c r="AT140" s="156" t="s">
        <v>186</v>
      </c>
      <c r="AU140" s="156" t="s">
        <v>76</v>
      </c>
      <c r="AY140" s="17" t="s">
        <v>175</v>
      </c>
      <c r="BE140" s="157">
        <f t="shared" si="3"/>
        <v>0</v>
      </c>
      <c r="BF140" s="157">
        <f t="shared" si="4"/>
        <v>0</v>
      </c>
      <c r="BG140" s="157">
        <f t="shared" si="5"/>
        <v>0</v>
      </c>
      <c r="BH140" s="157">
        <f t="shared" si="6"/>
        <v>0</v>
      </c>
      <c r="BI140" s="157">
        <f t="shared" si="7"/>
        <v>0</v>
      </c>
      <c r="BJ140" s="17" t="s">
        <v>89</v>
      </c>
      <c r="BK140" s="157">
        <f t="shared" si="8"/>
        <v>0</v>
      </c>
      <c r="BL140" s="17" t="s">
        <v>182</v>
      </c>
      <c r="BM140" s="156" t="s">
        <v>429</v>
      </c>
    </row>
    <row r="141" spans="2:65" s="1" customFormat="1" ht="16.5" customHeight="1">
      <c r="B141" s="143"/>
      <c r="C141" s="172" t="s">
        <v>333</v>
      </c>
      <c r="D141" s="172" t="s">
        <v>186</v>
      </c>
      <c r="E141" s="173" t="s">
        <v>3423</v>
      </c>
      <c r="F141" s="174" t="s">
        <v>3424</v>
      </c>
      <c r="G141" s="175" t="s">
        <v>181</v>
      </c>
      <c r="H141" s="176">
        <v>1</v>
      </c>
      <c r="I141" s="177"/>
      <c r="J141" s="178">
        <f t="shared" si="9"/>
        <v>0</v>
      </c>
      <c r="K141" s="179"/>
      <c r="L141" s="180"/>
      <c r="M141" s="181" t="s">
        <v>1</v>
      </c>
      <c r="N141" s="182" t="s">
        <v>42</v>
      </c>
      <c r="P141" s="154">
        <f t="shared" si="0"/>
        <v>0</v>
      </c>
      <c r="Q141" s="154">
        <v>0</v>
      </c>
      <c r="R141" s="154">
        <f t="shared" si="1"/>
        <v>0</v>
      </c>
      <c r="S141" s="154">
        <v>0</v>
      </c>
      <c r="T141" s="155">
        <f t="shared" si="2"/>
        <v>0</v>
      </c>
      <c r="AR141" s="156" t="s">
        <v>189</v>
      </c>
      <c r="AT141" s="156" t="s">
        <v>186</v>
      </c>
      <c r="AU141" s="156" t="s">
        <v>76</v>
      </c>
      <c r="AY141" s="17" t="s">
        <v>175</v>
      </c>
      <c r="BE141" s="157">
        <f t="shared" si="3"/>
        <v>0</v>
      </c>
      <c r="BF141" s="157">
        <f t="shared" si="4"/>
        <v>0</v>
      </c>
      <c r="BG141" s="157">
        <f t="shared" si="5"/>
        <v>0</v>
      </c>
      <c r="BH141" s="157">
        <f t="shared" si="6"/>
        <v>0</v>
      </c>
      <c r="BI141" s="157">
        <f t="shared" si="7"/>
        <v>0</v>
      </c>
      <c r="BJ141" s="17" t="s">
        <v>89</v>
      </c>
      <c r="BK141" s="157">
        <f t="shared" si="8"/>
        <v>0</v>
      </c>
      <c r="BL141" s="17" t="s">
        <v>182</v>
      </c>
      <c r="BM141" s="156" t="s">
        <v>451</v>
      </c>
    </row>
    <row r="142" spans="2:65" s="1" customFormat="1" ht="16.5" customHeight="1">
      <c r="B142" s="143"/>
      <c r="C142" s="172" t="s">
        <v>339</v>
      </c>
      <c r="D142" s="172" t="s">
        <v>186</v>
      </c>
      <c r="E142" s="173" t="s">
        <v>3425</v>
      </c>
      <c r="F142" s="174" t="s">
        <v>3426</v>
      </c>
      <c r="G142" s="175" t="s">
        <v>181</v>
      </c>
      <c r="H142" s="176">
        <v>1</v>
      </c>
      <c r="I142" s="177"/>
      <c r="J142" s="178">
        <f t="shared" si="9"/>
        <v>0</v>
      </c>
      <c r="K142" s="179"/>
      <c r="L142" s="180"/>
      <c r="M142" s="181" t="s">
        <v>1</v>
      </c>
      <c r="N142" s="182" t="s">
        <v>42</v>
      </c>
      <c r="P142" s="154">
        <f t="shared" si="0"/>
        <v>0</v>
      </c>
      <c r="Q142" s="154">
        <v>0</v>
      </c>
      <c r="R142" s="154">
        <f t="shared" si="1"/>
        <v>0</v>
      </c>
      <c r="S142" s="154">
        <v>0</v>
      </c>
      <c r="T142" s="155">
        <f t="shared" si="2"/>
        <v>0</v>
      </c>
      <c r="AR142" s="156" t="s">
        <v>189</v>
      </c>
      <c r="AT142" s="156" t="s">
        <v>186</v>
      </c>
      <c r="AU142" s="156" t="s">
        <v>76</v>
      </c>
      <c r="AY142" s="17" t="s">
        <v>175</v>
      </c>
      <c r="BE142" s="157">
        <f t="shared" si="3"/>
        <v>0</v>
      </c>
      <c r="BF142" s="157">
        <f t="shared" si="4"/>
        <v>0</v>
      </c>
      <c r="BG142" s="157">
        <f t="shared" si="5"/>
        <v>0</v>
      </c>
      <c r="BH142" s="157">
        <f t="shared" si="6"/>
        <v>0</v>
      </c>
      <c r="BI142" s="157">
        <f t="shared" si="7"/>
        <v>0</v>
      </c>
      <c r="BJ142" s="17" t="s">
        <v>89</v>
      </c>
      <c r="BK142" s="157">
        <f t="shared" si="8"/>
        <v>0</v>
      </c>
      <c r="BL142" s="17" t="s">
        <v>182</v>
      </c>
      <c r="BM142" s="156" t="s">
        <v>463</v>
      </c>
    </row>
    <row r="143" spans="2:65" s="1" customFormat="1" ht="16.5" customHeight="1">
      <c r="B143" s="143"/>
      <c r="C143" s="172" t="s">
        <v>345</v>
      </c>
      <c r="D143" s="172" t="s">
        <v>186</v>
      </c>
      <c r="E143" s="173" t="s">
        <v>3413</v>
      </c>
      <c r="F143" s="174" t="s">
        <v>3414</v>
      </c>
      <c r="G143" s="175" t="s">
        <v>181</v>
      </c>
      <c r="H143" s="176">
        <v>1</v>
      </c>
      <c r="I143" s="177"/>
      <c r="J143" s="178">
        <f t="shared" si="9"/>
        <v>0</v>
      </c>
      <c r="K143" s="179"/>
      <c r="L143" s="180"/>
      <c r="M143" s="181" t="s">
        <v>1</v>
      </c>
      <c r="N143" s="182" t="s">
        <v>42</v>
      </c>
      <c r="P143" s="154">
        <f t="shared" si="0"/>
        <v>0</v>
      </c>
      <c r="Q143" s="154">
        <v>0</v>
      </c>
      <c r="R143" s="154">
        <f t="shared" si="1"/>
        <v>0</v>
      </c>
      <c r="S143" s="154">
        <v>0</v>
      </c>
      <c r="T143" s="155">
        <f t="shared" si="2"/>
        <v>0</v>
      </c>
      <c r="AR143" s="156" t="s">
        <v>189</v>
      </c>
      <c r="AT143" s="156" t="s">
        <v>186</v>
      </c>
      <c r="AU143" s="156" t="s">
        <v>76</v>
      </c>
      <c r="AY143" s="17" t="s">
        <v>175</v>
      </c>
      <c r="BE143" s="157">
        <f t="shared" si="3"/>
        <v>0</v>
      </c>
      <c r="BF143" s="157">
        <f t="shared" si="4"/>
        <v>0</v>
      </c>
      <c r="BG143" s="157">
        <f t="shared" si="5"/>
        <v>0</v>
      </c>
      <c r="BH143" s="157">
        <f t="shared" si="6"/>
        <v>0</v>
      </c>
      <c r="BI143" s="157">
        <f t="shared" si="7"/>
        <v>0</v>
      </c>
      <c r="BJ143" s="17" t="s">
        <v>89</v>
      </c>
      <c r="BK143" s="157">
        <f t="shared" si="8"/>
        <v>0</v>
      </c>
      <c r="BL143" s="17" t="s">
        <v>182</v>
      </c>
      <c r="BM143" s="156" t="s">
        <v>486</v>
      </c>
    </row>
    <row r="144" spans="2:65" s="1" customFormat="1" ht="16.5" customHeight="1">
      <c r="B144" s="143"/>
      <c r="C144" s="264"/>
      <c r="D144" s="265"/>
      <c r="E144" s="265"/>
      <c r="F144" s="265"/>
      <c r="G144" s="265"/>
      <c r="H144" s="265"/>
      <c r="I144" s="265"/>
      <c r="J144" s="266"/>
      <c r="K144" s="179"/>
      <c r="L144" s="180"/>
      <c r="M144" s="181"/>
      <c r="N144" s="182"/>
      <c r="P144" s="154"/>
      <c r="Q144" s="154"/>
      <c r="R144" s="154"/>
      <c r="S144" s="154"/>
      <c r="T144" s="155"/>
      <c r="AR144" s="156"/>
      <c r="AT144" s="156"/>
      <c r="AU144" s="156"/>
      <c r="AY144" s="17"/>
      <c r="BE144" s="157"/>
      <c r="BF144" s="157"/>
      <c r="BG144" s="157"/>
      <c r="BH144" s="157"/>
      <c r="BI144" s="157"/>
      <c r="BJ144" s="17"/>
      <c r="BK144" s="157"/>
      <c r="BL144" s="17"/>
      <c r="BM144" s="156"/>
    </row>
    <row r="145" spans="2:65" s="1" customFormat="1" ht="24.2" customHeight="1">
      <c r="B145" s="143"/>
      <c r="C145" s="172" t="s">
        <v>349</v>
      </c>
      <c r="D145" s="172" t="s">
        <v>186</v>
      </c>
      <c r="E145" s="173" t="s">
        <v>3427</v>
      </c>
      <c r="F145" s="213" t="s">
        <v>3428</v>
      </c>
      <c r="G145" s="175" t="s">
        <v>2977</v>
      </c>
      <c r="H145" s="176">
        <v>1</v>
      </c>
      <c r="I145" s="177"/>
      <c r="J145" s="178">
        <f>ROUND(SUM(J147:J154),2)</f>
        <v>0</v>
      </c>
      <c r="K145" s="179"/>
      <c r="L145" s="180"/>
      <c r="M145" s="181" t="s">
        <v>1</v>
      </c>
      <c r="N145" s="182" t="s">
        <v>42</v>
      </c>
      <c r="P145" s="154">
        <f t="shared" si="0"/>
        <v>0</v>
      </c>
      <c r="Q145" s="154">
        <v>0</v>
      </c>
      <c r="R145" s="154">
        <f t="shared" si="1"/>
        <v>0</v>
      </c>
      <c r="S145" s="154">
        <v>0</v>
      </c>
      <c r="T145" s="155">
        <f t="shared" si="2"/>
        <v>0</v>
      </c>
      <c r="AR145" s="156" t="s">
        <v>189</v>
      </c>
      <c r="AT145" s="156" t="s">
        <v>186</v>
      </c>
      <c r="AU145" s="156" t="s">
        <v>76</v>
      </c>
      <c r="AY145" s="17" t="s">
        <v>175</v>
      </c>
      <c r="BE145" s="157">
        <f t="shared" si="3"/>
        <v>0</v>
      </c>
      <c r="BF145" s="157">
        <f t="shared" si="4"/>
        <v>0</v>
      </c>
      <c r="BG145" s="157">
        <f t="shared" si="5"/>
        <v>0</v>
      </c>
      <c r="BH145" s="157">
        <f t="shared" si="6"/>
        <v>0</v>
      </c>
      <c r="BI145" s="157">
        <f t="shared" si="7"/>
        <v>0</v>
      </c>
      <c r="BJ145" s="17" t="s">
        <v>89</v>
      </c>
      <c r="BK145" s="157">
        <f t="shared" si="8"/>
        <v>0</v>
      </c>
      <c r="BL145" s="17" t="s">
        <v>182</v>
      </c>
      <c r="BM145" s="156" t="s">
        <v>494</v>
      </c>
    </row>
    <row r="146" spans="2:65" s="1" customFormat="1" ht="24.2" customHeight="1">
      <c r="B146" s="143"/>
      <c r="C146" s="267" t="s">
        <v>3539</v>
      </c>
      <c r="D146" s="268"/>
      <c r="E146" s="268"/>
      <c r="F146" s="268"/>
      <c r="G146" s="268"/>
      <c r="H146" s="268"/>
      <c r="I146" s="268"/>
      <c r="J146" s="269"/>
      <c r="K146" s="179"/>
      <c r="L146" s="180"/>
      <c r="M146" s="181"/>
      <c r="N146" s="182"/>
      <c r="P146" s="154"/>
      <c r="Q146" s="154"/>
      <c r="R146" s="154"/>
      <c r="S146" s="154"/>
      <c r="T146" s="155"/>
      <c r="AR146" s="156"/>
      <c r="AT146" s="156"/>
      <c r="AU146" s="156"/>
      <c r="AY146" s="17"/>
      <c r="BE146" s="157"/>
      <c r="BF146" s="157"/>
      <c r="BG146" s="157"/>
      <c r="BH146" s="157"/>
      <c r="BI146" s="157"/>
      <c r="BJ146" s="17"/>
      <c r="BK146" s="157"/>
      <c r="BL146" s="17"/>
      <c r="BM146" s="156"/>
    </row>
    <row r="147" spans="2:65" s="1" customFormat="1" ht="16.5" customHeight="1">
      <c r="B147" s="143"/>
      <c r="C147" s="172" t="s">
        <v>355</v>
      </c>
      <c r="D147" s="172" t="s">
        <v>186</v>
      </c>
      <c r="E147" s="173" t="s">
        <v>3429</v>
      </c>
      <c r="F147" s="174" t="s">
        <v>3430</v>
      </c>
      <c r="G147" s="175" t="s">
        <v>181</v>
      </c>
      <c r="H147" s="176">
        <v>1</v>
      </c>
      <c r="I147" s="177"/>
      <c r="J147" s="178">
        <f t="shared" si="9"/>
        <v>0</v>
      </c>
      <c r="K147" s="179"/>
      <c r="L147" s="180"/>
      <c r="M147" s="181" t="s">
        <v>1</v>
      </c>
      <c r="N147" s="182" t="s">
        <v>42</v>
      </c>
      <c r="P147" s="154">
        <f t="shared" si="0"/>
        <v>0</v>
      </c>
      <c r="Q147" s="154">
        <v>0</v>
      </c>
      <c r="R147" s="154">
        <f t="shared" si="1"/>
        <v>0</v>
      </c>
      <c r="S147" s="154">
        <v>0</v>
      </c>
      <c r="T147" s="155">
        <f t="shared" si="2"/>
        <v>0</v>
      </c>
      <c r="AR147" s="156" t="s">
        <v>189</v>
      </c>
      <c r="AT147" s="156" t="s">
        <v>186</v>
      </c>
      <c r="AU147" s="156" t="s">
        <v>76</v>
      </c>
      <c r="AY147" s="17" t="s">
        <v>175</v>
      </c>
      <c r="BE147" s="157">
        <f t="shared" si="3"/>
        <v>0</v>
      </c>
      <c r="BF147" s="157">
        <f t="shared" si="4"/>
        <v>0</v>
      </c>
      <c r="BG147" s="157">
        <f t="shared" si="5"/>
        <v>0</v>
      </c>
      <c r="BH147" s="157">
        <f t="shared" si="6"/>
        <v>0</v>
      </c>
      <c r="BI147" s="157">
        <f t="shared" si="7"/>
        <v>0</v>
      </c>
      <c r="BJ147" s="17" t="s">
        <v>89</v>
      </c>
      <c r="BK147" s="157">
        <f t="shared" si="8"/>
        <v>0</v>
      </c>
      <c r="BL147" s="17" t="s">
        <v>182</v>
      </c>
      <c r="BM147" s="156" t="s">
        <v>502</v>
      </c>
    </row>
    <row r="148" spans="2:65" s="1" customFormat="1" ht="16.5" customHeight="1">
      <c r="B148" s="143"/>
      <c r="C148" s="172" t="s">
        <v>7</v>
      </c>
      <c r="D148" s="172" t="s">
        <v>186</v>
      </c>
      <c r="E148" s="173" t="s">
        <v>3431</v>
      </c>
      <c r="F148" s="174" t="s">
        <v>3432</v>
      </c>
      <c r="G148" s="175" t="s">
        <v>181</v>
      </c>
      <c r="H148" s="176">
        <v>4</v>
      </c>
      <c r="I148" s="177"/>
      <c r="J148" s="178">
        <f t="shared" si="9"/>
        <v>0</v>
      </c>
      <c r="K148" s="179"/>
      <c r="L148" s="180"/>
      <c r="M148" s="181" t="s">
        <v>1</v>
      </c>
      <c r="N148" s="182" t="s">
        <v>42</v>
      </c>
      <c r="P148" s="154">
        <f t="shared" si="0"/>
        <v>0</v>
      </c>
      <c r="Q148" s="154">
        <v>0</v>
      </c>
      <c r="R148" s="154">
        <f t="shared" si="1"/>
        <v>0</v>
      </c>
      <c r="S148" s="154">
        <v>0</v>
      </c>
      <c r="T148" s="155">
        <f t="shared" si="2"/>
        <v>0</v>
      </c>
      <c r="AR148" s="156" t="s">
        <v>189</v>
      </c>
      <c r="AT148" s="156" t="s">
        <v>186</v>
      </c>
      <c r="AU148" s="156" t="s">
        <v>76</v>
      </c>
      <c r="AY148" s="17" t="s">
        <v>175</v>
      </c>
      <c r="BE148" s="157">
        <f t="shared" si="3"/>
        <v>0</v>
      </c>
      <c r="BF148" s="157">
        <f t="shared" si="4"/>
        <v>0</v>
      </c>
      <c r="BG148" s="157">
        <f t="shared" si="5"/>
        <v>0</v>
      </c>
      <c r="BH148" s="157">
        <f t="shared" si="6"/>
        <v>0</v>
      </c>
      <c r="BI148" s="157">
        <f t="shared" si="7"/>
        <v>0</v>
      </c>
      <c r="BJ148" s="17" t="s">
        <v>89</v>
      </c>
      <c r="BK148" s="157">
        <f t="shared" si="8"/>
        <v>0</v>
      </c>
      <c r="BL148" s="17" t="s">
        <v>182</v>
      </c>
      <c r="BM148" s="156" t="s">
        <v>510</v>
      </c>
    </row>
    <row r="149" spans="2:65" s="1" customFormat="1" ht="16.5" customHeight="1">
      <c r="B149" s="143"/>
      <c r="C149" s="172" t="s">
        <v>367</v>
      </c>
      <c r="D149" s="172" t="s">
        <v>186</v>
      </c>
      <c r="E149" s="173" t="s">
        <v>3433</v>
      </c>
      <c r="F149" s="174" t="s">
        <v>3434</v>
      </c>
      <c r="G149" s="175" t="s">
        <v>181</v>
      </c>
      <c r="H149" s="176">
        <v>1</v>
      </c>
      <c r="I149" s="177"/>
      <c r="J149" s="178">
        <f t="shared" si="9"/>
        <v>0</v>
      </c>
      <c r="K149" s="179"/>
      <c r="L149" s="180"/>
      <c r="M149" s="181" t="s">
        <v>1</v>
      </c>
      <c r="N149" s="182" t="s">
        <v>42</v>
      </c>
      <c r="P149" s="154">
        <f t="shared" si="0"/>
        <v>0</v>
      </c>
      <c r="Q149" s="154">
        <v>0</v>
      </c>
      <c r="R149" s="154">
        <f t="shared" si="1"/>
        <v>0</v>
      </c>
      <c r="S149" s="154">
        <v>0</v>
      </c>
      <c r="T149" s="155">
        <f t="shared" si="2"/>
        <v>0</v>
      </c>
      <c r="AR149" s="156" t="s">
        <v>189</v>
      </c>
      <c r="AT149" s="156" t="s">
        <v>186</v>
      </c>
      <c r="AU149" s="156" t="s">
        <v>76</v>
      </c>
      <c r="AY149" s="17" t="s">
        <v>175</v>
      </c>
      <c r="BE149" s="157">
        <f t="shared" si="3"/>
        <v>0</v>
      </c>
      <c r="BF149" s="157">
        <f t="shared" si="4"/>
        <v>0</v>
      </c>
      <c r="BG149" s="157">
        <f t="shared" si="5"/>
        <v>0</v>
      </c>
      <c r="BH149" s="157">
        <f t="shared" si="6"/>
        <v>0</v>
      </c>
      <c r="BI149" s="157">
        <f t="shared" si="7"/>
        <v>0</v>
      </c>
      <c r="BJ149" s="17" t="s">
        <v>89</v>
      </c>
      <c r="BK149" s="157">
        <f t="shared" si="8"/>
        <v>0</v>
      </c>
      <c r="BL149" s="17" t="s">
        <v>182</v>
      </c>
      <c r="BM149" s="156" t="s">
        <v>518</v>
      </c>
    </row>
    <row r="150" spans="2:65" s="1" customFormat="1" ht="16.5" customHeight="1">
      <c r="B150" s="143"/>
      <c r="C150" s="172" t="s">
        <v>373</v>
      </c>
      <c r="D150" s="172" t="s">
        <v>186</v>
      </c>
      <c r="E150" s="173" t="s">
        <v>3435</v>
      </c>
      <c r="F150" s="174" t="s">
        <v>3436</v>
      </c>
      <c r="G150" s="175" t="s">
        <v>181</v>
      </c>
      <c r="H150" s="176">
        <v>1</v>
      </c>
      <c r="I150" s="177"/>
      <c r="J150" s="178">
        <f t="shared" si="9"/>
        <v>0</v>
      </c>
      <c r="K150" s="179"/>
      <c r="L150" s="180"/>
      <c r="M150" s="181" t="s">
        <v>1</v>
      </c>
      <c r="N150" s="182" t="s">
        <v>42</v>
      </c>
      <c r="P150" s="154">
        <f t="shared" si="0"/>
        <v>0</v>
      </c>
      <c r="Q150" s="154">
        <v>0</v>
      </c>
      <c r="R150" s="154">
        <f t="shared" si="1"/>
        <v>0</v>
      </c>
      <c r="S150" s="154">
        <v>0</v>
      </c>
      <c r="T150" s="155">
        <f t="shared" si="2"/>
        <v>0</v>
      </c>
      <c r="AR150" s="156" t="s">
        <v>189</v>
      </c>
      <c r="AT150" s="156" t="s">
        <v>186</v>
      </c>
      <c r="AU150" s="156" t="s">
        <v>76</v>
      </c>
      <c r="AY150" s="17" t="s">
        <v>175</v>
      </c>
      <c r="BE150" s="157">
        <f t="shared" si="3"/>
        <v>0</v>
      </c>
      <c r="BF150" s="157">
        <f t="shared" si="4"/>
        <v>0</v>
      </c>
      <c r="BG150" s="157">
        <f t="shared" si="5"/>
        <v>0</v>
      </c>
      <c r="BH150" s="157">
        <f t="shared" si="6"/>
        <v>0</v>
      </c>
      <c r="BI150" s="157">
        <f t="shared" si="7"/>
        <v>0</v>
      </c>
      <c r="BJ150" s="17" t="s">
        <v>89</v>
      </c>
      <c r="BK150" s="157">
        <f t="shared" si="8"/>
        <v>0</v>
      </c>
      <c r="BL150" s="17" t="s">
        <v>182</v>
      </c>
      <c r="BM150" s="156" t="s">
        <v>526</v>
      </c>
    </row>
    <row r="151" spans="2:65" s="1" customFormat="1" ht="16.5" customHeight="1">
      <c r="B151" s="143"/>
      <c r="C151" s="172" t="s">
        <v>378</v>
      </c>
      <c r="D151" s="172" t="s">
        <v>186</v>
      </c>
      <c r="E151" s="173" t="s">
        <v>3437</v>
      </c>
      <c r="F151" s="174" t="s">
        <v>3438</v>
      </c>
      <c r="G151" s="175" t="s">
        <v>181</v>
      </c>
      <c r="H151" s="176">
        <v>1</v>
      </c>
      <c r="I151" s="177"/>
      <c r="J151" s="178">
        <f t="shared" si="9"/>
        <v>0</v>
      </c>
      <c r="K151" s="179"/>
      <c r="L151" s="180"/>
      <c r="M151" s="181" t="s">
        <v>1</v>
      </c>
      <c r="N151" s="182" t="s">
        <v>42</v>
      </c>
      <c r="P151" s="154">
        <f t="shared" si="0"/>
        <v>0</v>
      </c>
      <c r="Q151" s="154">
        <v>0</v>
      </c>
      <c r="R151" s="154">
        <f t="shared" si="1"/>
        <v>0</v>
      </c>
      <c r="S151" s="154">
        <v>0</v>
      </c>
      <c r="T151" s="155">
        <f t="shared" si="2"/>
        <v>0</v>
      </c>
      <c r="AR151" s="156" t="s">
        <v>189</v>
      </c>
      <c r="AT151" s="156" t="s">
        <v>186</v>
      </c>
      <c r="AU151" s="156" t="s">
        <v>76</v>
      </c>
      <c r="AY151" s="17" t="s">
        <v>175</v>
      </c>
      <c r="BE151" s="157">
        <f t="shared" si="3"/>
        <v>0</v>
      </c>
      <c r="BF151" s="157">
        <f t="shared" si="4"/>
        <v>0</v>
      </c>
      <c r="BG151" s="157">
        <f t="shared" si="5"/>
        <v>0</v>
      </c>
      <c r="BH151" s="157">
        <f t="shared" si="6"/>
        <v>0</v>
      </c>
      <c r="BI151" s="157">
        <f t="shared" si="7"/>
        <v>0</v>
      </c>
      <c r="BJ151" s="17" t="s">
        <v>89</v>
      </c>
      <c r="BK151" s="157">
        <f t="shared" si="8"/>
        <v>0</v>
      </c>
      <c r="BL151" s="17" t="s">
        <v>182</v>
      </c>
      <c r="BM151" s="156" t="s">
        <v>534</v>
      </c>
    </row>
    <row r="152" spans="2:65" s="1" customFormat="1" ht="16.5" customHeight="1">
      <c r="B152" s="143"/>
      <c r="C152" s="172" t="s">
        <v>382</v>
      </c>
      <c r="D152" s="172" t="s">
        <v>186</v>
      </c>
      <c r="E152" s="173" t="s">
        <v>3439</v>
      </c>
      <c r="F152" s="174" t="s">
        <v>3440</v>
      </c>
      <c r="G152" s="175" t="s">
        <v>181</v>
      </c>
      <c r="H152" s="176">
        <v>1</v>
      </c>
      <c r="I152" s="177"/>
      <c r="J152" s="178">
        <f t="shared" si="9"/>
        <v>0</v>
      </c>
      <c r="K152" s="179"/>
      <c r="L152" s="180"/>
      <c r="M152" s="181" t="s">
        <v>1</v>
      </c>
      <c r="N152" s="182" t="s">
        <v>42</v>
      </c>
      <c r="P152" s="154">
        <f t="shared" si="0"/>
        <v>0</v>
      </c>
      <c r="Q152" s="154">
        <v>0</v>
      </c>
      <c r="R152" s="154">
        <f t="shared" si="1"/>
        <v>0</v>
      </c>
      <c r="S152" s="154">
        <v>0</v>
      </c>
      <c r="T152" s="155">
        <f t="shared" si="2"/>
        <v>0</v>
      </c>
      <c r="AR152" s="156" t="s">
        <v>189</v>
      </c>
      <c r="AT152" s="156" t="s">
        <v>186</v>
      </c>
      <c r="AU152" s="156" t="s">
        <v>76</v>
      </c>
      <c r="AY152" s="17" t="s">
        <v>175</v>
      </c>
      <c r="BE152" s="157">
        <f t="shared" si="3"/>
        <v>0</v>
      </c>
      <c r="BF152" s="157">
        <f t="shared" si="4"/>
        <v>0</v>
      </c>
      <c r="BG152" s="157">
        <f t="shared" si="5"/>
        <v>0</v>
      </c>
      <c r="BH152" s="157">
        <f t="shared" si="6"/>
        <v>0</v>
      </c>
      <c r="BI152" s="157">
        <f t="shared" si="7"/>
        <v>0</v>
      </c>
      <c r="BJ152" s="17" t="s">
        <v>89</v>
      </c>
      <c r="BK152" s="157">
        <f t="shared" si="8"/>
        <v>0</v>
      </c>
      <c r="BL152" s="17" t="s">
        <v>182</v>
      </c>
      <c r="BM152" s="156" t="s">
        <v>542</v>
      </c>
    </row>
    <row r="153" spans="2:65" s="1" customFormat="1" ht="16.5" customHeight="1">
      <c r="B153" s="143"/>
      <c r="C153" s="172" t="s">
        <v>386</v>
      </c>
      <c r="D153" s="172" t="s">
        <v>186</v>
      </c>
      <c r="E153" s="173" t="s">
        <v>3441</v>
      </c>
      <c r="F153" s="174" t="s">
        <v>3442</v>
      </c>
      <c r="G153" s="175" t="s">
        <v>181</v>
      </c>
      <c r="H153" s="176">
        <v>2</v>
      </c>
      <c r="I153" s="177"/>
      <c r="J153" s="178">
        <f t="shared" si="9"/>
        <v>0</v>
      </c>
      <c r="K153" s="179"/>
      <c r="L153" s="180"/>
      <c r="M153" s="181" t="s">
        <v>1</v>
      </c>
      <c r="N153" s="182" t="s">
        <v>42</v>
      </c>
      <c r="P153" s="154">
        <f t="shared" si="0"/>
        <v>0</v>
      </c>
      <c r="Q153" s="154">
        <v>0</v>
      </c>
      <c r="R153" s="154">
        <f t="shared" si="1"/>
        <v>0</v>
      </c>
      <c r="S153" s="154">
        <v>0</v>
      </c>
      <c r="T153" s="155">
        <f t="shared" si="2"/>
        <v>0</v>
      </c>
      <c r="AR153" s="156" t="s">
        <v>189</v>
      </c>
      <c r="AT153" s="156" t="s">
        <v>186</v>
      </c>
      <c r="AU153" s="156" t="s">
        <v>76</v>
      </c>
      <c r="AY153" s="17" t="s">
        <v>175</v>
      </c>
      <c r="BE153" s="157">
        <f t="shared" si="3"/>
        <v>0</v>
      </c>
      <c r="BF153" s="157">
        <f t="shared" si="4"/>
        <v>0</v>
      </c>
      <c r="BG153" s="157">
        <f t="shared" si="5"/>
        <v>0</v>
      </c>
      <c r="BH153" s="157">
        <f t="shared" si="6"/>
        <v>0</v>
      </c>
      <c r="BI153" s="157">
        <f t="shared" si="7"/>
        <v>0</v>
      </c>
      <c r="BJ153" s="17" t="s">
        <v>89</v>
      </c>
      <c r="BK153" s="157">
        <f t="shared" si="8"/>
        <v>0</v>
      </c>
      <c r="BL153" s="17" t="s">
        <v>182</v>
      </c>
      <c r="BM153" s="156" t="s">
        <v>559</v>
      </c>
    </row>
    <row r="154" spans="2:65" s="1" customFormat="1" ht="16.5" customHeight="1">
      <c r="B154" s="143"/>
      <c r="C154" s="172" t="s">
        <v>391</v>
      </c>
      <c r="D154" s="172" t="s">
        <v>186</v>
      </c>
      <c r="E154" s="173" t="s">
        <v>3443</v>
      </c>
      <c r="F154" s="174" t="s">
        <v>3444</v>
      </c>
      <c r="G154" s="175" t="s">
        <v>181</v>
      </c>
      <c r="H154" s="176">
        <v>2</v>
      </c>
      <c r="I154" s="177"/>
      <c r="J154" s="178">
        <f t="shared" si="9"/>
        <v>0</v>
      </c>
      <c r="K154" s="179"/>
      <c r="L154" s="180"/>
      <c r="M154" s="181" t="s">
        <v>1</v>
      </c>
      <c r="N154" s="182" t="s">
        <v>42</v>
      </c>
      <c r="P154" s="154">
        <f t="shared" si="0"/>
        <v>0</v>
      </c>
      <c r="Q154" s="154">
        <v>0</v>
      </c>
      <c r="R154" s="154">
        <f t="shared" si="1"/>
        <v>0</v>
      </c>
      <c r="S154" s="154">
        <v>0</v>
      </c>
      <c r="T154" s="155">
        <f t="shared" si="2"/>
        <v>0</v>
      </c>
      <c r="AR154" s="156" t="s">
        <v>189</v>
      </c>
      <c r="AT154" s="156" t="s">
        <v>186</v>
      </c>
      <c r="AU154" s="156" t="s">
        <v>76</v>
      </c>
      <c r="AY154" s="17" t="s">
        <v>175</v>
      </c>
      <c r="BE154" s="157">
        <f t="shared" si="3"/>
        <v>0</v>
      </c>
      <c r="BF154" s="157">
        <f t="shared" si="4"/>
        <v>0</v>
      </c>
      <c r="BG154" s="157">
        <f t="shared" si="5"/>
        <v>0</v>
      </c>
      <c r="BH154" s="157">
        <f t="shared" si="6"/>
        <v>0</v>
      </c>
      <c r="BI154" s="157">
        <f t="shared" si="7"/>
        <v>0</v>
      </c>
      <c r="BJ154" s="17" t="s">
        <v>89</v>
      </c>
      <c r="BK154" s="157">
        <f t="shared" si="8"/>
        <v>0</v>
      </c>
      <c r="BL154" s="17" t="s">
        <v>182</v>
      </c>
      <c r="BM154" s="156" t="s">
        <v>578</v>
      </c>
    </row>
    <row r="155" spans="2:65" s="1" customFormat="1" ht="16.5" customHeight="1">
      <c r="B155" s="143"/>
      <c r="C155" s="264"/>
      <c r="D155" s="265"/>
      <c r="E155" s="265"/>
      <c r="F155" s="265"/>
      <c r="G155" s="265"/>
      <c r="H155" s="265"/>
      <c r="I155" s="265"/>
      <c r="J155" s="266"/>
      <c r="K155" s="179"/>
      <c r="L155" s="180"/>
      <c r="M155" s="181"/>
      <c r="N155" s="182"/>
      <c r="P155" s="154"/>
      <c r="Q155" s="154"/>
      <c r="R155" s="154"/>
      <c r="S155" s="154"/>
      <c r="T155" s="155"/>
      <c r="AR155" s="156"/>
      <c r="AT155" s="156"/>
      <c r="AU155" s="156"/>
      <c r="AY155" s="17"/>
      <c r="BE155" s="157"/>
      <c r="BF155" s="157"/>
      <c r="BG155" s="157"/>
      <c r="BH155" s="157"/>
      <c r="BI155" s="157"/>
      <c r="BJ155" s="17"/>
      <c r="BK155" s="157"/>
      <c r="BL155" s="17"/>
      <c r="BM155" s="156"/>
    </row>
    <row r="156" spans="2:65" s="1" customFormat="1" ht="16.5" customHeight="1">
      <c r="B156" s="143"/>
      <c r="C156" s="144" t="s">
        <v>395</v>
      </c>
      <c r="D156" s="144" t="s">
        <v>178</v>
      </c>
      <c r="E156" s="145" t="s">
        <v>3445</v>
      </c>
      <c r="F156" s="146" t="s">
        <v>3446</v>
      </c>
      <c r="G156" s="147" t="s">
        <v>181</v>
      </c>
      <c r="H156" s="148">
        <v>1</v>
      </c>
      <c r="I156" s="149"/>
      <c r="J156" s="150">
        <f t="shared" si="9"/>
        <v>0</v>
      </c>
      <c r="K156" s="151"/>
      <c r="L156" s="32"/>
      <c r="M156" s="152" t="s">
        <v>1</v>
      </c>
      <c r="N156" s="153" t="s">
        <v>42</v>
      </c>
      <c r="P156" s="154">
        <f t="shared" si="0"/>
        <v>0</v>
      </c>
      <c r="Q156" s="154">
        <v>0</v>
      </c>
      <c r="R156" s="154">
        <f t="shared" si="1"/>
        <v>0</v>
      </c>
      <c r="S156" s="154">
        <v>0</v>
      </c>
      <c r="T156" s="155">
        <f t="shared" si="2"/>
        <v>0</v>
      </c>
      <c r="AR156" s="156" t="s">
        <v>182</v>
      </c>
      <c r="AT156" s="156" t="s">
        <v>178</v>
      </c>
      <c r="AU156" s="156" t="s">
        <v>76</v>
      </c>
      <c r="AY156" s="17" t="s">
        <v>175</v>
      </c>
      <c r="BE156" s="157">
        <f t="shared" si="3"/>
        <v>0</v>
      </c>
      <c r="BF156" s="157">
        <f t="shared" si="4"/>
        <v>0</v>
      </c>
      <c r="BG156" s="157">
        <f t="shared" si="5"/>
        <v>0</v>
      </c>
      <c r="BH156" s="157">
        <f t="shared" si="6"/>
        <v>0</v>
      </c>
      <c r="BI156" s="157">
        <f t="shared" si="7"/>
        <v>0</v>
      </c>
      <c r="BJ156" s="17" t="s">
        <v>89</v>
      </c>
      <c r="BK156" s="157">
        <f t="shared" si="8"/>
        <v>0</v>
      </c>
      <c r="BL156" s="17" t="s">
        <v>182</v>
      </c>
      <c r="BM156" s="156" t="s">
        <v>588</v>
      </c>
    </row>
    <row r="157" spans="2:65" s="1" customFormat="1" ht="16.5" customHeight="1">
      <c r="B157" s="143"/>
      <c r="C157" s="172" t="s">
        <v>401</v>
      </c>
      <c r="D157" s="172" t="s">
        <v>186</v>
      </c>
      <c r="E157" s="173" t="s">
        <v>3447</v>
      </c>
      <c r="F157" s="174" t="s">
        <v>3448</v>
      </c>
      <c r="G157" s="175" t="s">
        <v>2977</v>
      </c>
      <c r="H157" s="176">
        <v>1</v>
      </c>
      <c r="I157" s="177"/>
      <c r="J157" s="178">
        <f t="shared" si="9"/>
        <v>0</v>
      </c>
      <c r="K157" s="179"/>
      <c r="L157" s="180"/>
      <c r="M157" s="181" t="s">
        <v>1</v>
      </c>
      <c r="N157" s="182" t="s">
        <v>42</v>
      </c>
      <c r="P157" s="154">
        <f t="shared" si="0"/>
        <v>0</v>
      </c>
      <c r="Q157" s="154">
        <v>0</v>
      </c>
      <c r="R157" s="154">
        <f t="shared" si="1"/>
        <v>0</v>
      </c>
      <c r="S157" s="154">
        <v>0</v>
      </c>
      <c r="T157" s="155">
        <f t="shared" si="2"/>
        <v>0</v>
      </c>
      <c r="AR157" s="156" t="s">
        <v>189</v>
      </c>
      <c r="AT157" s="156" t="s">
        <v>186</v>
      </c>
      <c r="AU157" s="156" t="s">
        <v>76</v>
      </c>
      <c r="AY157" s="17" t="s">
        <v>175</v>
      </c>
      <c r="BE157" s="157">
        <f t="shared" si="3"/>
        <v>0</v>
      </c>
      <c r="BF157" s="157">
        <f t="shared" si="4"/>
        <v>0</v>
      </c>
      <c r="BG157" s="157">
        <f t="shared" si="5"/>
        <v>0</v>
      </c>
      <c r="BH157" s="157">
        <f t="shared" si="6"/>
        <v>0</v>
      </c>
      <c r="BI157" s="157">
        <f t="shared" si="7"/>
        <v>0</v>
      </c>
      <c r="BJ157" s="17" t="s">
        <v>89</v>
      </c>
      <c r="BK157" s="157">
        <f t="shared" si="8"/>
        <v>0</v>
      </c>
      <c r="BL157" s="17" t="s">
        <v>182</v>
      </c>
      <c r="BM157" s="156" t="s">
        <v>441</v>
      </c>
    </row>
    <row r="158" spans="2:65" s="1" customFormat="1" ht="16.5" customHeight="1">
      <c r="B158" s="143"/>
      <c r="C158" s="144" t="s">
        <v>407</v>
      </c>
      <c r="D158" s="144" t="s">
        <v>178</v>
      </c>
      <c r="E158" s="145" t="s">
        <v>3449</v>
      </c>
      <c r="F158" s="146" t="s">
        <v>3450</v>
      </c>
      <c r="G158" s="147" t="s">
        <v>2977</v>
      </c>
      <c r="H158" s="148">
        <v>1</v>
      </c>
      <c r="I158" s="149"/>
      <c r="J158" s="150">
        <f t="shared" si="9"/>
        <v>0</v>
      </c>
      <c r="K158" s="151"/>
      <c r="L158" s="32"/>
      <c r="M158" s="194" t="s">
        <v>1</v>
      </c>
      <c r="N158" s="195" t="s">
        <v>42</v>
      </c>
      <c r="O158" s="196"/>
      <c r="P158" s="197">
        <f t="shared" si="0"/>
        <v>0</v>
      </c>
      <c r="Q158" s="197">
        <v>0</v>
      </c>
      <c r="R158" s="197">
        <f t="shared" si="1"/>
        <v>0</v>
      </c>
      <c r="S158" s="197">
        <v>0</v>
      </c>
      <c r="T158" s="198">
        <f t="shared" si="2"/>
        <v>0</v>
      </c>
      <c r="AR158" s="156" t="s">
        <v>182</v>
      </c>
      <c r="AT158" s="156" t="s">
        <v>178</v>
      </c>
      <c r="AU158" s="156" t="s">
        <v>76</v>
      </c>
      <c r="AY158" s="17" t="s">
        <v>175</v>
      </c>
      <c r="BE158" s="157">
        <f t="shared" si="3"/>
        <v>0</v>
      </c>
      <c r="BF158" s="157">
        <f t="shared" si="4"/>
        <v>0</v>
      </c>
      <c r="BG158" s="157">
        <f t="shared" si="5"/>
        <v>0</v>
      </c>
      <c r="BH158" s="157">
        <f t="shared" si="6"/>
        <v>0</v>
      </c>
      <c r="BI158" s="157">
        <f t="shared" si="7"/>
        <v>0</v>
      </c>
      <c r="BJ158" s="17" t="s">
        <v>89</v>
      </c>
      <c r="BK158" s="157">
        <f t="shared" si="8"/>
        <v>0</v>
      </c>
      <c r="BL158" s="17" t="s">
        <v>182</v>
      </c>
      <c r="BM158" s="156" t="s">
        <v>607</v>
      </c>
    </row>
    <row r="159" spans="2:65" s="1" customFormat="1" ht="6.95" customHeight="1"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2"/>
    </row>
  </sheetData>
  <autoFilter ref="C119:K158" xr:uid="{00000000-0009-0000-0000-00000D000000}"/>
  <mergeCells count="18">
    <mergeCell ref="E9:H9"/>
    <mergeCell ref="E11:H11"/>
    <mergeCell ref="E20:H20"/>
    <mergeCell ref="E29:H29"/>
    <mergeCell ref="E112:H112"/>
    <mergeCell ref="L2:V2"/>
    <mergeCell ref="C155:J155"/>
    <mergeCell ref="C146:J146"/>
    <mergeCell ref="C122:J122"/>
    <mergeCell ref="C133:J133"/>
    <mergeCell ref="C131:J131"/>
    <mergeCell ref="C144:J144"/>
    <mergeCell ref="E85:H85"/>
    <mergeCell ref="E87:H87"/>
    <mergeCell ref="E89:H89"/>
    <mergeCell ref="E108:H108"/>
    <mergeCell ref="E110:H110"/>
    <mergeCell ref="E7:H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42"/>
  <sheetViews>
    <sheetView showGridLines="0" topLeftCell="A116" workbookViewId="0">
      <selection activeCell="AA138" sqref="AA1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135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30" customHeight="1">
      <c r="B11" s="32"/>
      <c r="E11" s="215" t="s">
        <v>3451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ROUND((SUM(BE120:BE141)),  2)</f>
        <v>0</v>
      </c>
      <c r="G35" s="100"/>
      <c r="H35" s="100"/>
      <c r="I35" s="101">
        <v>0.23</v>
      </c>
      <c r="J35" s="99">
        <f>ROUND(((SUM(BE120:BE141))*I35),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ROUND((SUM(BF120:BF141)),  2)</f>
        <v>0</v>
      </c>
      <c r="G36" s="100"/>
      <c r="H36" s="100"/>
      <c r="I36" s="101">
        <v>0.23</v>
      </c>
      <c r="J36" s="99">
        <f>ROUND(((SUM(BF120:BF141))*I36),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ROUND((SUM(BG120:BG141)),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ROUND((SUM(BH120:BH141)),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ROUND((SUM(BI120:BI141)),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30" customHeight="1">
      <c r="B89" s="32"/>
      <c r="E89" s="215" t="str">
        <f>E11</f>
        <v xml:space="preserve">14 - Odsávanie, podtlaková vzduchová automatická regeneráca filtračnej tkaniny 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J120</f>
        <v>0</v>
      </c>
      <c r="L98" s="32"/>
      <c r="AU98" s="17" t="s">
        <v>148</v>
      </c>
    </row>
    <row r="99" spans="2:47" s="1" customFormat="1" ht="21.75" customHeight="1">
      <c r="B99" s="32"/>
      <c r="L99" s="32"/>
    </row>
    <row r="100" spans="2:47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4.95" customHeight="1">
      <c r="B105" s="32"/>
      <c r="C105" s="21" t="s">
        <v>161</v>
      </c>
      <c r="L105" s="32"/>
    </row>
    <row r="106" spans="2:47" s="1" customFormat="1" ht="6.95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26.25" customHeight="1">
      <c r="B108" s="32"/>
      <c r="E108" s="261" t="str">
        <f>E7</f>
        <v>Stavebné úpravy a rekonštrukcia priestorov Strednej odbornej školy drevárskej vo Zvolene</v>
      </c>
      <c r="F108" s="262"/>
      <c r="G108" s="262"/>
      <c r="H108" s="262"/>
      <c r="L108" s="32"/>
    </row>
    <row r="109" spans="2:47" ht="12" customHeight="1">
      <c r="B109" s="20"/>
      <c r="C109" s="27" t="s">
        <v>140</v>
      </c>
      <c r="L109" s="20"/>
    </row>
    <row r="110" spans="2:47" s="1" customFormat="1" ht="16.5" customHeight="1">
      <c r="B110" s="32"/>
      <c r="E110" s="261" t="s">
        <v>1505</v>
      </c>
      <c r="F110" s="260"/>
      <c r="G110" s="260"/>
      <c r="H110" s="260"/>
      <c r="L110" s="32"/>
    </row>
    <row r="111" spans="2:47" s="1" customFormat="1" ht="12" customHeight="1">
      <c r="B111" s="32"/>
      <c r="C111" s="27" t="s">
        <v>142</v>
      </c>
      <c r="L111" s="32"/>
    </row>
    <row r="112" spans="2:47" s="1" customFormat="1" ht="30" customHeight="1">
      <c r="B112" s="32"/>
      <c r="E112" s="215" t="str">
        <f>E11</f>
        <v xml:space="preserve">14 - Odsávanie, podtlaková vzduchová automatická regeneráca filtračnej tkaniny </v>
      </c>
      <c r="F112" s="260"/>
      <c r="G112" s="260"/>
      <c r="H112" s="260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parc.č. 1132/1, 1132/2, 1558/147 k.ú. Môťová</v>
      </c>
      <c r="I114" s="27" t="s">
        <v>21</v>
      </c>
      <c r="J114" s="55" t="str">
        <f>IF(J14="","",J14)</f>
        <v>27. 2. 2025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23</v>
      </c>
      <c r="F116" s="25" t="str">
        <f>E17</f>
        <v>Banskobystrický samosprávny kraj</v>
      </c>
      <c r="I116" s="27" t="s">
        <v>29</v>
      </c>
      <c r="J116" s="30" t="str">
        <f>E23</f>
        <v>Ing. Marek Mečír</v>
      </c>
      <c r="L116" s="32"/>
    </row>
    <row r="117" spans="2:65" s="1" customFormat="1" ht="15.2" customHeight="1">
      <c r="B117" s="32"/>
      <c r="C117" s="27" t="s">
        <v>27</v>
      </c>
      <c r="F117" s="25" t="str">
        <f>IF(E20="","",E20)</f>
        <v>Vyplň údaj</v>
      </c>
      <c r="I117" s="27" t="s">
        <v>32</v>
      </c>
      <c r="J117" s="30" t="str">
        <f>E26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2"/>
      <c r="C119" s="123" t="s">
        <v>162</v>
      </c>
      <c r="D119" s="124" t="s">
        <v>61</v>
      </c>
      <c r="E119" s="124" t="s">
        <v>57</v>
      </c>
      <c r="F119" s="124" t="s">
        <v>58</v>
      </c>
      <c r="G119" s="124" t="s">
        <v>163</v>
      </c>
      <c r="H119" s="124" t="s">
        <v>164</v>
      </c>
      <c r="I119" s="124" t="s">
        <v>165</v>
      </c>
      <c r="J119" s="125" t="s">
        <v>146</v>
      </c>
      <c r="K119" s="126" t="s">
        <v>166</v>
      </c>
      <c r="L119" s="122"/>
      <c r="M119" s="62" t="s">
        <v>1</v>
      </c>
      <c r="N119" s="63" t="s">
        <v>40</v>
      </c>
      <c r="O119" s="63" t="s">
        <v>167</v>
      </c>
      <c r="P119" s="63" t="s">
        <v>168</v>
      </c>
      <c r="Q119" s="63" t="s">
        <v>169</v>
      </c>
      <c r="R119" s="63" t="s">
        <v>170</v>
      </c>
      <c r="S119" s="63" t="s">
        <v>171</v>
      </c>
      <c r="T119" s="64" t="s">
        <v>172</v>
      </c>
    </row>
    <row r="120" spans="2:65" s="1" customFormat="1" ht="22.9" customHeight="1">
      <c r="B120" s="32"/>
      <c r="C120" s="67" t="s">
        <v>147</v>
      </c>
      <c r="J120" s="127">
        <f>BK120</f>
        <v>0</v>
      </c>
      <c r="L120" s="32"/>
      <c r="M120" s="65"/>
      <c r="N120" s="56"/>
      <c r="O120" s="56"/>
      <c r="P120" s="128">
        <f>SUM(P121:P141)</f>
        <v>0</v>
      </c>
      <c r="Q120" s="56"/>
      <c r="R120" s="128">
        <f>SUM(R121:R141)</f>
        <v>0</v>
      </c>
      <c r="S120" s="56"/>
      <c r="T120" s="129">
        <f>SUM(T121:T141)</f>
        <v>0</v>
      </c>
      <c r="AT120" s="17" t="s">
        <v>75</v>
      </c>
      <c r="AU120" s="17" t="s">
        <v>148</v>
      </c>
      <c r="BK120" s="130">
        <f>SUM(BK121:BK141)</f>
        <v>0</v>
      </c>
    </row>
    <row r="121" spans="2:65" s="1" customFormat="1" ht="24.2" customHeight="1">
      <c r="B121" s="143"/>
      <c r="C121" s="172" t="s">
        <v>83</v>
      </c>
      <c r="D121" s="172" t="s">
        <v>186</v>
      </c>
      <c r="E121" s="173" t="s">
        <v>2867</v>
      </c>
      <c r="F121" s="174" t="s">
        <v>3452</v>
      </c>
      <c r="G121" s="175" t="s">
        <v>181</v>
      </c>
      <c r="H121" s="176">
        <v>1</v>
      </c>
      <c r="I121" s="177"/>
      <c r="J121" s="178">
        <f t="shared" ref="J121:J140" si="0">ROUND(I121*H121,2)</f>
        <v>0</v>
      </c>
      <c r="K121" s="179"/>
      <c r="L121" s="180"/>
      <c r="M121" s="181" t="s">
        <v>1</v>
      </c>
      <c r="N121" s="182" t="s">
        <v>42</v>
      </c>
      <c r="P121" s="154">
        <f t="shared" ref="P121:P140" si="1">O121*H121</f>
        <v>0</v>
      </c>
      <c r="Q121" s="154">
        <v>0</v>
      </c>
      <c r="R121" s="154">
        <f t="shared" ref="R121:R140" si="2">Q121*H121</f>
        <v>0</v>
      </c>
      <c r="S121" s="154">
        <v>0</v>
      </c>
      <c r="T121" s="155">
        <f t="shared" ref="T121:T140" si="3">S121*H121</f>
        <v>0</v>
      </c>
      <c r="AR121" s="156" t="s">
        <v>189</v>
      </c>
      <c r="AT121" s="156" t="s">
        <v>186</v>
      </c>
      <c r="AU121" s="156" t="s">
        <v>76</v>
      </c>
      <c r="AY121" s="17" t="s">
        <v>175</v>
      </c>
      <c r="BE121" s="157">
        <f t="shared" ref="BE121:BE140" si="4">IF(N121="základná",J121,0)</f>
        <v>0</v>
      </c>
      <c r="BF121" s="157">
        <f t="shared" ref="BF121:BF140" si="5">IF(N121="znížená",J121,0)</f>
        <v>0</v>
      </c>
      <c r="BG121" s="157">
        <f t="shared" ref="BG121:BG140" si="6">IF(N121="zákl. prenesená",J121,0)</f>
        <v>0</v>
      </c>
      <c r="BH121" s="157">
        <f t="shared" ref="BH121:BH140" si="7">IF(N121="zníž. prenesená",J121,0)</f>
        <v>0</v>
      </c>
      <c r="BI121" s="157">
        <f t="shared" ref="BI121:BI140" si="8">IF(N121="nulová",J121,0)</f>
        <v>0</v>
      </c>
      <c r="BJ121" s="17" t="s">
        <v>89</v>
      </c>
      <c r="BK121" s="157">
        <f t="shared" ref="BK121:BK140" si="9">ROUND(I121*H121,2)</f>
        <v>0</v>
      </c>
      <c r="BL121" s="17" t="s">
        <v>182</v>
      </c>
      <c r="BM121" s="156" t="s">
        <v>182</v>
      </c>
    </row>
    <row r="122" spans="2:65" s="1" customFormat="1" ht="24.2" customHeight="1">
      <c r="B122" s="143"/>
      <c r="C122" s="172" t="s">
        <v>89</v>
      </c>
      <c r="D122" s="172" t="s">
        <v>186</v>
      </c>
      <c r="E122" s="173" t="s">
        <v>2870</v>
      </c>
      <c r="F122" s="174" t="s">
        <v>3453</v>
      </c>
      <c r="G122" s="175" t="s">
        <v>181</v>
      </c>
      <c r="H122" s="176">
        <v>1</v>
      </c>
      <c r="I122" s="177"/>
      <c r="J122" s="178">
        <f t="shared" si="0"/>
        <v>0</v>
      </c>
      <c r="K122" s="179"/>
      <c r="L122" s="180"/>
      <c r="M122" s="181" t="s">
        <v>1</v>
      </c>
      <c r="N122" s="182" t="s">
        <v>42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AR122" s="156" t="s">
        <v>189</v>
      </c>
      <c r="AT122" s="156" t="s">
        <v>186</v>
      </c>
      <c r="AU122" s="156" t="s">
        <v>76</v>
      </c>
      <c r="AY122" s="17" t="s">
        <v>175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7" t="s">
        <v>89</v>
      </c>
      <c r="BK122" s="157">
        <f t="shared" si="9"/>
        <v>0</v>
      </c>
      <c r="BL122" s="17" t="s">
        <v>182</v>
      </c>
      <c r="BM122" s="156" t="s">
        <v>205</v>
      </c>
    </row>
    <row r="123" spans="2:65" s="1" customFormat="1" ht="24.2" customHeight="1">
      <c r="B123" s="143"/>
      <c r="C123" s="172" t="s">
        <v>176</v>
      </c>
      <c r="D123" s="172" t="s">
        <v>186</v>
      </c>
      <c r="E123" s="173" t="s">
        <v>2873</v>
      </c>
      <c r="F123" s="174" t="s">
        <v>3454</v>
      </c>
      <c r="G123" s="175" t="s">
        <v>181</v>
      </c>
      <c r="H123" s="176">
        <v>2</v>
      </c>
      <c r="I123" s="177"/>
      <c r="J123" s="178">
        <f t="shared" si="0"/>
        <v>0</v>
      </c>
      <c r="K123" s="179"/>
      <c r="L123" s="180"/>
      <c r="M123" s="181" t="s">
        <v>1</v>
      </c>
      <c r="N123" s="182" t="s">
        <v>42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AR123" s="156" t="s">
        <v>189</v>
      </c>
      <c r="AT123" s="156" t="s">
        <v>186</v>
      </c>
      <c r="AU123" s="156" t="s">
        <v>76</v>
      </c>
      <c r="AY123" s="17" t="s">
        <v>175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7" t="s">
        <v>89</v>
      </c>
      <c r="BK123" s="157">
        <f t="shared" si="9"/>
        <v>0</v>
      </c>
      <c r="BL123" s="17" t="s">
        <v>182</v>
      </c>
      <c r="BM123" s="156" t="s">
        <v>189</v>
      </c>
    </row>
    <row r="124" spans="2:65" s="1" customFormat="1" ht="16.5" customHeight="1">
      <c r="B124" s="143"/>
      <c r="C124" s="172" t="s">
        <v>182</v>
      </c>
      <c r="D124" s="172" t="s">
        <v>186</v>
      </c>
      <c r="E124" s="173" t="s">
        <v>2876</v>
      </c>
      <c r="F124" s="174" t="s">
        <v>3455</v>
      </c>
      <c r="G124" s="175" t="s">
        <v>181</v>
      </c>
      <c r="H124" s="176">
        <v>1</v>
      </c>
      <c r="I124" s="177"/>
      <c r="J124" s="178">
        <f t="shared" si="0"/>
        <v>0</v>
      </c>
      <c r="K124" s="179"/>
      <c r="L124" s="180"/>
      <c r="M124" s="181" t="s">
        <v>1</v>
      </c>
      <c r="N124" s="182" t="s">
        <v>42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AR124" s="156" t="s">
        <v>189</v>
      </c>
      <c r="AT124" s="156" t="s">
        <v>186</v>
      </c>
      <c r="AU124" s="156" t="s">
        <v>76</v>
      </c>
      <c r="AY124" s="17" t="s">
        <v>175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7" t="s">
        <v>89</v>
      </c>
      <c r="BK124" s="157">
        <f t="shared" si="9"/>
        <v>0</v>
      </c>
      <c r="BL124" s="17" t="s">
        <v>182</v>
      </c>
      <c r="BM124" s="156" t="s">
        <v>121</v>
      </c>
    </row>
    <row r="125" spans="2:65" s="1" customFormat="1" ht="16.5" customHeight="1">
      <c r="B125" s="143"/>
      <c r="C125" s="172" t="s">
        <v>207</v>
      </c>
      <c r="D125" s="172" t="s">
        <v>186</v>
      </c>
      <c r="E125" s="173" t="s">
        <v>3456</v>
      </c>
      <c r="F125" s="174" t="s">
        <v>3457</v>
      </c>
      <c r="G125" s="175" t="s">
        <v>181</v>
      </c>
      <c r="H125" s="176">
        <v>5</v>
      </c>
      <c r="I125" s="177"/>
      <c r="J125" s="178">
        <f t="shared" si="0"/>
        <v>0</v>
      </c>
      <c r="K125" s="179"/>
      <c r="L125" s="180"/>
      <c r="M125" s="181" t="s">
        <v>1</v>
      </c>
      <c r="N125" s="182" t="s">
        <v>42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AR125" s="156" t="s">
        <v>189</v>
      </c>
      <c r="AT125" s="156" t="s">
        <v>186</v>
      </c>
      <c r="AU125" s="156" t="s">
        <v>76</v>
      </c>
      <c r="AY125" s="17" t="s">
        <v>175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7" t="s">
        <v>89</v>
      </c>
      <c r="BK125" s="157">
        <f t="shared" si="9"/>
        <v>0</v>
      </c>
      <c r="BL125" s="17" t="s">
        <v>182</v>
      </c>
      <c r="BM125" s="156" t="s">
        <v>3458</v>
      </c>
    </row>
    <row r="126" spans="2:65" s="1" customFormat="1" ht="16.5" customHeight="1">
      <c r="B126" s="143"/>
      <c r="C126" s="172" t="s">
        <v>205</v>
      </c>
      <c r="D126" s="172" t="s">
        <v>186</v>
      </c>
      <c r="E126" s="173" t="s">
        <v>3459</v>
      </c>
      <c r="F126" s="174" t="s">
        <v>3460</v>
      </c>
      <c r="G126" s="175" t="s">
        <v>181</v>
      </c>
      <c r="H126" s="176">
        <v>10</v>
      </c>
      <c r="I126" s="177"/>
      <c r="J126" s="178">
        <f t="shared" si="0"/>
        <v>0</v>
      </c>
      <c r="K126" s="179"/>
      <c r="L126" s="180"/>
      <c r="M126" s="181" t="s">
        <v>1</v>
      </c>
      <c r="N126" s="182" t="s">
        <v>42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189</v>
      </c>
      <c r="AT126" s="156" t="s">
        <v>186</v>
      </c>
      <c r="AU126" s="156" t="s">
        <v>76</v>
      </c>
      <c r="AY126" s="17" t="s">
        <v>175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89</v>
      </c>
      <c r="BK126" s="157">
        <f t="shared" si="9"/>
        <v>0</v>
      </c>
      <c r="BL126" s="17" t="s">
        <v>182</v>
      </c>
      <c r="BM126" s="156" t="s">
        <v>3461</v>
      </c>
    </row>
    <row r="127" spans="2:65" s="1" customFormat="1" ht="16.5" customHeight="1">
      <c r="B127" s="143"/>
      <c r="C127" s="172" t="s">
        <v>247</v>
      </c>
      <c r="D127" s="172" t="s">
        <v>186</v>
      </c>
      <c r="E127" s="173" t="s">
        <v>3462</v>
      </c>
      <c r="F127" s="174" t="s">
        <v>3463</v>
      </c>
      <c r="G127" s="175" t="s">
        <v>181</v>
      </c>
      <c r="H127" s="176">
        <v>45</v>
      </c>
      <c r="I127" s="177"/>
      <c r="J127" s="178">
        <f t="shared" si="0"/>
        <v>0</v>
      </c>
      <c r="K127" s="179"/>
      <c r="L127" s="180"/>
      <c r="M127" s="181" t="s">
        <v>1</v>
      </c>
      <c r="N127" s="182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189</v>
      </c>
      <c r="AT127" s="156" t="s">
        <v>186</v>
      </c>
      <c r="AU127" s="156" t="s">
        <v>76</v>
      </c>
      <c r="AY127" s="17" t="s">
        <v>175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182</v>
      </c>
      <c r="BM127" s="156" t="s">
        <v>3464</v>
      </c>
    </row>
    <row r="128" spans="2:65" s="1" customFormat="1" ht="33" customHeight="1">
      <c r="B128" s="143"/>
      <c r="C128" s="172" t="s">
        <v>189</v>
      </c>
      <c r="D128" s="172" t="s">
        <v>186</v>
      </c>
      <c r="E128" s="173" t="s">
        <v>3465</v>
      </c>
      <c r="F128" s="174" t="s">
        <v>3466</v>
      </c>
      <c r="G128" s="175" t="s">
        <v>181</v>
      </c>
      <c r="H128" s="176">
        <v>1</v>
      </c>
      <c r="I128" s="177"/>
      <c r="J128" s="178">
        <f t="shared" si="0"/>
        <v>0</v>
      </c>
      <c r="K128" s="179"/>
      <c r="L128" s="180"/>
      <c r="M128" s="181" t="s">
        <v>1</v>
      </c>
      <c r="N128" s="182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189</v>
      </c>
      <c r="AT128" s="156" t="s">
        <v>186</v>
      </c>
      <c r="AU128" s="156" t="s">
        <v>76</v>
      </c>
      <c r="AY128" s="17" t="s">
        <v>175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182</v>
      </c>
      <c r="BM128" s="156" t="s">
        <v>3467</v>
      </c>
    </row>
    <row r="129" spans="2:65" s="1" customFormat="1" ht="21.75" customHeight="1">
      <c r="B129" s="143"/>
      <c r="C129" s="172" t="s">
        <v>269</v>
      </c>
      <c r="D129" s="172" t="s">
        <v>186</v>
      </c>
      <c r="E129" s="173" t="s">
        <v>3468</v>
      </c>
      <c r="F129" s="174" t="s">
        <v>3469</v>
      </c>
      <c r="G129" s="175" t="s">
        <v>181</v>
      </c>
      <c r="H129" s="176">
        <v>1</v>
      </c>
      <c r="I129" s="177"/>
      <c r="J129" s="178">
        <f t="shared" si="0"/>
        <v>0</v>
      </c>
      <c r="K129" s="179"/>
      <c r="L129" s="180"/>
      <c r="M129" s="181" t="s">
        <v>1</v>
      </c>
      <c r="N129" s="182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189</v>
      </c>
      <c r="AT129" s="156" t="s">
        <v>186</v>
      </c>
      <c r="AU129" s="156" t="s">
        <v>76</v>
      </c>
      <c r="AY129" s="17" t="s">
        <v>175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182</v>
      </c>
      <c r="BM129" s="156" t="s">
        <v>3470</v>
      </c>
    </row>
    <row r="130" spans="2:65" s="1" customFormat="1" ht="21.75" customHeight="1">
      <c r="B130" s="143"/>
      <c r="C130" s="172" t="s">
        <v>121</v>
      </c>
      <c r="D130" s="172" t="s">
        <v>186</v>
      </c>
      <c r="E130" s="173" t="s">
        <v>3471</v>
      </c>
      <c r="F130" s="174" t="s">
        <v>3472</v>
      </c>
      <c r="G130" s="175" t="s">
        <v>181</v>
      </c>
      <c r="H130" s="176">
        <v>1</v>
      </c>
      <c r="I130" s="177"/>
      <c r="J130" s="178">
        <f t="shared" si="0"/>
        <v>0</v>
      </c>
      <c r="K130" s="179"/>
      <c r="L130" s="180"/>
      <c r="M130" s="181" t="s">
        <v>1</v>
      </c>
      <c r="N130" s="182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189</v>
      </c>
      <c r="AT130" s="156" t="s">
        <v>186</v>
      </c>
      <c r="AU130" s="156" t="s">
        <v>76</v>
      </c>
      <c r="AY130" s="17" t="s">
        <v>175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182</v>
      </c>
      <c r="BM130" s="156" t="s">
        <v>3473</v>
      </c>
    </row>
    <row r="131" spans="2:65" s="1" customFormat="1" ht="37.9" customHeight="1">
      <c r="B131" s="143"/>
      <c r="C131" s="172" t="s">
        <v>124</v>
      </c>
      <c r="D131" s="172" t="s">
        <v>186</v>
      </c>
      <c r="E131" s="173" t="s">
        <v>3474</v>
      </c>
      <c r="F131" s="174" t="s">
        <v>3475</v>
      </c>
      <c r="G131" s="175" t="s">
        <v>181</v>
      </c>
      <c r="H131" s="176">
        <v>1</v>
      </c>
      <c r="I131" s="177"/>
      <c r="J131" s="178">
        <f t="shared" si="0"/>
        <v>0</v>
      </c>
      <c r="K131" s="179"/>
      <c r="L131" s="180"/>
      <c r="M131" s="181" t="s">
        <v>1</v>
      </c>
      <c r="N131" s="182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189</v>
      </c>
      <c r="AT131" s="156" t="s">
        <v>186</v>
      </c>
      <c r="AU131" s="156" t="s">
        <v>76</v>
      </c>
      <c r="AY131" s="17" t="s">
        <v>175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182</v>
      </c>
      <c r="BM131" s="156" t="s">
        <v>3476</v>
      </c>
    </row>
    <row r="132" spans="2:65" s="1" customFormat="1" ht="33" customHeight="1">
      <c r="B132" s="143"/>
      <c r="C132" s="172" t="s">
        <v>127</v>
      </c>
      <c r="D132" s="172" t="s">
        <v>186</v>
      </c>
      <c r="E132" s="173" t="s">
        <v>3477</v>
      </c>
      <c r="F132" s="174" t="s">
        <v>3478</v>
      </c>
      <c r="G132" s="175" t="s">
        <v>197</v>
      </c>
      <c r="H132" s="176">
        <v>180</v>
      </c>
      <c r="I132" s="177"/>
      <c r="J132" s="178">
        <f t="shared" si="0"/>
        <v>0</v>
      </c>
      <c r="K132" s="179"/>
      <c r="L132" s="180"/>
      <c r="M132" s="181" t="s">
        <v>1</v>
      </c>
      <c r="N132" s="182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189</v>
      </c>
      <c r="AT132" s="156" t="s">
        <v>186</v>
      </c>
      <c r="AU132" s="156" t="s">
        <v>76</v>
      </c>
      <c r="AY132" s="17" t="s">
        <v>175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182</v>
      </c>
      <c r="BM132" s="156" t="s">
        <v>3479</v>
      </c>
    </row>
    <row r="133" spans="2:65" s="1" customFormat="1" ht="37.9" customHeight="1">
      <c r="B133" s="143"/>
      <c r="C133" s="172" t="s">
        <v>130</v>
      </c>
      <c r="D133" s="172" t="s">
        <v>186</v>
      </c>
      <c r="E133" s="173" t="s">
        <v>3480</v>
      </c>
      <c r="F133" s="174" t="s">
        <v>3481</v>
      </c>
      <c r="G133" s="175" t="s">
        <v>181</v>
      </c>
      <c r="H133" s="176">
        <v>2</v>
      </c>
      <c r="I133" s="177"/>
      <c r="J133" s="178">
        <f t="shared" si="0"/>
        <v>0</v>
      </c>
      <c r="K133" s="179"/>
      <c r="L133" s="180"/>
      <c r="M133" s="181" t="s">
        <v>1</v>
      </c>
      <c r="N133" s="182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189</v>
      </c>
      <c r="AT133" s="156" t="s">
        <v>186</v>
      </c>
      <c r="AU133" s="156" t="s">
        <v>76</v>
      </c>
      <c r="AY133" s="17" t="s">
        <v>175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182</v>
      </c>
      <c r="BM133" s="156" t="s">
        <v>3482</v>
      </c>
    </row>
    <row r="134" spans="2:65" s="1" customFormat="1" ht="37.9" customHeight="1">
      <c r="B134" s="143"/>
      <c r="C134" s="172" t="s">
        <v>133</v>
      </c>
      <c r="D134" s="172" t="s">
        <v>186</v>
      </c>
      <c r="E134" s="173" t="s">
        <v>3483</v>
      </c>
      <c r="F134" s="174" t="s">
        <v>3481</v>
      </c>
      <c r="G134" s="175" t="s">
        <v>181</v>
      </c>
      <c r="H134" s="176">
        <v>1</v>
      </c>
      <c r="I134" s="177"/>
      <c r="J134" s="178">
        <f t="shared" si="0"/>
        <v>0</v>
      </c>
      <c r="K134" s="179"/>
      <c r="L134" s="180"/>
      <c r="M134" s="181" t="s">
        <v>1</v>
      </c>
      <c r="N134" s="182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189</v>
      </c>
      <c r="AT134" s="156" t="s">
        <v>186</v>
      </c>
      <c r="AU134" s="156" t="s">
        <v>76</v>
      </c>
      <c r="AY134" s="17" t="s">
        <v>175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182</v>
      </c>
      <c r="BM134" s="156" t="s">
        <v>3484</v>
      </c>
    </row>
    <row r="135" spans="2:65" s="1" customFormat="1" ht="37.9" customHeight="1">
      <c r="B135" s="143"/>
      <c r="C135" s="172" t="s">
        <v>136</v>
      </c>
      <c r="D135" s="172" t="s">
        <v>186</v>
      </c>
      <c r="E135" s="173" t="s">
        <v>3485</v>
      </c>
      <c r="F135" s="174" t="s">
        <v>3486</v>
      </c>
      <c r="G135" s="175" t="s">
        <v>181</v>
      </c>
      <c r="H135" s="176">
        <v>1</v>
      </c>
      <c r="I135" s="177"/>
      <c r="J135" s="178">
        <f t="shared" si="0"/>
        <v>0</v>
      </c>
      <c r="K135" s="179"/>
      <c r="L135" s="180"/>
      <c r="M135" s="181" t="s">
        <v>1</v>
      </c>
      <c r="N135" s="182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189</v>
      </c>
      <c r="AT135" s="156" t="s">
        <v>186</v>
      </c>
      <c r="AU135" s="156" t="s">
        <v>76</v>
      </c>
      <c r="AY135" s="17" t="s">
        <v>175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182</v>
      </c>
      <c r="BM135" s="156" t="s">
        <v>3487</v>
      </c>
    </row>
    <row r="136" spans="2:65" s="1" customFormat="1" ht="16.5" customHeight="1">
      <c r="B136" s="143"/>
      <c r="C136" s="172" t="s">
        <v>321</v>
      </c>
      <c r="D136" s="172" t="s">
        <v>186</v>
      </c>
      <c r="E136" s="173" t="s">
        <v>3488</v>
      </c>
      <c r="F136" s="174" t="s">
        <v>3489</v>
      </c>
      <c r="G136" s="175" t="s">
        <v>181</v>
      </c>
      <c r="H136" s="176">
        <v>1</v>
      </c>
      <c r="I136" s="177"/>
      <c r="J136" s="178">
        <f t="shared" si="0"/>
        <v>0</v>
      </c>
      <c r="K136" s="179"/>
      <c r="L136" s="180"/>
      <c r="M136" s="181" t="s">
        <v>1</v>
      </c>
      <c r="N136" s="182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189</v>
      </c>
      <c r="AT136" s="156" t="s">
        <v>186</v>
      </c>
      <c r="AU136" s="156" t="s">
        <v>76</v>
      </c>
      <c r="AY136" s="17" t="s">
        <v>175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182</v>
      </c>
      <c r="BM136" s="156" t="s">
        <v>3490</v>
      </c>
    </row>
    <row r="137" spans="2:65" s="1" customFormat="1" ht="16.5" customHeight="1">
      <c r="B137" s="143"/>
      <c r="C137" s="172" t="s">
        <v>327</v>
      </c>
      <c r="D137" s="172" t="s">
        <v>186</v>
      </c>
      <c r="E137" s="173" t="s">
        <v>3491</v>
      </c>
      <c r="F137" s="174" t="s">
        <v>3492</v>
      </c>
      <c r="G137" s="175" t="s">
        <v>181</v>
      </c>
      <c r="H137" s="176">
        <v>1</v>
      </c>
      <c r="I137" s="177"/>
      <c r="J137" s="178">
        <f t="shared" si="0"/>
        <v>0</v>
      </c>
      <c r="K137" s="179"/>
      <c r="L137" s="180"/>
      <c r="M137" s="181" t="s">
        <v>1</v>
      </c>
      <c r="N137" s="182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189</v>
      </c>
      <c r="AT137" s="156" t="s">
        <v>186</v>
      </c>
      <c r="AU137" s="156" t="s">
        <v>76</v>
      </c>
      <c r="AY137" s="17" t="s">
        <v>175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182</v>
      </c>
      <c r="BM137" s="156" t="s">
        <v>3493</v>
      </c>
    </row>
    <row r="138" spans="2:65" s="1" customFormat="1" ht="16.5" customHeight="1">
      <c r="B138" s="143"/>
      <c r="C138" s="172" t="s">
        <v>333</v>
      </c>
      <c r="D138" s="172" t="s">
        <v>186</v>
      </c>
      <c r="E138" s="173" t="s">
        <v>3494</v>
      </c>
      <c r="F138" s="174" t="s">
        <v>3495</v>
      </c>
      <c r="G138" s="175" t="s">
        <v>181</v>
      </c>
      <c r="H138" s="176">
        <v>1</v>
      </c>
      <c r="I138" s="177"/>
      <c r="J138" s="178">
        <f t="shared" si="0"/>
        <v>0</v>
      </c>
      <c r="K138" s="179"/>
      <c r="L138" s="180"/>
      <c r="M138" s="181" t="s">
        <v>1</v>
      </c>
      <c r="N138" s="182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189</v>
      </c>
      <c r="AT138" s="156" t="s">
        <v>186</v>
      </c>
      <c r="AU138" s="156" t="s">
        <v>76</v>
      </c>
      <c r="AY138" s="17" t="s">
        <v>175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182</v>
      </c>
      <c r="BM138" s="156" t="s">
        <v>3496</v>
      </c>
    </row>
    <row r="139" spans="2:65" s="1" customFormat="1" ht="16.5" customHeight="1">
      <c r="B139" s="143"/>
      <c r="C139" s="172" t="s">
        <v>339</v>
      </c>
      <c r="D139" s="172" t="s">
        <v>186</v>
      </c>
      <c r="E139" s="173" t="s">
        <v>3497</v>
      </c>
      <c r="F139" s="174" t="s">
        <v>3450</v>
      </c>
      <c r="G139" s="175" t="s">
        <v>181</v>
      </c>
      <c r="H139" s="176">
        <v>1</v>
      </c>
      <c r="I139" s="177"/>
      <c r="J139" s="178">
        <f t="shared" si="0"/>
        <v>0</v>
      </c>
      <c r="K139" s="179"/>
      <c r="L139" s="180"/>
      <c r="M139" s="181" t="s">
        <v>1</v>
      </c>
      <c r="N139" s="182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189</v>
      </c>
      <c r="AT139" s="156" t="s">
        <v>186</v>
      </c>
      <c r="AU139" s="156" t="s">
        <v>76</v>
      </c>
      <c r="AY139" s="17" t="s">
        <v>175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182</v>
      </c>
      <c r="BM139" s="156" t="s">
        <v>3498</v>
      </c>
    </row>
    <row r="140" spans="2:65" s="1" customFormat="1" ht="16.5" customHeight="1">
      <c r="B140" s="143"/>
      <c r="C140" s="172" t="s">
        <v>345</v>
      </c>
      <c r="D140" s="172" t="s">
        <v>186</v>
      </c>
      <c r="E140" s="173" t="s">
        <v>3499</v>
      </c>
      <c r="F140" s="174" t="s">
        <v>3500</v>
      </c>
      <c r="G140" s="211" t="s">
        <v>181</v>
      </c>
      <c r="H140" s="176">
        <v>1</v>
      </c>
      <c r="I140" s="177"/>
      <c r="J140" s="178">
        <f t="shared" si="0"/>
        <v>0</v>
      </c>
      <c r="K140" s="179"/>
      <c r="L140" s="180"/>
      <c r="M140" s="181" t="s">
        <v>1</v>
      </c>
      <c r="N140" s="182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189</v>
      </c>
      <c r="AT140" s="156" t="s">
        <v>186</v>
      </c>
      <c r="AU140" s="156" t="s">
        <v>76</v>
      </c>
      <c r="AY140" s="17" t="s">
        <v>175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182</v>
      </c>
      <c r="BM140" s="156" t="s">
        <v>3501</v>
      </c>
    </row>
    <row r="141" spans="2:65" s="1" customFormat="1" ht="87" customHeight="1">
      <c r="B141" s="143"/>
      <c r="C141" s="172"/>
      <c r="D141" s="172"/>
      <c r="E141" s="173"/>
      <c r="F141" s="210" t="s">
        <v>3536</v>
      </c>
      <c r="G141" s="175"/>
      <c r="H141" s="176"/>
      <c r="I141" s="177"/>
      <c r="J141" s="178"/>
      <c r="K141" s="179"/>
      <c r="L141" s="180"/>
      <c r="M141" s="181"/>
      <c r="N141" s="182"/>
      <c r="P141" s="154"/>
      <c r="Q141" s="154"/>
      <c r="R141" s="154"/>
      <c r="S141" s="154"/>
      <c r="T141" s="155"/>
      <c r="AR141" s="156"/>
      <c r="AT141" s="156"/>
      <c r="AU141" s="156"/>
      <c r="AY141" s="17"/>
      <c r="BE141" s="157"/>
      <c r="BF141" s="157"/>
      <c r="BG141" s="157"/>
      <c r="BH141" s="157"/>
      <c r="BI141" s="157"/>
      <c r="BJ141" s="17"/>
      <c r="BK141" s="157"/>
      <c r="BL141" s="17"/>
      <c r="BM141" s="156"/>
    </row>
    <row r="142" spans="2:65" s="1" customFormat="1" ht="6.95" customHeight="1">
      <c r="B142" s="47"/>
      <c r="C142" s="48"/>
      <c r="D142" s="48"/>
      <c r="E142" s="48"/>
      <c r="F142" s="48"/>
      <c r="G142" s="48"/>
      <c r="H142" s="48"/>
      <c r="I142" s="48"/>
      <c r="J142" s="48"/>
      <c r="K142" s="48"/>
      <c r="L142" s="32"/>
    </row>
  </sheetData>
  <autoFilter ref="C119:K141" xr:uid="{00000000-0009-0000-0000-00000E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36"/>
  <sheetViews>
    <sheetView showGridLines="0" topLeftCell="A113" workbookViewId="0">
      <selection activeCell="C2" sqref="C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138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3502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ROUND((SUM(BE123:BE135)),  2)</f>
        <v>0</v>
      </c>
      <c r="G35" s="100"/>
      <c r="H35" s="100"/>
      <c r="I35" s="101">
        <v>0.23</v>
      </c>
      <c r="J35" s="99">
        <f>ROUND(((SUM(BE123:BE135))*I35),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ROUND((SUM(BF123:BF135)),  2)</f>
        <v>0</v>
      </c>
      <c r="G36" s="100"/>
      <c r="H36" s="100"/>
      <c r="I36" s="101">
        <v>0.23</v>
      </c>
      <c r="J36" s="99">
        <f>ROUND(((SUM(BF123:BF135))*I36),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ROUND((SUM(BG123:BG135)),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ROUND((SUM(BH123:BH135)),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ROUND((SUM(BI123:BI135)),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15 - Zariadenie a rozvody stlačeného vzduchu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J123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3030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3503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9" customFormat="1" ht="19.899999999999999" customHeight="1">
      <c r="B101" s="118"/>
      <c r="D101" s="119" t="s">
        <v>3504</v>
      </c>
      <c r="E101" s="120"/>
      <c r="F101" s="120"/>
      <c r="G101" s="120"/>
      <c r="H101" s="120"/>
      <c r="I101" s="120"/>
      <c r="J101" s="121">
        <f>J128</f>
        <v>0</v>
      </c>
      <c r="L101" s="118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161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26.25" customHeight="1">
      <c r="B111" s="32"/>
      <c r="E111" s="261" t="str">
        <f>E7</f>
        <v>Stavebné úpravy a rekonštrukcia priestorov Strednej odbornej školy drevárskej vo Zvolene</v>
      </c>
      <c r="F111" s="262"/>
      <c r="G111" s="262"/>
      <c r="H111" s="262"/>
      <c r="L111" s="32"/>
    </row>
    <row r="112" spans="2:47" ht="12" customHeight="1">
      <c r="B112" s="20"/>
      <c r="C112" s="27" t="s">
        <v>140</v>
      </c>
      <c r="L112" s="20"/>
    </row>
    <row r="113" spans="2:65" s="1" customFormat="1" ht="16.5" customHeight="1">
      <c r="B113" s="32"/>
      <c r="E113" s="261" t="s">
        <v>1505</v>
      </c>
      <c r="F113" s="260"/>
      <c r="G113" s="260"/>
      <c r="H113" s="260"/>
      <c r="L113" s="32"/>
    </row>
    <row r="114" spans="2:65" s="1" customFormat="1" ht="12" customHeight="1">
      <c r="B114" s="32"/>
      <c r="C114" s="27" t="s">
        <v>142</v>
      </c>
      <c r="L114" s="32"/>
    </row>
    <row r="115" spans="2:65" s="1" customFormat="1" ht="16.5" customHeight="1">
      <c r="B115" s="32"/>
      <c r="E115" s="215" t="str">
        <f>E11</f>
        <v>15 - Zariadenie a rozvody stlačeného vzduchu</v>
      </c>
      <c r="F115" s="260"/>
      <c r="G115" s="260"/>
      <c r="H115" s="260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parc.č. 1132/1, 1132/2, 1558/147 k.ú. Môťová</v>
      </c>
      <c r="I117" s="27" t="s">
        <v>21</v>
      </c>
      <c r="J117" s="55" t="str">
        <f>IF(J14="","",J14)</f>
        <v>27. 2. 2025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Banskobystrický samosprávny kraj</v>
      </c>
      <c r="I119" s="27" t="s">
        <v>29</v>
      </c>
      <c r="J119" s="30" t="str">
        <f>E23</f>
        <v>Ing. Marek Mečír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162</v>
      </c>
      <c r="D122" s="124" t="s">
        <v>61</v>
      </c>
      <c r="E122" s="124" t="s">
        <v>57</v>
      </c>
      <c r="F122" s="124" t="s">
        <v>58</v>
      </c>
      <c r="G122" s="124" t="s">
        <v>163</v>
      </c>
      <c r="H122" s="124" t="s">
        <v>164</v>
      </c>
      <c r="I122" s="124" t="s">
        <v>165</v>
      </c>
      <c r="J122" s="125" t="s">
        <v>146</v>
      </c>
      <c r="K122" s="126" t="s">
        <v>166</v>
      </c>
      <c r="L122" s="122"/>
      <c r="M122" s="62" t="s">
        <v>1</v>
      </c>
      <c r="N122" s="63" t="s">
        <v>40</v>
      </c>
      <c r="O122" s="63" t="s">
        <v>167</v>
      </c>
      <c r="P122" s="63" t="s">
        <v>168</v>
      </c>
      <c r="Q122" s="63" t="s">
        <v>169</v>
      </c>
      <c r="R122" s="63" t="s">
        <v>170</v>
      </c>
      <c r="S122" s="63" t="s">
        <v>171</v>
      </c>
      <c r="T122" s="64" t="s">
        <v>172</v>
      </c>
    </row>
    <row r="123" spans="2:65" s="1" customFormat="1" ht="22.9" customHeight="1">
      <c r="B123" s="32"/>
      <c r="C123" s="67" t="s">
        <v>147</v>
      </c>
      <c r="J123" s="127">
        <f>BK123</f>
        <v>0</v>
      </c>
      <c r="L123" s="32"/>
      <c r="M123" s="65"/>
      <c r="N123" s="56"/>
      <c r="O123" s="56"/>
      <c r="P123" s="128">
        <f>P124</f>
        <v>0</v>
      </c>
      <c r="Q123" s="56"/>
      <c r="R123" s="128">
        <f>R124</f>
        <v>0</v>
      </c>
      <c r="S123" s="56"/>
      <c r="T123" s="129">
        <f>T124</f>
        <v>0</v>
      </c>
      <c r="AT123" s="17" t="s">
        <v>75</v>
      </c>
      <c r="AU123" s="17" t="s">
        <v>148</v>
      </c>
      <c r="BK123" s="130">
        <f>BK124</f>
        <v>0</v>
      </c>
    </row>
    <row r="124" spans="2:65" s="11" customFormat="1" ht="25.9" customHeight="1">
      <c r="B124" s="131"/>
      <c r="D124" s="132" t="s">
        <v>75</v>
      </c>
      <c r="E124" s="133" t="s">
        <v>186</v>
      </c>
      <c r="F124" s="133" t="s">
        <v>3198</v>
      </c>
      <c r="I124" s="134"/>
      <c r="J124" s="135">
        <f>BK124</f>
        <v>0</v>
      </c>
      <c r="L124" s="131"/>
      <c r="M124" s="136"/>
      <c r="P124" s="137">
        <f>P125+P128</f>
        <v>0</v>
      </c>
      <c r="R124" s="137">
        <f>R125+R128</f>
        <v>0</v>
      </c>
      <c r="T124" s="138">
        <f>T125+T128</f>
        <v>0</v>
      </c>
      <c r="AR124" s="132" t="s">
        <v>176</v>
      </c>
      <c r="AT124" s="139" t="s">
        <v>75</v>
      </c>
      <c r="AU124" s="139" t="s">
        <v>76</v>
      </c>
      <c r="AY124" s="132" t="s">
        <v>175</v>
      </c>
      <c r="BK124" s="140">
        <f>BK125+BK128</f>
        <v>0</v>
      </c>
    </row>
    <row r="125" spans="2:65" s="11" customFormat="1" ht="22.9" customHeight="1">
      <c r="B125" s="131"/>
      <c r="D125" s="132" t="s">
        <v>75</v>
      </c>
      <c r="E125" s="141" t="s">
        <v>3505</v>
      </c>
      <c r="F125" s="141" t="s">
        <v>3506</v>
      </c>
      <c r="I125" s="134"/>
      <c r="J125" s="142">
        <f>BK125</f>
        <v>0</v>
      </c>
      <c r="L125" s="131"/>
      <c r="M125" s="136"/>
      <c r="P125" s="137">
        <f>SUM(P126:P127)</f>
        <v>0</v>
      </c>
      <c r="R125" s="137">
        <f>SUM(R126:R127)</f>
        <v>0</v>
      </c>
      <c r="T125" s="138">
        <f>SUM(T126:T127)</f>
        <v>0</v>
      </c>
      <c r="AR125" s="132" t="s">
        <v>83</v>
      </c>
      <c r="AT125" s="139" t="s">
        <v>75</v>
      </c>
      <c r="AU125" s="139" t="s">
        <v>83</v>
      </c>
      <c r="AY125" s="132" t="s">
        <v>175</v>
      </c>
      <c r="BK125" s="140">
        <f>SUM(BK126:BK127)</f>
        <v>0</v>
      </c>
    </row>
    <row r="126" spans="2:65" s="1" customFormat="1" ht="24.2" customHeight="1">
      <c r="B126" s="143"/>
      <c r="C126" s="144" t="s">
        <v>83</v>
      </c>
      <c r="D126" s="209" t="s">
        <v>178</v>
      </c>
      <c r="E126" s="145" t="s">
        <v>3507</v>
      </c>
      <c r="F126" s="146" t="s">
        <v>3508</v>
      </c>
      <c r="G126" s="147" t="s">
        <v>181</v>
      </c>
      <c r="H126" s="148">
        <v>20</v>
      </c>
      <c r="I126" s="149"/>
      <c r="J126" s="150">
        <f>ROUND(I126*H126,2)</f>
        <v>0</v>
      </c>
      <c r="K126" s="151"/>
      <c r="L126" s="32"/>
      <c r="M126" s="152" t="s">
        <v>1</v>
      </c>
      <c r="N126" s="153" t="s">
        <v>42</v>
      </c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AR126" s="156" t="s">
        <v>182</v>
      </c>
      <c r="AT126" s="156" t="s">
        <v>178</v>
      </c>
      <c r="AU126" s="156" t="s">
        <v>89</v>
      </c>
      <c r="AY126" s="17" t="s">
        <v>175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7" t="s">
        <v>89</v>
      </c>
      <c r="BK126" s="157">
        <f>ROUND(I126*H126,2)</f>
        <v>0</v>
      </c>
      <c r="BL126" s="17" t="s">
        <v>182</v>
      </c>
      <c r="BM126" s="156" t="s">
        <v>3509</v>
      </c>
    </row>
    <row r="127" spans="2:65" s="1" customFormat="1" ht="16.5" customHeight="1">
      <c r="B127" s="143"/>
      <c r="C127" s="144" t="s">
        <v>89</v>
      </c>
      <c r="D127" s="209" t="s">
        <v>178</v>
      </c>
      <c r="E127" s="145" t="s">
        <v>3510</v>
      </c>
      <c r="F127" s="146" t="s">
        <v>3511</v>
      </c>
      <c r="G127" s="147" t="s">
        <v>253</v>
      </c>
      <c r="H127" s="148">
        <v>240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42</v>
      </c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AR127" s="156" t="s">
        <v>182</v>
      </c>
      <c r="AT127" s="156" t="s">
        <v>178</v>
      </c>
      <c r="AU127" s="156" t="s">
        <v>89</v>
      </c>
      <c r="AY127" s="17" t="s">
        <v>175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7" t="s">
        <v>89</v>
      </c>
      <c r="BK127" s="157">
        <f>ROUND(I127*H127,2)</f>
        <v>0</v>
      </c>
      <c r="BL127" s="17" t="s">
        <v>182</v>
      </c>
      <c r="BM127" s="156" t="s">
        <v>3512</v>
      </c>
    </row>
    <row r="128" spans="2:65" s="11" customFormat="1" ht="22.9" customHeight="1">
      <c r="B128" s="131"/>
      <c r="D128" s="132" t="s">
        <v>75</v>
      </c>
      <c r="E128" s="141" t="s">
        <v>3513</v>
      </c>
      <c r="F128" s="141" t="s">
        <v>3514</v>
      </c>
      <c r="I128" s="134"/>
      <c r="J128" s="142">
        <f>BK128</f>
        <v>0</v>
      </c>
      <c r="L128" s="131"/>
      <c r="M128" s="136"/>
      <c r="P128" s="137">
        <f>SUM(P129:P135)</f>
        <v>0</v>
      </c>
      <c r="R128" s="137">
        <f>SUM(R129:R135)</f>
        <v>0</v>
      </c>
      <c r="T128" s="138">
        <f>SUM(T129:T135)</f>
        <v>0</v>
      </c>
      <c r="AR128" s="132" t="s">
        <v>83</v>
      </c>
      <c r="AT128" s="139" t="s">
        <v>75</v>
      </c>
      <c r="AU128" s="139" t="s">
        <v>83</v>
      </c>
      <c r="AY128" s="132" t="s">
        <v>175</v>
      </c>
      <c r="BK128" s="140">
        <f>SUM(BK129:BK135)</f>
        <v>0</v>
      </c>
    </row>
    <row r="129" spans="2:65" s="1" customFormat="1" ht="33" customHeight="1">
      <c r="B129" s="143"/>
      <c r="C129" s="144" t="s">
        <v>205</v>
      </c>
      <c r="D129" s="209" t="s">
        <v>178</v>
      </c>
      <c r="E129" s="145" t="s">
        <v>3515</v>
      </c>
      <c r="F129" s="146" t="s">
        <v>3516</v>
      </c>
      <c r="G129" s="147" t="s">
        <v>181</v>
      </c>
      <c r="H129" s="148">
        <v>1</v>
      </c>
      <c r="I129" s="149"/>
      <c r="J129" s="150">
        <f t="shared" ref="J129:J135" si="0">ROUND(I129*H129,2)</f>
        <v>0</v>
      </c>
      <c r="K129" s="151"/>
      <c r="L129" s="32"/>
      <c r="M129" s="152" t="s">
        <v>1</v>
      </c>
      <c r="N129" s="153" t="s">
        <v>42</v>
      </c>
      <c r="P129" s="154">
        <f t="shared" ref="P129:P135" si="1">O129*H129</f>
        <v>0</v>
      </c>
      <c r="Q129" s="154">
        <v>0</v>
      </c>
      <c r="R129" s="154">
        <f t="shared" ref="R129:R135" si="2">Q129*H129</f>
        <v>0</v>
      </c>
      <c r="S129" s="154">
        <v>0</v>
      </c>
      <c r="T129" s="155">
        <f t="shared" ref="T129:T135" si="3">S129*H129</f>
        <v>0</v>
      </c>
      <c r="AR129" s="156" t="s">
        <v>182</v>
      </c>
      <c r="AT129" s="156" t="s">
        <v>178</v>
      </c>
      <c r="AU129" s="156" t="s">
        <v>89</v>
      </c>
      <c r="AY129" s="17" t="s">
        <v>175</v>
      </c>
      <c r="BE129" s="157">
        <f t="shared" ref="BE129:BE135" si="4">IF(N129="základná",J129,0)</f>
        <v>0</v>
      </c>
      <c r="BF129" s="157">
        <f t="shared" ref="BF129:BF135" si="5">IF(N129="znížená",J129,0)</f>
        <v>0</v>
      </c>
      <c r="BG129" s="157">
        <f t="shared" ref="BG129:BG135" si="6">IF(N129="zákl. prenesená",J129,0)</f>
        <v>0</v>
      </c>
      <c r="BH129" s="157">
        <f t="shared" ref="BH129:BH135" si="7">IF(N129="zníž. prenesená",J129,0)</f>
        <v>0</v>
      </c>
      <c r="BI129" s="157">
        <f t="shared" ref="BI129:BI135" si="8">IF(N129="nulová",J129,0)</f>
        <v>0</v>
      </c>
      <c r="BJ129" s="17" t="s">
        <v>89</v>
      </c>
      <c r="BK129" s="157">
        <f t="shared" ref="BK129:BK135" si="9">ROUND(I129*H129,2)</f>
        <v>0</v>
      </c>
      <c r="BL129" s="17" t="s">
        <v>182</v>
      </c>
      <c r="BM129" s="156" t="s">
        <v>3517</v>
      </c>
    </row>
    <row r="130" spans="2:65" s="1" customFormat="1" ht="16.5" customHeight="1">
      <c r="B130" s="143"/>
      <c r="C130" s="144" t="s">
        <v>247</v>
      </c>
      <c r="D130" s="209" t="s">
        <v>178</v>
      </c>
      <c r="E130" s="145" t="s">
        <v>3518</v>
      </c>
      <c r="F130" s="146" t="s">
        <v>3519</v>
      </c>
      <c r="G130" s="147" t="s">
        <v>181</v>
      </c>
      <c r="H130" s="148">
        <v>1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182</v>
      </c>
      <c r="AT130" s="156" t="s">
        <v>178</v>
      </c>
      <c r="AU130" s="156" t="s">
        <v>89</v>
      </c>
      <c r="AY130" s="17" t="s">
        <v>175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182</v>
      </c>
      <c r="BM130" s="156" t="s">
        <v>3520</v>
      </c>
    </row>
    <row r="131" spans="2:65" s="1" customFormat="1" ht="16.5" customHeight="1">
      <c r="B131" s="143"/>
      <c r="C131" s="144" t="s">
        <v>189</v>
      </c>
      <c r="D131" s="209" t="s">
        <v>178</v>
      </c>
      <c r="E131" s="145" t="s">
        <v>3521</v>
      </c>
      <c r="F131" s="146" t="s">
        <v>3522</v>
      </c>
      <c r="G131" s="147" t="s">
        <v>181</v>
      </c>
      <c r="H131" s="148">
        <v>1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182</v>
      </c>
      <c r="AT131" s="156" t="s">
        <v>178</v>
      </c>
      <c r="AU131" s="156" t="s">
        <v>89</v>
      </c>
      <c r="AY131" s="17" t="s">
        <v>175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182</v>
      </c>
      <c r="BM131" s="156" t="s">
        <v>3523</v>
      </c>
    </row>
    <row r="132" spans="2:65" s="1" customFormat="1" ht="24.2" customHeight="1">
      <c r="B132" s="143"/>
      <c r="C132" s="144" t="s">
        <v>269</v>
      </c>
      <c r="D132" s="209" t="s">
        <v>178</v>
      </c>
      <c r="E132" s="145" t="s">
        <v>3524</v>
      </c>
      <c r="F132" s="146" t="s">
        <v>3525</v>
      </c>
      <c r="G132" s="147" t="s">
        <v>181</v>
      </c>
      <c r="H132" s="148">
        <v>1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182</v>
      </c>
      <c r="AT132" s="156" t="s">
        <v>178</v>
      </c>
      <c r="AU132" s="156" t="s">
        <v>89</v>
      </c>
      <c r="AY132" s="17" t="s">
        <v>175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182</v>
      </c>
      <c r="BM132" s="156" t="s">
        <v>3526</v>
      </c>
    </row>
    <row r="133" spans="2:65" s="1" customFormat="1" ht="16.5" customHeight="1">
      <c r="B133" s="143"/>
      <c r="C133" s="144" t="s">
        <v>127</v>
      </c>
      <c r="D133" s="209" t="s">
        <v>178</v>
      </c>
      <c r="E133" s="145" t="s">
        <v>3527</v>
      </c>
      <c r="F133" s="146" t="s">
        <v>3528</v>
      </c>
      <c r="G133" s="147" t="s">
        <v>181</v>
      </c>
      <c r="H133" s="148">
        <v>1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182</v>
      </c>
      <c r="AT133" s="156" t="s">
        <v>178</v>
      </c>
      <c r="AU133" s="156" t="s">
        <v>89</v>
      </c>
      <c r="AY133" s="17" t="s">
        <v>175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182</v>
      </c>
      <c r="BM133" s="156" t="s">
        <v>3529</v>
      </c>
    </row>
    <row r="134" spans="2:65" s="1" customFormat="1" ht="16.5" customHeight="1">
      <c r="B134" s="143"/>
      <c r="C134" s="144" t="s">
        <v>121</v>
      </c>
      <c r="D134" s="209" t="s">
        <v>178</v>
      </c>
      <c r="E134" s="145" t="s">
        <v>3530</v>
      </c>
      <c r="F134" s="146" t="s">
        <v>3531</v>
      </c>
      <c r="G134" s="147" t="s">
        <v>181</v>
      </c>
      <c r="H134" s="148">
        <v>1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182</v>
      </c>
      <c r="AT134" s="156" t="s">
        <v>178</v>
      </c>
      <c r="AU134" s="156" t="s">
        <v>89</v>
      </c>
      <c r="AY134" s="17" t="s">
        <v>175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182</v>
      </c>
      <c r="BM134" s="156" t="s">
        <v>3532</v>
      </c>
    </row>
    <row r="135" spans="2:65" s="1" customFormat="1" ht="16.5" customHeight="1">
      <c r="B135" s="143"/>
      <c r="C135" s="144" t="s">
        <v>124</v>
      </c>
      <c r="D135" s="209" t="s">
        <v>178</v>
      </c>
      <c r="E135" s="145" t="s">
        <v>3533</v>
      </c>
      <c r="F135" s="146" t="s">
        <v>3534</v>
      </c>
      <c r="G135" s="147" t="s">
        <v>181</v>
      </c>
      <c r="H135" s="148">
        <v>1</v>
      </c>
      <c r="I135" s="149"/>
      <c r="J135" s="150">
        <f t="shared" si="0"/>
        <v>0</v>
      </c>
      <c r="K135" s="151"/>
      <c r="L135" s="32"/>
      <c r="M135" s="194" t="s">
        <v>1</v>
      </c>
      <c r="N135" s="195" t="s">
        <v>42</v>
      </c>
      <c r="O135" s="196"/>
      <c r="P135" s="197">
        <f t="shared" si="1"/>
        <v>0</v>
      </c>
      <c r="Q135" s="197">
        <v>0</v>
      </c>
      <c r="R135" s="197">
        <f t="shared" si="2"/>
        <v>0</v>
      </c>
      <c r="S135" s="197">
        <v>0</v>
      </c>
      <c r="T135" s="198">
        <f t="shared" si="3"/>
        <v>0</v>
      </c>
      <c r="AR135" s="156" t="s">
        <v>182</v>
      </c>
      <c r="AT135" s="156" t="s">
        <v>178</v>
      </c>
      <c r="AU135" s="156" t="s">
        <v>89</v>
      </c>
      <c r="AY135" s="17" t="s">
        <v>175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182</v>
      </c>
      <c r="BM135" s="156" t="s">
        <v>3535</v>
      </c>
    </row>
    <row r="136" spans="2:65" s="1" customFormat="1" ht="6.95" customHeight="1"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2"/>
    </row>
  </sheetData>
  <autoFilter ref="C122:K135" xr:uid="{00000000-0009-0000-0000-00000F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1"/>
  <sheetViews>
    <sheetView showGridLines="0" topLeftCell="A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141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143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ROUND(J132,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ROUND((SUM(BE132:BE440)),  2)</f>
        <v>0</v>
      </c>
      <c r="G35" s="100"/>
      <c r="H35" s="100"/>
      <c r="I35" s="101">
        <v>0.23</v>
      </c>
      <c r="J35" s="99">
        <f>ROUND(((SUM(BE132:BE440))*I35),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ROUND((SUM(BF132:BF440)),  2)</f>
        <v>0</v>
      </c>
      <c r="G36" s="100"/>
      <c r="H36" s="100"/>
      <c r="I36" s="101">
        <v>0.23</v>
      </c>
      <c r="J36" s="99">
        <f>ROUND(((SUM(BF132:BF440))*I36),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ROUND((SUM(BG132:BG440)),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ROUND((SUM(BH132:BH440)),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ROUND((SUM(BI132:BI440)),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141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01 - Výmena výplní otvorov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J132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47" s="9" customFormat="1" ht="19.899999999999999" customHeight="1">
      <c r="B100" s="118"/>
      <c r="D100" s="119" t="s">
        <v>150</v>
      </c>
      <c r="E100" s="120"/>
      <c r="F100" s="120"/>
      <c r="G100" s="120"/>
      <c r="H100" s="120"/>
      <c r="I100" s="120"/>
      <c r="J100" s="121">
        <f>J134</f>
        <v>0</v>
      </c>
      <c r="L100" s="118"/>
    </row>
    <row r="101" spans="2:47" s="9" customFormat="1" ht="19.899999999999999" customHeight="1">
      <c r="B101" s="118"/>
      <c r="D101" s="119" t="s">
        <v>151</v>
      </c>
      <c r="E101" s="120"/>
      <c r="F101" s="120"/>
      <c r="G101" s="120"/>
      <c r="H101" s="120"/>
      <c r="I101" s="120"/>
      <c r="J101" s="121">
        <f>J148</f>
        <v>0</v>
      </c>
      <c r="L101" s="118"/>
    </row>
    <row r="102" spans="2:47" s="9" customFormat="1" ht="19.899999999999999" customHeight="1">
      <c r="B102" s="118"/>
      <c r="D102" s="119" t="s">
        <v>152</v>
      </c>
      <c r="E102" s="120"/>
      <c r="F102" s="120"/>
      <c r="G102" s="120"/>
      <c r="H102" s="120"/>
      <c r="I102" s="120"/>
      <c r="J102" s="121">
        <f>J234</f>
        <v>0</v>
      </c>
      <c r="L102" s="118"/>
    </row>
    <row r="103" spans="2:47" s="9" customFormat="1" ht="19.899999999999999" customHeight="1">
      <c r="B103" s="118"/>
      <c r="D103" s="119" t="s">
        <v>153</v>
      </c>
      <c r="E103" s="120"/>
      <c r="F103" s="120"/>
      <c r="G103" s="120"/>
      <c r="H103" s="120"/>
      <c r="I103" s="120"/>
      <c r="J103" s="121">
        <f>J314</f>
        <v>0</v>
      </c>
      <c r="L103" s="118"/>
    </row>
    <row r="104" spans="2:47" s="8" customFormat="1" ht="24.95" customHeight="1">
      <c r="B104" s="114"/>
      <c r="D104" s="115" t="s">
        <v>154</v>
      </c>
      <c r="E104" s="116"/>
      <c r="F104" s="116"/>
      <c r="G104" s="116"/>
      <c r="H104" s="116"/>
      <c r="I104" s="116"/>
      <c r="J104" s="117">
        <f>J316</f>
        <v>0</v>
      </c>
      <c r="L104" s="114"/>
    </row>
    <row r="105" spans="2:47" s="8" customFormat="1" ht="24.95" customHeight="1">
      <c r="B105" s="114"/>
      <c r="D105" s="115" t="s">
        <v>155</v>
      </c>
      <c r="E105" s="116"/>
      <c r="F105" s="116"/>
      <c r="G105" s="116"/>
      <c r="H105" s="116"/>
      <c r="I105" s="116"/>
      <c r="J105" s="117">
        <f>J329</f>
        <v>0</v>
      </c>
      <c r="L105" s="114"/>
    </row>
    <row r="106" spans="2:47" s="9" customFormat="1" ht="19.899999999999999" customHeight="1">
      <c r="B106" s="118"/>
      <c r="D106" s="119" t="s">
        <v>156</v>
      </c>
      <c r="E106" s="120"/>
      <c r="F106" s="120"/>
      <c r="G106" s="120"/>
      <c r="H106" s="120"/>
      <c r="I106" s="120"/>
      <c r="J106" s="121">
        <f>J330</f>
        <v>0</v>
      </c>
      <c r="L106" s="118"/>
    </row>
    <row r="107" spans="2:47" s="9" customFormat="1" ht="19.899999999999999" customHeight="1">
      <c r="B107" s="118"/>
      <c r="D107" s="119" t="s">
        <v>157</v>
      </c>
      <c r="E107" s="120"/>
      <c r="F107" s="120"/>
      <c r="G107" s="120"/>
      <c r="H107" s="120"/>
      <c r="I107" s="120"/>
      <c r="J107" s="121">
        <f>J342</f>
        <v>0</v>
      </c>
      <c r="L107" s="118"/>
    </row>
    <row r="108" spans="2:47" s="9" customFormat="1" ht="19.899999999999999" customHeight="1">
      <c r="B108" s="118"/>
      <c r="D108" s="119" t="s">
        <v>158</v>
      </c>
      <c r="E108" s="120"/>
      <c r="F108" s="120"/>
      <c r="G108" s="120"/>
      <c r="H108" s="120"/>
      <c r="I108" s="120"/>
      <c r="J108" s="121">
        <f>J416</f>
        <v>0</v>
      </c>
      <c r="L108" s="118"/>
    </row>
    <row r="109" spans="2:47" s="9" customFormat="1" ht="19.899999999999999" customHeight="1">
      <c r="B109" s="118"/>
      <c r="D109" s="119" t="s">
        <v>159</v>
      </c>
      <c r="E109" s="120"/>
      <c r="F109" s="120"/>
      <c r="G109" s="120"/>
      <c r="H109" s="120"/>
      <c r="I109" s="120"/>
      <c r="J109" s="121">
        <f>J431</f>
        <v>0</v>
      </c>
      <c r="L109" s="118"/>
    </row>
    <row r="110" spans="2:47" s="9" customFormat="1" ht="19.899999999999999" customHeight="1">
      <c r="B110" s="118"/>
      <c r="D110" s="119" t="s">
        <v>160</v>
      </c>
      <c r="E110" s="120"/>
      <c r="F110" s="120"/>
      <c r="G110" s="120"/>
      <c r="H110" s="120"/>
      <c r="I110" s="120"/>
      <c r="J110" s="121">
        <f>J435</f>
        <v>0</v>
      </c>
      <c r="L110" s="118"/>
    </row>
    <row r="111" spans="2:47" s="1" customFormat="1" ht="21.75" customHeight="1">
      <c r="B111" s="32"/>
      <c r="L111" s="32"/>
    </row>
    <row r="112" spans="2:47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6.95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4.95" customHeight="1">
      <c r="B117" s="32"/>
      <c r="C117" s="21" t="s">
        <v>161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26.25" customHeight="1">
      <c r="B120" s="32"/>
      <c r="E120" s="261" t="str">
        <f>E7</f>
        <v>Stavebné úpravy a rekonštrukcia priestorov Strednej odbornej školy drevárskej vo Zvolene</v>
      </c>
      <c r="F120" s="262"/>
      <c r="G120" s="262"/>
      <c r="H120" s="262"/>
      <c r="L120" s="32"/>
    </row>
    <row r="121" spans="2:12" ht="12" customHeight="1">
      <c r="B121" s="20"/>
      <c r="C121" s="27" t="s">
        <v>140</v>
      </c>
      <c r="L121" s="20"/>
    </row>
    <row r="122" spans="2:12" s="1" customFormat="1" ht="16.5" customHeight="1">
      <c r="B122" s="32"/>
      <c r="E122" s="261" t="s">
        <v>141</v>
      </c>
      <c r="F122" s="260"/>
      <c r="G122" s="260"/>
      <c r="H122" s="260"/>
      <c r="L122" s="32"/>
    </row>
    <row r="123" spans="2:12" s="1" customFormat="1" ht="12" customHeight="1">
      <c r="B123" s="32"/>
      <c r="C123" s="27" t="s">
        <v>142</v>
      </c>
      <c r="L123" s="32"/>
    </row>
    <row r="124" spans="2:12" s="1" customFormat="1" ht="16.5" customHeight="1">
      <c r="B124" s="32"/>
      <c r="E124" s="215" t="str">
        <f>E11</f>
        <v>01 - Výmena výplní otvorov</v>
      </c>
      <c r="F124" s="260"/>
      <c r="G124" s="260"/>
      <c r="H124" s="260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F14</f>
        <v>parc.č. 1132/1, 1132/2, 1558/147 k.ú. Môťová</v>
      </c>
      <c r="I126" s="27" t="s">
        <v>21</v>
      </c>
      <c r="J126" s="55" t="str">
        <f>IF(J14="","",J14)</f>
        <v>27. 2. 2025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23</v>
      </c>
      <c r="F128" s="25" t="str">
        <f>E17</f>
        <v>Banskobystrický samosprávny kraj</v>
      </c>
      <c r="I128" s="27" t="s">
        <v>29</v>
      </c>
      <c r="J128" s="30" t="str">
        <f>E23</f>
        <v>Ing. Marek Mečír</v>
      </c>
      <c r="L128" s="32"/>
    </row>
    <row r="129" spans="2:65" s="1" customFormat="1" ht="15.2" customHeight="1">
      <c r="B129" s="32"/>
      <c r="C129" s="27" t="s">
        <v>27</v>
      </c>
      <c r="F129" s="25" t="str">
        <f>IF(E20="","",E20)</f>
        <v>Vyplň údaj</v>
      </c>
      <c r="I129" s="27" t="s">
        <v>32</v>
      </c>
      <c r="J129" s="30" t="str">
        <f>E26</f>
        <v>Stanislav Hlubina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22"/>
      <c r="C131" s="123" t="s">
        <v>162</v>
      </c>
      <c r="D131" s="124" t="s">
        <v>61</v>
      </c>
      <c r="E131" s="124" t="s">
        <v>57</v>
      </c>
      <c r="F131" s="124" t="s">
        <v>58</v>
      </c>
      <c r="G131" s="124" t="s">
        <v>163</v>
      </c>
      <c r="H131" s="124" t="s">
        <v>164</v>
      </c>
      <c r="I131" s="124" t="s">
        <v>165</v>
      </c>
      <c r="J131" s="125" t="s">
        <v>146</v>
      </c>
      <c r="K131" s="126" t="s">
        <v>166</v>
      </c>
      <c r="L131" s="122"/>
      <c r="M131" s="62" t="s">
        <v>1</v>
      </c>
      <c r="N131" s="63" t="s">
        <v>40</v>
      </c>
      <c r="O131" s="63" t="s">
        <v>167</v>
      </c>
      <c r="P131" s="63" t="s">
        <v>168</v>
      </c>
      <c r="Q131" s="63" t="s">
        <v>169</v>
      </c>
      <c r="R131" s="63" t="s">
        <v>170</v>
      </c>
      <c r="S131" s="63" t="s">
        <v>171</v>
      </c>
      <c r="T131" s="64" t="s">
        <v>172</v>
      </c>
    </row>
    <row r="132" spans="2:65" s="1" customFormat="1" ht="22.9" customHeight="1">
      <c r="B132" s="32"/>
      <c r="C132" s="67" t="s">
        <v>147</v>
      </c>
      <c r="J132" s="127">
        <f>BK132</f>
        <v>0</v>
      </c>
      <c r="L132" s="32"/>
      <c r="M132" s="65"/>
      <c r="N132" s="56"/>
      <c r="O132" s="56"/>
      <c r="P132" s="128">
        <f>P133+P316+P329</f>
        <v>0</v>
      </c>
      <c r="Q132" s="56"/>
      <c r="R132" s="128">
        <f>R133+R316+R329</f>
        <v>28.318720787250001</v>
      </c>
      <c r="S132" s="56"/>
      <c r="T132" s="129">
        <f>T133+T316+T329</f>
        <v>48.512266500000003</v>
      </c>
      <c r="AT132" s="17" t="s">
        <v>75</v>
      </c>
      <c r="AU132" s="17" t="s">
        <v>148</v>
      </c>
      <c r="BK132" s="130">
        <f>BK133+BK316+BK329</f>
        <v>0</v>
      </c>
    </row>
    <row r="133" spans="2:65" s="11" customFormat="1" ht="25.9" customHeight="1">
      <c r="B133" s="131"/>
      <c r="D133" s="132" t="s">
        <v>75</v>
      </c>
      <c r="E133" s="133" t="s">
        <v>173</v>
      </c>
      <c r="F133" s="133" t="s">
        <v>174</v>
      </c>
      <c r="I133" s="134"/>
      <c r="J133" s="135">
        <f>BK133</f>
        <v>0</v>
      </c>
      <c r="L133" s="131"/>
      <c r="M133" s="136"/>
      <c r="P133" s="137">
        <f>P134+P148+P234+P314</f>
        <v>0</v>
      </c>
      <c r="R133" s="137">
        <f>R134+R148+R234+R314</f>
        <v>24.3361129434</v>
      </c>
      <c r="T133" s="138">
        <f>T134+T148+T234+T314</f>
        <v>45.616281000000001</v>
      </c>
      <c r="AR133" s="132" t="s">
        <v>83</v>
      </c>
      <c r="AT133" s="139" t="s">
        <v>75</v>
      </c>
      <c r="AU133" s="139" t="s">
        <v>76</v>
      </c>
      <c r="AY133" s="132" t="s">
        <v>175</v>
      </c>
      <c r="BK133" s="140">
        <f>BK134+BK148+BK234+BK314</f>
        <v>0</v>
      </c>
    </row>
    <row r="134" spans="2:65" s="11" customFormat="1" ht="22.9" customHeight="1">
      <c r="B134" s="131"/>
      <c r="D134" s="132" t="s">
        <v>75</v>
      </c>
      <c r="E134" s="141" t="s">
        <v>176</v>
      </c>
      <c r="F134" s="141" t="s">
        <v>177</v>
      </c>
      <c r="I134" s="134"/>
      <c r="J134" s="142">
        <f>BK134</f>
        <v>0</v>
      </c>
      <c r="L134" s="131"/>
      <c r="M134" s="136"/>
      <c r="P134" s="137">
        <f>SUM(P135:P147)</f>
        <v>0</v>
      </c>
      <c r="R134" s="137">
        <f>SUM(R135:R147)</f>
        <v>11.70442134</v>
      </c>
      <c r="T134" s="138">
        <f>SUM(T135:T147)</f>
        <v>0</v>
      </c>
      <c r="AR134" s="132" t="s">
        <v>83</v>
      </c>
      <c r="AT134" s="139" t="s">
        <v>75</v>
      </c>
      <c r="AU134" s="139" t="s">
        <v>83</v>
      </c>
      <c r="AY134" s="132" t="s">
        <v>175</v>
      </c>
      <c r="BK134" s="140">
        <f>SUM(BK135:BK147)</f>
        <v>0</v>
      </c>
    </row>
    <row r="135" spans="2:65" s="1" customFormat="1" ht="33" customHeight="1">
      <c r="B135" s="143"/>
      <c r="C135" s="144" t="s">
        <v>83</v>
      </c>
      <c r="D135" s="144" t="s">
        <v>178</v>
      </c>
      <c r="E135" s="145" t="s">
        <v>179</v>
      </c>
      <c r="F135" s="146" t="s">
        <v>180</v>
      </c>
      <c r="G135" s="147" t="s">
        <v>181</v>
      </c>
      <c r="H135" s="148">
        <v>4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P135" s="154">
        <f>O135*H135</f>
        <v>0</v>
      </c>
      <c r="Q135" s="154">
        <v>3.0009999999999998E-2</v>
      </c>
      <c r="R135" s="154">
        <f>Q135*H135</f>
        <v>0.12003999999999999</v>
      </c>
      <c r="S135" s="154">
        <v>0</v>
      </c>
      <c r="T135" s="155">
        <f>S135*H135</f>
        <v>0</v>
      </c>
      <c r="AR135" s="156" t="s">
        <v>182</v>
      </c>
      <c r="AT135" s="156" t="s">
        <v>178</v>
      </c>
      <c r="AU135" s="156" t="s">
        <v>89</v>
      </c>
      <c r="AY135" s="17" t="s">
        <v>175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89</v>
      </c>
      <c r="BK135" s="157">
        <f>ROUND(I135*H135,2)</f>
        <v>0</v>
      </c>
      <c r="BL135" s="17" t="s">
        <v>182</v>
      </c>
      <c r="BM135" s="156" t="s">
        <v>183</v>
      </c>
    </row>
    <row r="136" spans="2:65" s="12" customFormat="1">
      <c r="B136" s="158"/>
      <c r="D136" s="159" t="s">
        <v>184</v>
      </c>
      <c r="E136" s="160" t="s">
        <v>1</v>
      </c>
      <c r="F136" s="161" t="s">
        <v>185</v>
      </c>
      <c r="H136" s="160" t="s">
        <v>1</v>
      </c>
      <c r="I136" s="162"/>
      <c r="L136" s="158"/>
      <c r="M136" s="163"/>
      <c r="T136" s="164"/>
      <c r="AT136" s="160" t="s">
        <v>184</v>
      </c>
      <c r="AU136" s="160" t="s">
        <v>89</v>
      </c>
      <c r="AV136" s="12" t="s">
        <v>83</v>
      </c>
      <c r="AW136" s="12" t="s">
        <v>31</v>
      </c>
      <c r="AX136" s="12" t="s">
        <v>76</v>
      </c>
      <c r="AY136" s="160" t="s">
        <v>175</v>
      </c>
    </row>
    <row r="137" spans="2:65" s="13" customFormat="1">
      <c r="B137" s="165"/>
      <c r="D137" s="159" t="s">
        <v>184</v>
      </c>
      <c r="E137" s="166" t="s">
        <v>1</v>
      </c>
      <c r="F137" s="167" t="s">
        <v>182</v>
      </c>
      <c r="H137" s="168">
        <v>4</v>
      </c>
      <c r="I137" s="169"/>
      <c r="L137" s="165"/>
      <c r="M137" s="170"/>
      <c r="T137" s="171"/>
      <c r="AT137" s="166" t="s">
        <v>184</v>
      </c>
      <c r="AU137" s="166" t="s">
        <v>89</v>
      </c>
      <c r="AV137" s="13" t="s">
        <v>89</v>
      </c>
      <c r="AW137" s="13" t="s">
        <v>31</v>
      </c>
      <c r="AX137" s="13" t="s">
        <v>83</v>
      </c>
      <c r="AY137" s="166" t="s">
        <v>175</v>
      </c>
    </row>
    <row r="138" spans="2:65" s="1" customFormat="1" ht="16.5" customHeight="1">
      <c r="B138" s="143"/>
      <c r="C138" s="172" t="s">
        <v>89</v>
      </c>
      <c r="D138" s="172" t="s">
        <v>186</v>
      </c>
      <c r="E138" s="173" t="s">
        <v>187</v>
      </c>
      <c r="F138" s="174" t="s">
        <v>188</v>
      </c>
      <c r="G138" s="175" t="s">
        <v>181</v>
      </c>
      <c r="H138" s="176">
        <v>4</v>
      </c>
      <c r="I138" s="177"/>
      <c r="J138" s="178">
        <f>ROUND(I138*H138,2)</f>
        <v>0</v>
      </c>
      <c r="K138" s="179"/>
      <c r="L138" s="180"/>
      <c r="M138" s="181" t="s">
        <v>1</v>
      </c>
      <c r="N138" s="182" t="s">
        <v>42</v>
      </c>
      <c r="P138" s="154">
        <f>O138*H138</f>
        <v>0</v>
      </c>
      <c r="Q138" s="154">
        <v>0.13300000000000001</v>
      </c>
      <c r="R138" s="154">
        <f>Q138*H138</f>
        <v>0.53200000000000003</v>
      </c>
      <c r="S138" s="154">
        <v>0</v>
      </c>
      <c r="T138" s="155">
        <f>S138*H138</f>
        <v>0</v>
      </c>
      <c r="AR138" s="156" t="s">
        <v>189</v>
      </c>
      <c r="AT138" s="156" t="s">
        <v>186</v>
      </c>
      <c r="AU138" s="156" t="s">
        <v>89</v>
      </c>
      <c r="AY138" s="17" t="s">
        <v>175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182</v>
      </c>
      <c r="BM138" s="156" t="s">
        <v>190</v>
      </c>
    </row>
    <row r="139" spans="2:65" s="1" customFormat="1" ht="24.2" customHeight="1">
      <c r="B139" s="143"/>
      <c r="C139" s="144" t="s">
        <v>176</v>
      </c>
      <c r="D139" s="144" t="s">
        <v>178</v>
      </c>
      <c r="E139" s="145" t="s">
        <v>191</v>
      </c>
      <c r="F139" s="146" t="s">
        <v>192</v>
      </c>
      <c r="G139" s="147" t="s">
        <v>181</v>
      </c>
      <c r="H139" s="148">
        <v>16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5.5482999999999998E-2</v>
      </c>
      <c r="R139" s="154">
        <f>Q139*H139</f>
        <v>0.88772799999999996</v>
      </c>
      <c r="S139" s="154">
        <v>0</v>
      </c>
      <c r="T139" s="155">
        <f>S139*H139</f>
        <v>0</v>
      </c>
      <c r="AR139" s="156" t="s">
        <v>182</v>
      </c>
      <c r="AT139" s="156" t="s">
        <v>178</v>
      </c>
      <c r="AU139" s="156" t="s">
        <v>89</v>
      </c>
      <c r="AY139" s="17" t="s">
        <v>175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182</v>
      </c>
      <c r="BM139" s="156" t="s">
        <v>193</v>
      </c>
    </row>
    <row r="140" spans="2:65" s="13" customFormat="1">
      <c r="B140" s="165"/>
      <c r="D140" s="159" t="s">
        <v>184</v>
      </c>
      <c r="E140" s="166" t="s">
        <v>1</v>
      </c>
      <c r="F140" s="167" t="s">
        <v>194</v>
      </c>
      <c r="H140" s="168">
        <v>16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83</v>
      </c>
      <c r="AY140" s="166" t="s">
        <v>175</v>
      </c>
    </row>
    <row r="141" spans="2:65" s="1" customFormat="1" ht="33" customHeight="1">
      <c r="B141" s="143"/>
      <c r="C141" s="144" t="s">
        <v>182</v>
      </c>
      <c r="D141" s="144" t="s">
        <v>178</v>
      </c>
      <c r="E141" s="145" t="s">
        <v>195</v>
      </c>
      <c r="F141" s="146" t="s">
        <v>196</v>
      </c>
      <c r="G141" s="147" t="s">
        <v>197</v>
      </c>
      <c r="H141" s="148">
        <v>36.225999999999999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0.28059000000000001</v>
      </c>
      <c r="R141" s="154">
        <f>Q141*H141</f>
        <v>10.164653339999999</v>
      </c>
      <c r="S141" s="154">
        <v>0</v>
      </c>
      <c r="T141" s="155">
        <f>S141*H141</f>
        <v>0</v>
      </c>
      <c r="AR141" s="156" t="s">
        <v>182</v>
      </c>
      <c r="AT141" s="156" t="s">
        <v>178</v>
      </c>
      <c r="AU141" s="156" t="s">
        <v>89</v>
      </c>
      <c r="AY141" s="17" t="s">
        <v>175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182</v>
      </c>
      <c r="BM141" s="156" t="s">
        <v>198</v>
      </c>
    </row>
    <row r="142" spans="2:65" s="13" customFormat="1">
      <c r="B142" s="165"/>
      <c r="D142" s="159" t="s">
        <v>184</v>
      </c>
      <c r="E142" s="166" t="s">
        <v>1</v>
      </c>
      <c r="F142" s="167" t="s">
        <v>199</v>
      </c>
      <c r="H142" s="168">
        <v>7.75</v>
      </c>
      <c r="I142" s="169"/>
      <c r="L142" s="165"/>
      <c r="M142" s="170"/>
      <c r="T142" s="171"/>
      <c r="AT142" s="166" t="s">
        <v>184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175</v>
      </c>
    </row>
    <row r="143" spans="2:65" s="13" customFormat="1">
      <c r="B143" s="165"/>
      <c r="D143" s="159" t="s">
        <v>184</v>
      </c>
      <c r="E143" s="166" t="s">
        <v>1</v>
      </c>
      <c r="F143" s="167" t="s">
        <v>200</v>
      </c>
      <c r="H143" s="168">
        <v>10.050000000000001</v>
      </c>
      <c r="I143" s="169"/>
      <c r="L143" s="165"/>
      <c r="M143" s="170"/>
      <c r="T143" s="171"/>
      <c r="AT143" s="166" t="s">
        <v>184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175</v>
      </c>
    </row>
    <row r="144" spans="2:65" s="13" customFormat="1">
      <c r="B144" s="165"/>
      <c r="D144" s="159" t="s">
        <v>184</v>
      </c>
      <c r="E144" s="166" t="s">
        <v>1</v>
      </c>
      <c r="F144" s="167" t="s">
        <v>201</v>
      </c>
      <c r="H144" s="168">
        <v>4.2039999999999997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175</v>
      </c>
    </row>
    <row r="145" spans="2:65" s="13" customFormat="1">
      <c r="B145" s="165"/>
      <c r="D145" s="159" t="s">
        <v>184</v>
      </c>
      <c r="E145" s="166" t="s">
        <v>1</v>
      </c>
      <c r="F145" s="167" t="s">
        <v>202</v>
      </c>
      <c r="H145" s="168">
        <v>4.7229999999999999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175</v>
      </c>
    </row>
    <row r="146" spans="2:65" s="13" customFormat="1">
      <c r="B146" s="165"/>
      <c r="D146" s="159" t="s">
        <v>184</v>
      </c>
      <c r="E146" s="166" t="s">
        <v>1</v>
      </c>
      <c r="F146" s="167" t="s">
        <v>203</v>
      </c>
      <c r="H146" s="168">
        <v>9.4990000000000006</v>
      </c>
      <c r="I146" s="169"/>
      <c r="L146" s="165"/>
      <c r="M146" s="170"/>
      <c r="T146" s="171"/>
      <c r="AT146" s="166" t="s">
        <v>184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175</v>
      </c>
    </row>
    <row r="147" spans="2:65" s="14" customFormat="1">
      <c r="B147" s="183"/>
      <c r="D147" s="159" t="s">
        <v>184</v>
      </c>
      <c r="E147" s="184" t="s">
        <v>1</v>
      </c>
      <c r="F147" s="185" t="s">
        <v>204</v>
      </c>
      <c r="H147" s="186">
        <v>36.225999999999999</v>
      </c>
      <c r="I147" s="187"/>
      <c r="L147" s="183"/>
      <c r="M147" s="188"/>
      <c r="T147" s="189"/>
      <c r="AT147" s="184" t="s">
        <v>184</v>
      </c>
      <c r="AU147" s="184" t="s">
        <v>89</v>
      </c>
      <c r="AV147" s="14" t="s">
        <v>182</v>
      </c>
      <c r="AW147" s="14" t="s">
        <v>31</v>
      </c>
      <c r="AX147" s="14" t="s">
        <v>83</v>
      </c>
      <c r="AY147" s="184" t="s">
        <v>175</v>
      </c>
    </row>
    <row r="148" spans="2:65" s="11" customFormat="1" ht="22.9" customHeight="1">
      <c r="B148" s="131"/>
      <c r="D148" s="132" t="s">
        <v>75</v>
      </c>
      <c r="E148" s="141" t="s">
        <v>205</v>
      </c>
      <c r="F148" s="141" t="s">
        <v>206</v>
      </c>
      <c r="I148" s="134"/>
      <c r="J148" s="142">
        <f>BK148</f>
        <v>0</v>
      </c>
      <c r="L148" s="131"/>
      <c r="M148" s="136"/>
      <c r="P148" s="137">
        <f>SUM(P149:P233)</f>
        <v>0</v>
      </c>
      <c r="R148" s="137">
        <f>SUM(R149:R233)</f>
        <v>12.6316916034</v>
      </c>
      <c r="T148" s="138">
        <f>SUM(T149:T233)</f>
        <v>0</v>
      </c>
      <c r="AR148" s="132" t="s">
        <v>83</v>
      </c>
      <c r="AT148" s="139" t="s">
        <v>75</v>
      </c>
      <c r="AU148" s="139" t="s">
        <v>83</v>
      </c>
      <c r="AY148" s="132" t="s">
        <v>175</v>
      </c>
      <c r="BK148" s="140">
        <f>SUM(BK149:BK233)</f>
        <v>0</v>
      </c>
    </row>
    <row r="149" spans="2:65" s="1" customFormat="1" ht="24.2" customHeight="1">
      <c r="B149" s="143"/>
      <c r="C149" s="144" t="s">
        <v>207</v>
      </c>
      <c r="D149" s="144" t="s">
        <v>178</v>
      </c>
      <c r="E149" s="145" t="s">
        <v>208</v>
      </c>
      <c r="F149" s="146" t="s">
        <v>209</v>
      </c>
      <c r="G149" s="147" t="s">
        <v>197</v>
      </c>
      <c r="H149" s="148">
        <v>471.815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1.9136000000000001E-4</v>
      </c>
      <c r="R149" s="154">
        <f>Q149*H149</f>
        <v>9.0286518400000002E-2</v>
      </c>
      <c r="S149" s="154">
        <v>0</v>
      </c>
      <c r="T149" s="155">
        <f>S149*H149</f>
        <v>0</v>
      </c>
      <c r="AR149" s="156" t="s">
        <v>182</v>
      </c>
      <c r="AT149" s="156" t="s">
        <v>178</v>
      </c>
      <c r="AU149" s="156" t="s">
        <v>89</v>
      </c>
      <c r="AY149" s="17" t="s">
        <v>175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182</v>
      </c>
      <c r="BM149" s="156" t="s">
        <v>89</v>
      </c>
    </row>
    <row r="150" spans="2:65" s="13" customFormat="1">
      <c r="B150" s="165"/>
      <c r="D150" s="159" t="s">
        <v>184</v>
      </c>
      <c r="E150" s="166" t="s">
        <v>1</v>
      </c>
      <c r="F150" s="167" t="s">
        <v>210</v>
      </c>
      <c r="H150" s="168">
        <v>224.208</v>
      </c>
      <c r="I150" s="169"/>
      <c r="L150" s="165"/>
      <c r="M150" s="170"/>
      <c r="T150" s="171"/>
      <c r="AT150" s="166" t="s">
        <v>184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175</v>
      </c>
    </row>
    <row r="151" spans="2:65" s="13" customFormat="1">
      <c r="B151" s="165"/>
      <c r="D151" s="159" t="s">
        <v>184</v>
      </c>
      <c r="E151" s="166" t="s">
        <v>1</v>
      </c>
      <c r="F151" s="167" t="s">
        <v>211</v>
      </c>
      <c r="H151" s="168">
        <v>18.684000000000001</v>
      </c>
      <c r="I151" s="169"/>
      <c r="L151" s="165"/>
      <c r="M151" s="170"/>
      <c r="T151" s="171"/>
      <c r="AT151" s="166" t="s">
        <v>184</v>
      </c>
      <c r="AU151" s="166" t="s">
        <v>89</v>
      </c>
      <c r="AV151" s="13" t="s">
        <v>89</v>
      </c>
      <c r="AW151" s="13" t="s">
        <v>31</v>
      </c>
      <c r="AX151" s="13" t="s">
        <v>76</v>
      </c>
      <c r="AY151" s="166" t="s">
        <v>175</v>
      </c>
    </row>
    <row r="152" spans="2:65" s="13" customFormat="1">
      <c r="B152" s="165"/>
      <c r="D152" s="159" t="s">
        <v>184</v>
      </c>
      <c r="E152" s="166" t="s">
        <v>1</v>
      </c>
      <c r="F152" s="167" t="s">
        <v>212</v>
      </c>
      <c r="H152" s="168">
        <v>8.84</v>
      </c>
      <c r="I152" s="169"/>
      <c r="L152" s="165"/>
      <c r="M152" s="170"/>
      <c r="T152" s="171"/>
      <c r="AT152" s="166" t="s">
        <v>184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175</v>
      </c>
    </row>
    <row r="153" spans="2:65" s="13" customFormat="1">
      <c r="B153" s="165"/>
      <c r="D153" s="159" t="s">
        <v>184</v>
      </c>
      <c r="E153" s="166" t="s">
        <v>1</v>
      </c>
      <c r="F153" s="167" t="s">
        <v>213</v>
      </c>
      <c r="H153" s="168">
        <v>1.8720000000000001</v>
      </c>
      <c r="I153" s="169"/>
      <c r="L153" s="165"/>
      <c r="M153" s="170"/>
      <c r="T153" s="171"/>
      <c r="AT153" s="166" t="s">
        <v>184</v>
      </c>
      <c r="AU153" s="166" t="s">
        <v>89</v>
      </c>
      <c r="AV153" s="13" t="s">
        <v>89</v>
      </c>
      <c r="AW153" s="13" t="s">
        <v>31</v>
      </c>
      <c r="AX153" s="13" t="s">
        <v>76</v>
      </c>
      <c r="AY153" s="166" t="s">
        <v>175</v>
      </c>
    </row>
    <row r="154" spans="2:65" s="13" customFormat="1">
      <c r="B154" s="165"/>
      <c r="D154" s="159" t="s">
        <v>184</v>
      </c>
      <c r="E154" s="166" t="s">
        <v>1</v>
      </c>
      <c r="F154" s="167" t="s">
        <v>214</v>
      </c>
      <c r="H154" s="168">
        <v>5.76</v>
      </c>
      <c r="I154" s="169"/>
      <c r="L154" s="165"/>
      <c r="M154" s="170"/>
      <c r="T154" s="171"/>
      <c r="AT154" s="166" t="s">
        <v>184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175</v>
      </c>
    </row>
    <row r="155" spans="2:65" s="13" customFormat="1">
      <c r="B155" s="165"/>
      <c r="D155" s="159" t="s">
        <v>184</v>
      </c>
      <c r="E155" s="166" t="s">
        <v>1</v>
      </c>
      <c r="F155" s="167" t="s">
        <v>215</v>
      </c>
      <c r="H155" s="168">
        <v>7.36</v>
      </c>
      <c r="I155" s="169"/>
      <c r="L155" s="165"/>
      <c r="M155" s="170"/>
      <c r="T155" s="171"/>
      <c r="AT155" s="166" t="s">
        <v>184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175</v>
      </c>
    </row>
    <row r="156" spans="2:65" s="13" customFormat="1">
      <c r="B156" s="165"/>
      <c r="D156" s="159" t="s">
        <v>184</v>
      </c>
      <c r="E156" s="166" t="s">
        <v>1</v>
      </c>
      <c r="F156" s="167" t="s">
        <v>216</v>
      </c>
      <c r="H156" s="168">
        <v>33</v>
      </c>
      <c r="I156" s="169"/>
      <c r="L156" s="165"/>
      <c r="M156" s="170"/>
      <c r="T156" s="171"/>
      <c r="AT156" s="166" t="s">
        <v>184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175</v>
      </c>
    </row>
    <row r="157" spans="2:65" s="13" customFormat="1">
      <c r="B157" s="165"/>
      <c r="D157" s="159" t="s">
        <v>184</v>
      </c>
      <c r="E157" s="166" t="s">
        <v>1</v>
      </c>
      <c r="F157" s="167" t="s">
        <v>217</v>
      </c>
      <c r="H157" s="168">
        <v>6.44</v>
      </c>
      <c r="I157" s="169"/>
      <c r="L157" s="165"/>
      <c r="M157" s="170"/>
      <c r="T157" s="171"/>
      <c r="AT157" s="166" t="s">
        <v>184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175</v>
      </c>
    </row>
    <row r="158" spans="2:65" s="13" customFormat="1">
      <c r="B158" s="165"/>
      <c r="D158" s="159" t="s">
        <v>184</v>
      </c>
      <c r="E158" s="166" t="s">
        <v>1</v>
      </c>
      <c r="F158" s="167" t="s">
        <v>218</v>
      </c>
      <c r="H158" s="168">
        <v>55.44</v>
      </c>
      <c r="I158" s="169"/>
      <c r="L158" s="165"/>
      <c r="M158" s="170"/>
      <c r="T158" s="171"/>
      <c r="AT158" s="166" t="s">
        <v>184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175</v>
      </c>
    </row>
    <row r="159" spans="2:65" s="13" customFormat="1">
      <c r="B159" s="165"/>
      <c r="D159" s="159" t="s">
        <v>184</v>
      </c>
      <c r="E159" s="166" t="s">
        <v>1</v>
      </c>
      <c r="F159" s="167" t="s">
        <v>219</v>
      </c>
      <c r="H159" s="168">
        <v>6.16</v>
      </c>
      <c r="I159" s="169"/>
      <c r="L159" s="165"/>
      <c r="M159" s="170"/>
      <c r="T159" s="171"/>
      <c r="AT159" s="166" t="s">
        <v>184</v>
      </c>
      <c r="AU159" s="166" t="s">
        <v>89</v>
      </c>
      <c r="AV159" s="13" t="s">
        <v>89</v>
      </c>
      <c r="AW159" s="13" t="s">
        <v>31</v>
      </c>
      <c r="AX159" s="13" t="s">
        <v>76</v>
      </c>
      <c r="AY159" s="166" t="s">
        <v>175</v>
      </c>
    </row>
    <row r="160" spans="2:65" s="13" customFormat="1">
      <c r="B160" s="165"/>
      <c r="D160" s="159" t="s">
        <v>184</v>
      </c>
      <c r="E160" s="166" t="s">
        <v>1</v>
      </c>
      <c r="F160" s="167" t="s">
        <v>220</v>
      </c>
      <c r="H160" s="168">
        <v>14.72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3" customFormat="1">
      <c r="B161" s="165"/>
      <c r="D161" s="159" t="s">
        <v>184</v>
      </c>
      <c r="E161" s="166" t="s">
        <v>1</v>
      </c>
      <c r="F161" s="167" t="s">
        <v>221</v>
      </c>
      <c r="H161" s="168">
        <v>5.4</v>
      </c>
      <c r="I161" s="169"/>
      <c r="L161" s="165"/>
      <c r="M161" s="170"/>
      <c r="T161" s="171"/>
      <c r="AT161" s="166" t="s">
        <v>184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175</v>
      </c>
    </row>
    <row r="162" spans="2:65" s="13" customFormat="1">
      <c r="B162" s="165"/>
      <c r="D162" s="159" t="s">
        <v>184</v>
      </c>
      <c r="E162" s="166" t="s">
        <v>1</v>
      </c>
      <c r="F162" s="167" t="s">
        <v>222</v>
      </c>
      <c r="H162" s="168">
        <v>20.928000000000001</v>
      </c>
      <c r="I162" s="169"/>
      <c r="L162" s="165"/>
      <c r="M162" s="170"/>
      <c r="T162" s="171"/>
      <c r="AT162" s="166" t="s">
        <v>184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175</v>
      </c>
    </row>
    <row r="163" spans="2:65" s="13" customFormat="1">
      <c r="B163" s="165"/>
      <c r="D163" s="159" t="s">
        <v>184</v>
      </c>
      <c r="E163" s="166" t="s">
        <v>1</v>
      </c>
      <c r="F163" s="167" t="s">
        <v>223</v>
      </c>
      <c r="H163" s="168">
        <v>8.9930000000000003</v>
      </c>
      <c r="I163" s="169"/>
      <c r="L163" s="165"/>
      <c r="M163" s="170"/>
      <c r="T163" s="171"/>
      <c r="AT163" s="166" t="s">
        <v>184</v>
      </c>
      <c r="AU163" s="166" t="s">
        <v>89</v>
      </c>
      <c r="AV163" s="13" t="s">
        <v>89</v>
      </c>
      <c r="AW163" s="13" t="s">
        <v>31</v>
      </c>
      <c r="AX163" s="13" t="s">
        <v>76</v>
      </c>
      <c r="AY163" s="166" t="s">
        <v>175</v>
      </c>
    </row>
    <row r="164" spans="2:65" s="13" customFormat="1">
      <c r="B164" s="165"/>
      <c r="D164" s="159" t="s">
        <v>184</v>
      </c>
      <c r="E164" s="166" t="s">
        <v>1</v>
      </c>
      <c r="F164" s="167" t="s">
        <v>224</v>
      </c>
      <c r="H164" s="168">
        <v>9.9740000000000002</v>
      </c>
      <c r="I164" s="169"/>
      <c r="L164" s="165"/>
      <c r="M164" s="170"/>
      <c r="T164" s="171"/>
      <c r="AT164" s="166" t="s">
        <v>184</v>
      </c>
      <c r="AU164" s="166" t="s">
        <v>89</v>
      </c>
      <c r="AV164" s="13" t="s">
        <v>89</v>
      </c>
      <c r="AW164" s="13" t="s">
        <v>31</v>
      </c>
      <c r="AX164" s="13" t="s">
        <v>76</v>
      </c>
      <c r="AY164" s="166" t="s">
        <v>175</v>
      </c>
    </row>
    <row r="165" spans="2:65" s="13" customFormat="1">
      <c r="B165" s="165"/>
      <c r="D165" s="159" t="s">
        <v>184</v>
      </c>
      <c r="E165" s="166" t="s">
        <v>1</v>
      </c>
      <c r="F165" s="167" t="s">
        <v>225</v>
      </c>
      <c r="H165" s="168">
        <v>3.9359999999999999</v>
      </c>
      <c r="I165" s="169"/>
      <c r="L165" s="165"/>
      <c r="M165" s="170"/>
      <c r="T165" s="171"/>
      <c r="AT165" s="166" t="s">
        <v>184</v>
      </c>
      <c r="AU165" s="166" t="s">
        <v>89</v>
      </c>
      <c r="AV165" s="13" t="s">
        <v>89</v>
      </c>
      <c r="AW165" s="13" t="s">
        <v>31</v>
      </c>
      <c r="AX165" s="13" t="s">
        <v>76</v>
      </c>
      <c r="AY165" s="166" t="s">
        <v>175</v>
      </c>
    </row>
    <row r="166" spans="2:65" s="13" customFormat="1">
      <c r="B166" s="165"/>
      <c r="D166" s="159" t="s">
        <v>184</v>
      </c>
      <c r="E166" s="166" t="s">
        <v>1</v>
      </c>
      <c r="F166" s="167" t="s">
        <v>226</v>
      </c>
      <c r="H166" s="168">
        <v>8.75</v>
      </c>
      <c r="I166" s="169"/>
      <c r="L166" s="165"/>
      <c r="M166" s="170"/>
      <c r="T166" s="171"/>
      <c r="AT166" s="166" t="s">
        <v>184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175</v>
      </c>
    </row>
    <row r="167" spans="2:65" s="13" customFormat="1">
      <c r="B167" s="165"/>
      <c r="D167" s="159" t="s">
        <v>184</v>
      </c>
      <c r="E167" s="166" t="s">
        <v>1</v>
      </c>
      <c r="F167" s="167" t="s">
        <v>227</v>
      </c>
      <c r="H167" s="168">
        <v>31.35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175</v>
      </c>
    </row>
    <row r="168" spans="2:65" s="14" customFormat="1">
      <c r="B168" s="183"/>
      <c r="D168" s="159" t="s">
        <v>184</v>
      </c>
      <c r="E168" s="184" t="s">
        <v>1</v>
      </c>
      <c r="F168" s="185" t="s">
        <v>204</v>
      </c>
      <c r="H168" s="186">
        <v>471.81500000000005</v>
      </c>
      <c r="I168" s="187"/>
      <c r="L168" s="183"/>
      <c r="M168" s="188"/>
      <c r="T168" s="189"/>
      <c r="AT168" s="184" t="s">
        <v>184</v>
      </c>
      <c r="AU168" s="184" t="s">
        <v>89</v>
      </c>
      <c r="AV168" s="14" t="s">
        <v>182</v>
      </c>
      <c r="AW168" s="14" t="s">
        <v>31</v>
      </c>
      <c r="AX168" s="14" t="s">
        <v>83</v>
      </c>
      <c r="AY168" s="184" t="s">
        <v>175</v>
      </c>
    </row>
    <row r="169" spans="2:65" s="1" customFormat="1" ht="24.2" customHeight="1">
      <c r="B169" s="143"/>
      <c r="C169" s="144" t="s">
        <v>205</v>
      </c>
      <c r="D169" s="144" t="s">
        <v>178</v>
      </c>
      <c r="E169" s="145" t="s">
        <v>228</v>
      </c>
      <c r="F169" s="146" t="s">
        <v>229</v>
      </c>
      <c r="G169" s="147" t="s">
        <v>197</v>
      </c>
      <c r="H169" s="148">
        <v>159.20500000000001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3.7555999999999999E-2</v>
      </c>
      <c r="R169" s="154">
        <f>Q169*H169</f>
        <v>5.9791029800000004</v>
      </c>
      <c r="S169" s="154">
        <v>0</v>
      </c>
      <c r="T169" s="155">
        <f>S169*H169</f>
        <v>0</v>
      </c>
      <c r="AR169" s="156" t="s">
        <v>182</v>
      </c>
      <c r="AT169" s="156" t="s">
        <v>178</v>
      </c>
      <c r="AU169" s="156" t="s">
        <v>89</v>
      </c>
      <c r="AY169" s="17" t="s">
        <v>175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182</v>
      </c>
      <c r="BM169" s="156" t="s">
        <v>230</v>
      </c>
    </row>
    <row r="170" spans="2:65" s="12" customFormat="1">
      <c r="B170" s="158"/>
      <c r="D170" s="159" t="s">
        <v>184</v>
      </c>
      <c r="E170" s="160" t="s">
        <v>1</v>
      </c>
      <c r="F170" s="161" t="s">
        <v>231</v>
      </c>
      <c r="H170" s="160" t="s">
        <v>1</v>
      </c>
      <c r="I170" s="162"/>
      <c r="L170" s="158"/>
      <c r="M170" s="163"/>
      <c r="T170" s="164"/>
      <c r="AT170" s="160" t="s">
        <v>184</v>
      </c>
      <c r="AU170" s="160" t="s">
        <v>89</v>
      </c>
      <c r="AV170" s="12" t="s">
        <v>83</v>
      </c>
      <c r="AW170" s="12" t="s">
        <v>31</v>
      </c>
      <c r="AX170" s="12" t="s">
        <v>76</v>
      </c>
      <c r="AY170" s="160" t="s">
        <v>175</v>
      </c>
    </row>
    <row r="171" spans="2:65" s="13" customFormat="1">
      <c r="B171" s="165"/>
      <c r="D171" s="159" t="s">
        <v>184</v>
      </c>
      <c r="E171" s="166" t="s">
        <v>1</v>
      </c>
      <c r="F171" s="167" t="s">
        <v>232</v>
      </c>
      <c r="H171" s="168">
        <v>57.59</v>
      </c>
      <c r="I171" s="169"/>
      <c r="L171" s="165"/>
      <c r="M171" s="170"/>
      <c r="T171" s="171"/>
      <c r="AT171" s="166" t="s">
        <v>184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175</v>
      </c>
    </row>
    <row r="172" spans="2:65" s="13" customFormat="1">
      <c r="B172" s="165"/>
      <c r="D172" s="159" t="s">
        <v>184</v>
      </c>
      <c r="E172" s="166" t="s">
        <v>1</v>
      </c>
      <c r="F172" s="167" t="s">
        <v>233</v>
      </c>
      <c r="H172" s="168">
        <v>3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175</v>
      </c>
    </row>
    <row r="173" spans="2:65" s="13" customFormat="1">
      <c r="B173" s="165"/>
      <c r="D173" s="159" t="s">
        <v>184</v>
      </c>
      <c r="E173" s="166" t="s">
        <v>1</v>
      </c>
      <c r="F173" s="167" t="s">
        <v>234</v>
      </c>
      <c r="H173" s="168">
        <v>1.385</v>
      </c>
      <c r="I173" s="169"/>
      <c r="L173" s="165"/>
      <c r="M173" s="170"/>
      <c r="T173" s="171"/>
      <c r="AT173" s="166" t="s">
        <v>184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175</v>
      </c>
    </row>
    <row r="174" spans="2:65" s="13" customFormat="1">
      <c r="B174" s="165"/>
      <c r="D174" s="159" t="s">
        <v>184</v>
      </c>
      <c r="E174" s="166" t="s">
        <v>1</v>
      </c>
      <c r="F174" s="167" t="s">
        <v>235</v>
      </c>
      <c r="H174" s="168">
        <v>4.2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175</v>
      </c>
    </row>
    <row r="175" spans="2:65" s="13" customFormat="1">
      <c r="B175" s="165"/>
      <c r="D175" s="159" t="s">
        <v>184</v>
      </c>
      <c r="E175" s="166" t="s">
        <v>1</v>
      </c>
      <c r="F175" s="167" t="s">
        <v>236</v>
      </c>
      <c r="H175" s="168">
        <v>5.5</v>
      </c>
      <c r="I175" s="169"/>
      <c r="L175" s="165"/>
      <c r="M175" s="170"/>
      <c r="T175" s="171"/>
      <c r="AT175" s="166" t="s">
        <v>184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175</v>
      </c>
    </row>
    <row r="176" spans="2:65" s="13" customFormat="1">
      <c r="B176" s="165"/>
      <c r="D176" s="159" t="s">
        <v>184</v>
      </c>
      <c r="E176" s="166" t="s">
        <v>1</v>
      </c>
      <c r="F176" s="167" t="s">
        <v>237</v>
      </c>
      <c r="H176" s="168">
        <v>20.5</v>
      </c>
      <c r="I176" s="169"/>
      <c r="L176" s="165"/>
      <c r="M176" s="170"/>
      <c r="T176" s="171"/>
      <c r="AT176" s="166" t="s">
        <v>184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175</v>
      </c>
    </row>
    <row r="177" spans="2:65" s="13" customFormat="1">
      <c r="B177" s="165"/>
      <c r="D177" s="159" t="s">
        <v>184</v>
      </c>
      <c r="E177" s="166" t="s">
        <v>1</v>
      </c>
      <c r="F177" s="167" t="s">
        <v>238</v>
      </c>
      <c r="H177" s="168">
        <v>3.95</v>
      </c>
      <c r="I177" s="169"/>
      <c r="L177" s="165"/>
      <c r="M177" s="170"/>
      <c r="T177" s="171"/>
      <c r="AT177" s="166" t="s">
        <v>184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175</v>
      </c>
    </row>
    <row r="178" spans="2:65" s="13" customFormat="1">
      <c r="B178" s="165"/>
      <c r="D178" s="159" t="s">
        <v>184</v>
      </c>
      <c r="E178" s="166" t="s">
        <v>1</v>
      </c>
      <c r="F178" s="167" t="s">
        <v>239</v>
      </c>
      <c r="H178" s="168">
        <v>35.1</v>
      </c>
      <c r="I178" s="169"/>
      <c r="L178" s="165"/>
      <c r="M178" s="170"/>
      <c r="T178" s="171"/>
      <c r="AT178" s="166" t="s">
        <v>184</v>
      </c>
      <c r="AU178" s="166" t="s">
        <v>89</v>
      </c>
      <c r="AV178" s="13" t="s">
        <v>89</v>
      </c>
      <c r="AW178" s="13" t="s">
        <v>31</v>
      </c>
      <c r="AX178" s="13" t="s">
        <v>76</v>
      </c>
      <c r="AY178" s="166" t="s">
        <v>175</v>
      </c>
    </row>
    <row r="179" spans="2:65" s="13" customFormat="1">
      <c r="B179" s="165"/>
      <c r="D179" s="159" t="s">
        <v>184</v>
      </c>
      <c r="E179" s="166" t="s">
        <v>1</v>
      </c>
      <c r="F179" s="167" t="s">
        <v>240</v>
      </c>
      <c r="H179" s="168">
        <v>4.7249999999999996</v>
      </c>
      <c r="I179" s="169"/>
      <c r="L179" s="165"/>
      <c r="M179" s="170"/>
      <c r="T179" s="171"/>
      <c r="AT179" s="166" t="s">
        <v>184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175</v>
      </c>
    </row>
    <row r="180" spans="2:65" s="13" customFormat="1">
      <c r="B180" s="165"/>
      <c r="D180" s="159" t="s">
        <v>184</v>
      </c>
      <c r="E180" s="166" t="s">
        <v>1</v>
      </c>
      <c r="F180" s="167" t="s">
        <v>241</v>
      </c>
      <c r="H180" s="168">
        <v>11</v>
      </c>
      <c r="I180" s="169"/>
      <c r="L180" s="165"/>
      <c r="M180" s="170"/>
      <c r="T180" s="171"/>
      <c r="AT180" s="166" t="s">
        <v>184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175</v>
      </c>
    </row>
    <row r="181" spans="2:65" s="13" customFormat="1">
      <c r="B181" s="165"/>
      <c r="D181" s="159" t="s">
        <v>184</v>
      </c>
      <c r="E181" s="166" t="s">
        <v>1</v>
      </c>
      <c r="F181" s="167" t="s">
        <v>242</v>
      </c>
      <c r="H181" s="168">
        <v>2.35</v>
      </c>
      <c r="I181" s="169"/>
      <c r="L181" s="165"/>
      <c r="M181" s="170"/>
      <c r="T181" s="171"/>
      <c r="AT181" s="166" t="s">
        <v>184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175</v>
      </c>
    </row>
    <row r="182" spans="2:65" s="12" customFormat="1">
      <c r="B182" s="158"/>
      <c r="D182" s="159" t="s">
        <v>184</v>
      </c>
      <c r="E182" s="160" t="s">
        <v>1</v>
      </c>
      <c r="F182" s="161" t="s">
        <v>243</v>
      </c>
      <c r="H182" s="160" t="s">
        <v>1</v>
      </c>
      <c r="I182" s="162"/>
      <c r="L182" s="158"/>
      <c r="M182" s="163"/>
      <c r="T182" s="164"/>
      <c r="AT182" s="160" t="s">
        <v>184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175</v>
      </c>
    </row>
    <row r="183" spans="2:65" s="13" customFormat="1">
      <c r="B183" s="165"/>
      <c r="D183" s="159" t="s">
        <v>184</v>
      </c>
      <c r="E183" s="166" t="s">
        <v>1</v>
      </c>
      <c r="F183" s="167" t="s">
        <v>244</v>
      </c>
      <c r="H183" s="168">
        <v>2.125</v>
      </c>
      <c r="I183" s="169"/>
      <c r="L183" s="165"/>
      <c r="M183" s="170"/>
      <c r="T183" s="171"/>
      <c r="AT183" s="166" t="s">
        <v>184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175</v>
      </c>
    </row>
    <row r="184" spans="2:65" s="13" customFormat="1">
      <c r="B184" s="165"/>
      <c r="D184" s="159" t="s">
        <v>184</v>
      </c>
      <c r="E184" s="166" t="s">
        <v>1</v>
      </c>
      <c r="F184" s="167" t="s">
        <v>245</v>
      </c>
      <c r="H184" s="168">
        <v>5.25</v>
      </c>
      <c r="I184" s="169"/>
      <c r="L184" s="165"/>
      <c r="M184" s="170"/>
      <c r="T184" s="171"/>
      <c r="AT184" s="166" t="s">
        <v>184</v>
      </c>
      <c r="AU184" s="166" t="s">
        <v>89</v>
      </c>
      <c r="AV184" s="13" t="s">
        <v>89</v>
      </c>
      <c r="AW184" s="13" t="s">
        <v>31</v>
      </c>
      <c r="AX184" s="13" t="s">
        <v>76</v>
      </c>
      <c r="AY184" s="166" t="s">
        <v>175</v>
      </c>
    </row>
    <row r="185" spans="2:65" s="13" customFormat="1">
      <c r="B185" s="165"/>
      <c r="D185" s="159" t="s">
        <v>184</v>
      </c>
      <c r="E185" s="166" t="s">
        <v>1</v>
      </c>
      <c r="F185" s="167" t="s">
        <v>246</v>
      </c>
      <c r="H185" s="168">
        <v>2.5299999999999998</v>
      </c>
      <c r="I185" s="169"/>
      <c r="L185" s="165"/>
      <c r="M185" s="170"/>
      <c r="T185" s="171"/>
      <c r="AT185" s="166" t="s">
        <v>184</v>
      </c>
      <c r="AU185" s="166" t="s">
        <v>89</v>
      </c>
      <c r="AV185" s="13" t="s">
        <v>89</v>
      </c>
      <c r="AW185" s="13" t="s">
        <v>31</v>
      </c>
      <c r="AX185" s="13" t="s">
        <v>76</v>
      </c>
      <c r="AY185" s="166" t="s">
        <v>175</v>
      </c>
    </row>
    <row r="186" spans="2:65" s="14" customFormat="1">
      <c r="B186" s="183"/>
      <c r="D186" s="159" t="s">
        <v>184</v>
      </c>
      <c r="E186" s="184" t="s">
        <v>1</v>
      </c>
      <c r="F186" s="185" t="s">
        <v>204</v>
      </c>
      <c r="H186" s="186">
        <v>159.20499999999998</v>
      </c>
      <c r="I186" s="187"/>
      <c r="L186" s="183"/>
      <c r="M186" s="188"/>
      <c r="T186" s="189"/>
      <c r="AT186" s="184" t="s">
        <v>184</v>
      </c>
      <c r="AU186" s="184" t="s">
        <v>89</v>
      </c>
      <c r="AV186" s="14" t="s">
        <v>182</v>
      </c>
      <c r="AW186" s="14" t="s">
        <v>31</v>
      </c>
      <c r="AX186" s="14" t="s">
        <v>83</v>
      </c>
      <c r="AY186" s="184" t="s">
        <v>175</v>
      </c>
    </row>
    <row r="187" spans="2:65" s="1" customFormat="1" ht="24.2" customHeight="1">
      <c r="B187" s="143"/>
      <c r="C187" s="144" t="s">
        <v>247</v>
      </c>
      <c r="D187" s="144" t="s">
        <v>178</v>
      </c>
      <c r="E187" s="145" t="s">
        <v>248</v>
      </c>
      <c r="F187" s="146" t="s">
        <v>249</v>
      </c>
      <c r="G187" s="147" t="s">
        <v>197</v>
      </c>
      <c r="H187" s="148">
        <v>159.20500000000001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2.2499999999999999E-4</v>
      </c>
      <c r="R187" s="154">
        <f>Q187*H187</f>
        <v>3.5821125000000002E-2</v>
      </c>
      <c r="S187" s="154">
        <v>0</v>
      </c>
      <c r="T187" s="155">
        <f>S187*H187</f>
        <v>0</v>
      </c>
      <c r="AR187" s="156" t="s">
        <v>182</v>
      </c>
      <c r="AT187" s="156" t="s">
        <v>178</v>
      </c>
      <c r="AU187" s="156" t="s">
        <v>89</v>
      </c>
      <c r="AY187" s="17" t="s">
        <v>175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182</v>
      </c>
      <c r="BM187" s="156" t="s">
        <v>250</v>
      </c>
    </row>
    <row r="188" spans="2:65" s="1" customFormat="1" ht="24.2" customHeight="1">
      <c r="B188" s="143"/>
      <c r="C188" s="144" t="s">
        <v>189</v>
      </c>
      <c r="D188" s="144" t="s">
        <v>178</v>
      </c>
      <c r="E188" s="145" t="s">
        <v>251</v>
      </c>
      <c r="F188" s="146" t="s">
        <v>252</v>
      </c>
      <c r="G188" s="147" t="s">
        <v>253</v>
      </c>
      <c r="H188" s="148">
        <v>636.82000000000005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1.89E-3</v>
      </c>
      <c r="R188" s="154">
        <f>Q188*H188</f>
        <v>1.2035898</v>
      </c>
      <c r="S188" s="154">
        <v>0</v>
      </c>
      <c r="T188" s="155">
        <f>S188*H188</f>
        <v>0</v>
      </c>
      <c r="AR188" s="156" t="s">
        <v>182</v>
      </c>
      <c r="AT188" s="156" t="s">
        <v>178</v>
      </c>
      <c r="AU188" s="156" t="s">
        <v>89</v>
      </c>
      <c r="AY188" s="17" t="s">
        <v>175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182</v>
      </c>
      <c r="BM188" s="156" t="s">
        <v>254</v>
      </c>
    </row>
    <row r="189" spans="2:65" s="12" customFormat="1">
      <c r="B189" s="158"/>
      <c r="D189" s="159" t="s">
        <v>184</v>
      </c>
      <c r="E189" s="160" t="s">
        <v>1</v>
      </c>
      <c r="F189" s="161" t="s">
        <v>231</v>
      </c>
      <c r="H189" s="160" t="s">
        <v>1</v>
      </c>
      <c r="I189" s="162"/>
      <c r="L189" s="158"/>
      <c r="M189" s="163"/>
      <c r="T189" s="164"/>
      <c r="AT189" s="160" t="s">
        <v>184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175</v>
      </c>
    </row>
    <row r="190" spans="2:65" s="13" customFormat="1">
      <c r="B190" s="165"/>
      <c r="D190" s="159" t="s">
        <v>184</v>
      </c>
      <c r="E190" s="166" t="s">
        <v>1</v>
      </c>
      <c r="F190" s="167" t="s">
        <v>255</v>
      </c>
      <c r="H190" s="168">
        <v>230.36</v>
      </c>
      <c r="I190" s="169"/>
      <c r="L190" s="165"/>
      <c r="M190" s="170"/>
      <c r="T190" s="171"/>
      <c r="AT190" s="166" t="s">
        <v>184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175</v>
      </c>
    </row>
    <row r="191" spans="2:65" s="13" customFormat="1">
      <c r="B191" s="165"/>
      <c r="D191" s="159" t="s">
        <v>184</v>
      </c>
      <c r="E191" s="166" t="s">
        <v>1</v>
      </c>
      <c r="F191" s="167" t="s">
        <v>256</v>
      </c>
      <c r="H191" s="168">
        <v>12</v>
      </c>
      <c r="I191" s="169"/>
      <c r="L191" s="165"/>
      <c r="M191" s="170"/>
      <c r="T191" s="171"/>
      <c r="AT191" s="166" t="s">
        <v>184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175</v>
      </c>
    </row>
    <row r="192" spans="2:65" s="13" customFormat="1">
      <c r="B192" s="165"/>
      <c r="D192" s="159" t="s">
        <v>184</v>
      </c>
      <c r="E192" s="166" t="s">
        <v>1</v>
      </c>
      <c r="F192" s="167" t="s">
        <v>257</v>
      </c>
      <c r="H192" s="168">
        <v>5.54</v>
      </c>
      <c r="I192" s="169"/>
      <c r="L192" s="165"/>
      <c r="M192" s="170"/>
      <c r="T192" s="171"/>
      <c r="AT192" s="166" t="s">
        <v>184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175</v>
      </c>
    </row>
    <row r="193" spans="2:65" s="13" customFormat="1">
      <c r="B193" s="165"/>
      <c r="D193" s="159" t="s">
        <v>184</v>
      </c>
      <c r="E193" s="166" t="s">
        <v>1</v>
      </c>
      <c r="F193" s="167" t="s">
        <v>258</v>
      </c>
      <c r="H193" s="168">
        <v>16.8</v>
      </c>
      <c r="I193" s="169"/>
      <c r="L193" s="165"/>
      <c r="M193" s="170"/>
      <c r="T193" s="171"/>
      <c r="AT193" s="166" t="s">
        <v>184</v>
      </c>
      <c r="AU193" s="166" t="s">
        <v>89</v>
      </c>
      <c r="AV193" s="13" t="s">
        <v>89</v>
      </c>
      <c r="AW193" s="13" t="s">
        <v>31</v>
      </c>
      <c r="AX193" s="13" t="s">
        <v>76</v>
      </c>
      <c r="AY193" s="166" t="s">
        <v>175</v>
      </c>
    </row>
    <row r="194" spans="2:65" s="13" customFormat="1">
      <c r="B194" s="165"/>
      <c r="D194" s="159" t="s">
        <v>184</v>
      </c>
      <c r="E194" s="166" t="s">
        <v>1</v>
      </c>
      <c r="F194" s="167" t="s">
        <v>259</v>
      </c>
      <c r="H194" s="168">
        <v>22</v>
      </c>
      <c r="I194" s="169"/>
      <c r="L194" s="165"/>
      <c r="M194" s="170"/>
      <c r="T194" s="171"/>
      <c r="AT194" s="166" t="s">
        <v>184</v>
      </c>
      <c r="AU194" s="166" t="s">
        <v>89</v>
      </c>
      <c r="AV194" s="13" t="s">
        <v>89</v>
      </c>
      <c r="AW194" s="13" t="s">
        <v>31</v>
      </c>
      <c r="AX194" s="13" t="s">
        <v>76</v>
      </c>
      <c r="AY194" s="166" t="s">
        <v>175</v>
      </c>
    </row>
    <row r="195" spans="2:65" s="13" customFormat="1">
      <c r="B195" s="165"/>
      <c r="D195" s="159" t="s">
        <v>184</v>
      </c>
      <c r="E195" s="166" t="s">
        <v>1</v>
      </c>
      <c r="F195" s="167" t="s">
        <v>260</v>
      </c>
      <c r="H195" s="168">
        <v>82</v>
      </c>
      <c r="I195" s="169"/>
      <c r="L195" s="165"/>
      <c r="M195" s="170"/>
      <c r="T195" s="171"/>
      <c r="AT195" s="166" t="s">
        <v>184</v>
      </c>
      <c r="AU195" s="166" t="s">
        <v>89</v>
      </c>
      <c r="AV195" s="13" t="s">
        <v>89</v>
      </c>
      <c r="AW195" s="13" t="s">
        <v>31</v>
      </c>
      <c r="AX195" s="13" t="s">
        <v>76</v>
      </c>
      <c r="AY195" s="166" t="s">
        <v>175</v>
      </c>
    </row>
    <row r="196" spans="2:65" s="13" customFormat="1">
      <c r="B196" s="165"/>
      <c r="D196" s="159" t="s">
        <v>184</v>
      </c>
      <c r="E196" s="166" t="s">
        <v>1</v>
      </c>
      <c r="F196" s="167" t="s">
        <v>261</v>
      </c>
      <c r="H196" s="168">
        <v>15.8</v>
      </c>
      <c r="I196" s="169"/>
      <c r="L196" s="165"/>
      <c r="M196" s="170"/>
      <c r="T196" s="171"/>
      <c r="AT196" s="166" t="s">
        <v>184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175</v>
      </c>
    </row>
    <row r="197" spans="2:65" s="13" customFormat="1">
      <c r="B197" s="165"/>
      <c r="D197" s="159" t="s">
        <v>184</v>
      </c>
      <c r="E197" s="166" t="s">
        <v>1</v>
      </c>
      <c r="F197" s="167" t="s">
        <v>262</v>
      </c>
      <c r="H197" s="168">
        <v>140.4</v>
      </c>
      <c r="I197" s="169"/>
      <c r="L197" s="165"/>
      <c r="M197" s="170"/>
      <c r="T197" s="171"/>
      <c r="AT197" s="166" t="s">
        <v>184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175</v>
      </c>
    </row>
    <row r="198" spans="2:65" s="13" customFormat="1">
      <c r="B198" s="165"/>
      <c r="D198" s="159" t="s">
        <v>184</v>
      </c>
      <c r="E198" s="166" t="s">
        <v>1</v>
      </c>
      <c r="F198" s="167" t="s">
        <v>263</v>
      </c>
      <c r="H198" s="168">
        <v>18.899999999999999</v>
      </c>
      <c r="I198" s="169"/>
      <c r="L198" s="165"/>
      <c r="M198" s="170"/>
      <c r="T198" s="171"/>
      <c r="AT198" s="166" t="s">
        <v>184</v>
      </c>
      <c r="AU198" s="166" t="s">
        <v>89</v>
      </c>
      <c r="AV198" s="13" t="s">
        <v>89</v>
      </c>
      <c r="AW198" s="13" t="s">
        <v>31</v>
      </c>
      <c r="AX198" s="13" t="s">
        <v>76</v>
      </c>
      <c r="AY198" s="166" t="s">
        <v>175</v>
      </c>
    </row>
    <row r="199" spans="2:65" s="13" customFormat="1">
      <c r="B199" s="165"/>
      <c r="D199" s="159" t="s">
        <v>184</v>
      </c>
      <c r="E199" s="166" t="s">
        <v>1</v>
      </c>
      <c r="F199" s="167" t="s">
        <v>264</v>
      </c>
      <c r="H199" s="168">
        <v>44</v>
      </c>
      <c r="I199" s="169"/>
      <c r="L199" s="165"/>
      <c r="M199" s="170"/>
      <c r="T199" s="171"/>
      <c r="AT199" s="166" t="s">
        <v>184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175</v>
      </c>
    </row>
    <row r="200" spans="2:65" s="13" customFormat="1">
      <c r="B200" s="165"/>
      <c r="D200" s="159" t="s">
        <v>184</v>
      </c>
      <c r="E200" s="166" t="s">
        <v>1</v>
      </c>
      <c r="F200" s="167" t="s">
        <v>265</v>
      </c>
      <c r="H200" s="168">
        <v>9.4</v>
      </c>
      <c r="I200" s="169"/>
      <c r="L200" s="165"/>
      <c r="M200" s="170"/>
      <c r="T200" s="171"/>
      <c r="AT200" s="166" t="s">
        <v>184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175</v>
      </c>
    </row>
    <row r="201" spans="2:65" s="12" customFormat="1">
      <c r="B201" s="158"/>
      <c r="D201" s="159" t="s">
        <v>184</v>
      </c>
      <c r="E201" s="160" t="s">
        <v>1</v>
      </c>
      <c r="F201" s="161" t="s">
        <v>243</v>
      </c>
      <c r="H201" s="160" t="s">
        <v>1</v>
      </c>
      <c r="I201" s="162"/>
      <c r="L201" s="158"/>
      <c r="M201" s="163"/>
      <c r="T201" s="164"/>
      <c r="AT201" s="160" t="s">
        <v>184</v>
      </c>
      <c r="AU201" s="160" t="s">
        <v>89</v>
      </c>
      <c r="AV201" s="12" t="s">
        <v>83</v>
      </c>
      <c r="AW201" s="12" t="s">
        <v>31</v>
      </c>
      <c r="AX201" s="12" t="s">
        <v>76</v>
      </c>
      <c r="AY201" s="160" t="s">
        <v>175</v>
      </c>
    </row>
    <row r="202" spans="2:65" s="13" customFormat="1">
      <c r="B202" s="165"/>
      <c r="D202" s="159" t="s">
        <v>184</v>
      </c>
      <c r="E202" s="166" t="s">
        <v>1</v>
      </c>
      <c r="F202" s="167" t="s">
        <v>266</v>
      </c>
      <c r="H202" s="168">
        <v>8.5</v>
      </c>
      <c r="I202" s="169"/>
      <c r="L202" s="165"/>
      <c r="M202" s="170"/>
      <c r="T202" s="171"/>
      <c r="AT202" s="166" t="s">
        <v>184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175</v>
      </c>
    </row>
    <row r="203" spans="2:65" s="13" customFormat="1">
      <c r="B203" s="165"/>
      <c r="D203" s="159" t="s">
        <v>184</v>
      </c>
      <c r="E203" s="166" t="s">
        <v>1</v>
      </c>
      <c r="F203" s="167" t="s">
        <v>267</v>
      </c>
      <c r="H203" s="168">
        <v>21</v>
      </c>
      <c r="I203" s="169"/>
      <c r="L203" s="165"/>
      <c r="M203" s="170"/>
      <c r="T203" s="171"/>
      <c r="AT203" s="166" t="s">
        <v>184</v>
      </c>
      <c r="AU203" s="166" t="s">
        <v>89</v>
      </c>
      <c r="AV203" s="13" t="s">
        <v>89</v>
      </c>
      <c r="AW203" s="13" t="s">
        <v>31</v>
      </c>
      <c r="AX203" s="13" t="s">
        <v>76</v>
      </c>
      <c r="AY203" s="166" t="s">
        <v>175</v>
      </c>
    </row>
    <row r="204" spans="2:65" s="13" customFormat="1">
      <c r="B204" s="165"/>
      <c r="D204" s="159" t="s">
        <v>184</v>
      </c>
      <c r="E204" s="166" t="s">
        <v>1</v>
      </c>
      <c r="F204" s="167" t="s">
        <v>268</v>
      </c>
      <c r="H204" s="168">
        <v>10.119999999999999</v>
      </c>
      <c r="I204" s="169"/>
      <c r="L204" s="165"/>
      <c r="M204" s="170"/>
      <c r="T204" s="171"/>
      <c r="AT204" s="166" t="s">
        <v>184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175</v>
      </c>
    </row>
    <row r="205" spans="2:65" s="14" customFormat="1">
      <c r="B205" s="183"/>
      <c r="D205" s="159" t="s">
        <v>184</v>
      </c>
      <c r="E205" s="184" t="s">
        <v>1</v>
      </c>
      <c r="F205" s="185" t="s">
        <v>204</v>
      </c>
      <c r="H205" s="186">
        <v>636.81999999999994</v>
      </c>
      <c r="I205" s="187"/>
      <c r="L205" s="183"/>
      <c r="M205" s="188"/>
      <c r="T205" s="189"/>
      <c r="AT205" s="184" t="s">
        <v>184</v>
      </c>
      <c r="AU205" s="184" t="s">
        <v>89</v>
      </c>
      <c r="AV205" s="14" t="s">
        <v>182</v>
      </c>
      <c r="AW205" s="14" t="s">
        <v>31</v>
      </c>
      <c r="AX205" s="14" t="s">
        <v>83</v>
      </c>
      <c r="AY205" s="184" t="s">
        <v>175</v>
      </c>
    </row>
    <row r="206" spans="2:65" s="1" customFormat="1" ht="24.2" customHeight="1">
      <c r="B206" s="143"/>
      <c r="C206" s="144" t="s">
        <v>269</v>
      </c>
      <c r="D206" s="144" t="s">
        <v>178</v>
      </c>
      <c r="E206" s="145" t="s">
        <v>270</v>
      </c>
      <c r="F206" s="146" t="s">
        <v>271</v>
      </c>
      <c r="G206" s="147" t="s">
        <v>253</v>
      </c>
      <c r="H206" s="148">
        <v>615.82000000000005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42</v>
      </c>
      <c r="P206" s="154">
        <f>O206*H206</f>
        <v>0</v>
      </c>
      <c r="Q206" s="154">
        <v>1.9109999999999999E-3</v>
      </c>
      <c r="R206" s="154">
        <f>Q206*H206</f>
        <v>1.17683202</v>
      </c>
      <c r="S206" s="154">
        <v>0</v>
      </c>
      <c r="T206" s="155">
        <f>S206*H206</f>
        <v>0</v>
      </c>
      <c r="AR206" s="156" t="s">
        <v>182</v>
      </c>
      <c r="AT206" s="156" t="s">
        <v>178</v>
      </c>
      <c r="AU206" s="156" t="s">
        <v>89</v>
      </c>
      <c r="AY206" s="17" t="s">
        <v>175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89</v>
      </c>
      <c r="BK206" s="157">
        <f>ROUND(I206*H206,2)</f>
        <v>0</v>
      </c>
      <c r="BL206" s="17" t="s">
        <v>182</v>
      </c>
      <c r="BM206" s="156" t="s">
        <v>272</v>
      </c>
    </row>
    <row r="207" spans="2:65" s="12" customFormat="1">
      <c r="B207" s="158"/>
      <c r="D207" s="159" t="s">
        <v>184</v>
      </c>
      <c r="E207" s="160" t="s">
        <v>1</v>
      </c>
      <c r="F207" s="161" t="s">
        <v>273</v>
      </c>
      <c r="H207" s="160" t="s">
        <v>1</v>
      </c>
      <c r="I207" s="162"/>
      <c r="L207" s="158"/>
      <c r="M207" s="163"/>
      <c r="T207" s="164"/>
      <c r="AT207" s="160" t="s">
        <v>184</v>
      </c>
      <c r="AU207" s="160" t="s">
        <v>89</v>
      </c>
      <c r="AV207" s="12" t="s">
        <v>83</v>
      </c>
      <c r="AW207" s="12" t="s">
        <v>31</v>
      </c>
      <c r="AX207" s="12" t="s">
        <v>76</v>
      </c>
      <c r="AY207" s="160" t="s">
        <v>175</v>
      </c>
    </row>
    <row r="208" spans="2:65" s="13" customFormat="1">
      <c r="B208" s="165"/>
      <c r="D208" s="159" t="s">
        <v>184</v>
      </c>
      <c r="E208" s="166" t="s">
        <v>1</v>
      </c>
      <c r="F208" s="167" t="s">
        <v>255</v>
      </c>
      <c r="H208" s="168">
        <v>230.36</v>
      </c>
      <c r="I208" s="169"/>
      <c r="L208" s="165"/>
      <c r="M208" s="170"/>
      <c r="T208" s="171"/>
      <c r="AT208" s="166" t="s">
        <v>184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175</v>
      </c>
    </row>
    <row r="209" spans="2:65" s="13" customFormat="1">
      <c r="B209" s="165"/>
      <c r="D209" s="159" t="s">
        <v>184</v>
      </c>
      <c r="E209" s="166" t="s">
        <v>1</v>
      </c>
      <c r="F209" s="167" t="s">
        <v>256</v>
      </c>
      <c r="H209" s="168">
        <v>12</v>
      </c>
      <c r="I209" s="169"/>
      <c r="L209" s="165"/>
      <c r="M209" s="170"/>
      <c r="T209" s="171"/>
      <c r="AT209" s="166" t="s">
        <v>184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175</v>
      </c>
    </row>
    <row r="210" spans="2:65" s="13" customFormat="1">
      <c r="B210" s="165"/>
      <c r="D210" s="159" t="s">
        <v>184</v>
      </c>
      <c r="E210" s="166" t="s">
        <v>1</v>
      </c>
      <c r="F210" s="167" t="s">
        <v>257</v>
      </c>
      <c r="H210" s="168">
        <v>5.54</v>
      </c>
      <c r="I210" s="169"/>
      <c r="L210" s="165"/>
      <c r="M210" s="170"/>
      <c r="T210" s="171"/>
      <c r="AT210" s="166" t="s">
        <v>184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175</v>
      </c>
    </row>
    <row r="211" spans="2:65" s="13" customFormat="1">
      <c r="B211" s="165"/>
      <c r="D211" s="159" t="s">
        <v>184</v>
      </c>
      <c r="E211" s="166" t="s">
        <v>1</v>
      </c>
      <c r="F211" s="167" t="s">
        <v>258</v>
      </c>
      <c r="H211" s="168">
        <v>16.8</v>
      </c>
      <c r="I211" s="169"/>
      <c r="L211" s="165"/>
      <c r="M211" s="170"/>
      <c r="T211" s="171"/>
      <c r="AT211" s="166" t="s">
        <v>184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175</v>
      </c>
    </row>
    <row r="212" spans="2:65" s="13" customFormat="1">
      <c r="B212" s="165"/>
      <c r="D212" s="159" t="s">
        <v>184</v>
      </c>
      <c r="E212" s="166" t="s">
        <v>1</v>
      </c>
      <c r="F212" s="167" t="s">
        <v>259</v>
      </c>
      <c r="H212" s="168">
        <v>22</v>
      </c>
      <c r="I212" s="169"/>
      <c r="L212" s="165"/>
      <c r="M212" s="170"/>
      <c r="T212" s="171"/>
      <c r="AT212" s="166" t="s">
        <v>184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175</v>
      </c>
    </row>
    <row r="213" spans="2:65" s="13" customFormat="1">
      <c r="B213" s="165"/>
      <c r="D213" s="159" t="s">
        <v>184</v>
      </c>
      <c r="E213" s="166" t="s">
        <v>1</v>
      </c>
      <c r="F213" s="167" t="s">
        <v>260</v>
      </c>
      <c r="H213" s="168">
        <v>82</v>
      </c>
      <c r="I213" s="169"/>
      <c r="L213" s="165"/>
      <c r="M213" s="170"/>
      <c r="T213" s="171"/>
      <c r="AT213" s="166" t="s">
        <v>184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175</v>
      </c>
    </row>
    <row r="214" spans="2:65" s="13" customFormat="1">
      <c r="B214" s="165"/>
      <c r="D214" s="159" t="s">
        <v>184</v>
      </c>
      <c r="E214" s="166" t="s">
        <v>1</v>
      </c>
      <c r="F214" s="167" t="s">
        <v>261</v>
      </c>
      <c r="H214" s="168">
        <v>15.8</v>
      </c>
      <c r="I214" s="169"/>
      <c r="L214" s="165"/>
      <c r="M214" s="170"/>
      <c r="T214" s="171"/>
      <c r="AT214" s="166" t="s">
        <v>184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175</v>
      </c>
    </row>
    <row r="215" spans="2:65" s="13" customFormat="1">
      <c r="B215" s="165"/>
      <c r="D215" s="159" t="s">
        <v>184</v>
      </c>
      <c r="E215" s="166" t="s">
        <v>1</v>
      </c>
      <c r="F215" s="167" t="s">
        <v>262</v>
      </c>
      <c r="H215" s="168">
        <v>140.4</v>
      </c>
      <c r="I215" s="169"/>
      <c r="L215" s="165"/>
      <c r="M215" s="170"/>
      <c r="T215" s="171"/>
      <c r="AT215" s="166" t="s">
        <v>184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175</v>
      </c>
    </row>
    <row r="216" spans="2:65" s="13" customFormat="1">
      <c r="B216" s="165"/>
      <c r="D216" s="159" t="s">
        <v>184</v>
      </c>
      <c r="E216" s="166" t="s">
        <v>1</v>
      </c>
      <c r="F216" s="167" t="s">
        <v>263</v>
      </c>
      <c r="H216" s="168">
        <v>18.899999999999999</v>
      </c>
      <c r="I216" s="169"/>
      <c r="L216" s="165"/>
      <c r="M216" s="170"/>
      <c r="T216" s="171"/>
      <c r="AT216" s="166" t="s">
        <v>184</v>
      </c>
      <c r="AU216" s="166" t="s">
        <v>89</v>
      </c>
      <c r="AV216" s="13" t="s">
        <v>89</v>
      </c>
      <c r="AW216" s="13" t="s">
        <v>31</v>
      </c>
      <c r="AX216" s="13" t="s">
        <v>76</v>
      </c>
      <c r="AY216" s="166" t="s">
        <v>175</v>
      </c>
    </row>
    <row r="217" spans="2:65" s="13" customFormat="1">
      <c r="B217" s="165"/>
      <c r="D217" s="159" t="s">
        <v>184</v>
      </c>
      <c r="E217" s="166" t="s">
        <v>1</v>
      </c>
      <c r="F217" s="167" t="s">
        <v>264</v>
      </c>
      <c r="H217" s="168">
        <v>44</v>
      </c>
      <c r="I217" s="169"/>
      <c r="L217" s="165"/>
      <c r="M217" s="170"/>
      <c r="T217" s="171"/>
      <c r="AT217" s="166" t="s">
        <v>184</v>
      </c>
      <c r="AU217" s="166" t="s">
        <v>89</v>
      </c>
      <c r="AV217" s="13" t="s">
        <v>89</v>
      </c>
      <c r="AW217" s="13" t="s">
        <v>31</v>
      </c>
      <c r="AX217" s="13" t="s">
        <v>76</v>
      </c>
      <c r="AY217" s="166" t="s">
        <v>175</v>
      </c>
    </row>
    <row r="218" spans="2:65" s="13" customFormat="1">
      <c r="B218" s="165"/>
      <c r="D218" s="159" t="s">
        <v>184</v>
      </c>
      <c r="E218" s="166" t="s">
        <v>1</v>
      </c>
      <c r="F218" s="167" t="s">
        <v>265</v>
      </c>
      <c r="H218" s="168">
        <v>9.4</v>
      </c>
      <c r="I218" s="169"/>
      <c r="L218" s="165"/>
      <c r="M218" s="170"/>
      <c r="T218" s="171"/>
      <c r="AT218" s="166" t="s">
        <v>184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175</v>
      </c>
    </row>
    <row r="219" spans="2:65" s="12" customFormat="1">
      <c r="B219" s="158"/>
      <c r="D219" s="159" t="s">
        <v>184</v>
      </c>
      <c r="E219" s="160" t="s">
        <v>1</v>
      </c>
      <c r="F219" s="161" t="s">
        <v>243</v>
      </c>
      <c r="H219" s="160" t="s">
        <v>1</v>
      </c>
      <c r="I219" s="162"/>
      <c r="L219" s="158"/>
      <c r="M219" s="163"/>
      <c r="T219" s="164"/>
      <c r="AT219" s="160" t="s">
        <v>184</v>
      </c>
      <c r="AU219" s="160" t="s">
        <v>89</v>
      </c>
      <c r="AV219" s="12" t="s">
        <v>83</v>
      </c>
      <c r="AW219" s="12" t="s">
        <v>31</v>
      </c>
      <c r="AX219" s="12" t="s">
        <v>76</v>
      </c>
      <c r="AY219" s="160" t="s">
        <v>175</v>
      </c>
    </row>
    <row r="220" spans="2:65" s="13" customFormat="1">
      <c r="B220" s="165"/>
      <c r="D220" s="159" t="s">
        <v>184</v>
      </c>
      <c r="E220" s="166" t="s">
        <v>1</v>
      </c>
      <c r="F220" s="167" t="s">
        <v>266</v>
      </c>
      <c r="H220" s="168">
        <v>8.5</v>
      </c>
      <c r="I220" s="169"/>
      <c r="L220" s="165"/>
      <c r="M220" s="170"/>
      <c r="T220" s="171"/>
      <c r="AT220" s="166" t="s">
        <v>184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175</v>
      </c>
    </row>
    <row r="221" spans="2:65" s="13" customFormat="1">
      <c r="B221" s="165"/>
      <c r="D221" s="159" t="s">
        <v>184</v>
      </c>
      <c r="E221" s="166" t="s">
        <v>1</v>
      </c>
      <c r="F221" s="167" t="s">
        <v>268</v>
      </c>
      <c r="H221" s="168">
        <v>10.119999999999999</v>
      </c>
      <c r="I221" s="169"/>
      <c r="L221" s="165"/>
      <c r="M221" s="170"/>
      <c r="T221" s="171"/>
      <c r="AT221" s="166" t="s">
        <v>184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175</v>
      </c>
    </row>
    <row r="222" spans="2:65" s="14" customFormat="1">
      <c r="B222" s="183"/>
      <c r="D222" s="159" t="s">
        <v>184</v>
      </c>
      <c r="E222" s="184" t="s">
        <v>1</v>
      </c>
      <c r="F222" s="185" t="s">
        <v>204</v>
      </c>
      <c r="H222" s="186">
        <v>615.81999999999994</v>
      </c>
      <c r="I222" s="187"/>
      <c r="L222" s="183"/>
      <c r="M222" s="188"/>
      <c r="T222" s="189"/>
      <c r="AT222" s="184" t="s">
        <v>184</v>
      </c>
      <c r="AU222" s="184" t="s">
        <v>89</v>
      </c>
      <c r="AV222" s="14" t="s">
        <v>182</v>
      </c>
      <c r="AW222" s="14" t="s">
        <v>31</v>
      </c>
      <c r="AX222" s="14" t="s">
        <v>83</v>
      </c>
      <c r="AY222" s="184" t="s">
        <v>175</v>
      </c>
    </row>
    <row r="223" spans="2:65" s="1" customFormat="1" ht="33" customHeight="1">
      <c r="B223" s="143"/>
      <c r="C223" s="144" t="s">
        <v>121</v>
      </c>
      <c r="D223" s="144" t="s">
        <v>178</v>
      </c>
      <c r="E223" s="145" t="s">
        <v>274</v>
      </c>
      <c r="F223" s="146" t="s">
        <v>275</v>
      </c>
      <c r="G223" s="147" t="s">
        <v>253</v>
      </c>
      <c r="H223" s="148">
        <v>222.44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42</v>
      </c>
      <c r="P223" s="154">
        <f>O223*H223</f>
        <v>0</v>
      </c>
      <c r="Q223" s="154">
        <v>1.8638999999999999E-2</v>
      </c>
      <c r="R223" s="154">
        <f>Q223*H223</f>
        <v>4.1460591600000001</v>
      </c>
      <c r="S223" s="154">
        <v>0</v>
      </c>
      <c r="T223" s="155">
        <f>S223*H223</f>
        <v>0</v>
      </c>
      <c r="AR223" s="156" t="s">
        <v>182</v>
      </c>
      <c r="AT223" s="156" t="s">
        <v>178</v>
      </c>
      <c r="AU223" s="156" t="s">
        <v>89</v>
      </c>
      <c r="AY223" s="17" t="s">
        <v>175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89</v>
      </c>
      <c r="BK223" s="157">
        <f>ROUND(I223*H223,2)</f>
        <v>0</v>
      </c>
      <c r="BL223" s="17" t="s">
        <v>182</v>
      </c>
      <c r="BM223" s="156" t="s">
        <v>276</v>
      </c>
    </row>
    <row r="224" spans="2:65" s="12" customFormat="1">
      <c r="B224" s="158"/>
      <c r="D224" s="159" t="s">
        <v>184</v>
      </c>
      <c r="E224" s="160" t="s">
        <v>1</v>
      </c>
      <c r="F224" s="161" t="s">
        <v>277</v>
      </c>
      <c r="H224" s="160" t="s">
        <v>1</v>
      </c>
      <c r="I224" s="162"/>
      <c r="L224" s="158"/>
      <c r="M224" s="163"/>
      <c r="T224" s="164"/>
      <c r="AT224" s="160" t="s">
        <v>184</v>
      </c>
      <c r="AU224" s="160" t="s">
        <v>89</v>
      </c>
      <c r="AV224" s="12" t="s">
        <v>83</v>
      </c>
      <c r="AW224" s="12" t="s">
        <v>31</v>
      </c>
      <c r="AX224" s="12" t="s">
        <v>76</v>
      </c>
      <c r="AY224" s="160" t="s">
        <v>175</v>
      </c>
    </row>
    <row r="225" spans="2:65" s="13" customFormat="1">
      <c r="B225" s="165"/>
      <c r="D225" s="159" t="s">
        <v>184</v>
      </c>
      <c r="E225" s="166" t="s">
        <v>1</v>
      </c>
      <c r="F225" s="167" t="s">
        <v>278</v>
      </c>
      <c r="H225" s="168">
        <v>140.4</v>
      </c>
      <c r="I225" s="169"/>
      <c r="L225" s="165"/>
      <c r="M225" s="170"/>
      <c r="T225" s="171"/>
      <c r="AT225" s="166" t="s">
        <v>184</v>
      </c>
      <c r="AU225" s="166" t="s">
        <v>89</v>
      </c>
      <c r="AV225" s="13" t="s">
        <v>89</v>
      </c>
      <c r="AW225" s="13" t="s">
        <v>31</v>
      </c>
      <c r="AX225" s="13" t="s">
        <v>76</v>
      </c>
      <c r="AY225" s="166" t="s">
        <v>175</v>
      </c>
    </row>
    <row r="226" spans="2:65" s="13" customFormat="1">
      <c r="B226" s="165"/>
      <c r="D226" s="159" t="s">
        <v>184</v>
      </c>
      <c r="E226" s="166" t="s">
        <v>1</v>
      </c>
      <c r="F226" s="167" t="s">
        <v>279</v>
      </c>
      <c r="H226" s="168">
        <v>5.2</v>
      </c>
      <c r="I226" s="169"/>
      <c r="L226" s="165"/>
      <c r="M226" s="170"/>
      <c r="T226" s="171"/>
      <c r="AT226" s="166" t="s">
        <v>184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175</v>
      </c>
    </row>
    <row r="227" spans="2:65" s="13" customFormat="1">
      <c r="B227" s="165"/>
      <c r="D227" s="159" t="s">
        <v>184</v>
      </c>
      <c r="E227" s="166" t="s">
        <v>1</v>
      </c>
      <c r="F227" s="167" t="s">
        <v>280</v>
      </c>
      <c r="H227" s="168">
        <v>2.34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175</v>
      </c>
    </row>
    <row r="228" spans="2:65" s="13" customFormat="1">
      <c r="B228" s="165"/>
      <c r="D228" s="159" t="s">
        <v>184</v>
      </c>
      <c r="E228" s="166" t="s">
        <v>1</v>
      </c>
      <c r="F228" s="167" t="s">
        <v>281</v>
      </c>
      <c r="H228" s="168">
        <v>7.2</v>
      </c>
      <c r="I228" s="169"/>
      <c r="L228" s="165"/>
      <c r="M228" s="170"/>
      <c r="T228" s="171"/>
      <c r="AT228" s="166" t="s">
        <v>184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175</v>
      </c>
    </row>
    <row r="229" spans="2:65" s="13" customFormat="1">
      <c r="B229" s="165"/>
      <c r="D229" s="159" t="s">
        <v>184</v>
      </c>
      <c r="E229" s="166" t="s">
        <v>1</v>
      </c>
      <c r="F229" s="167" t="s">
        <v>282</v>
      </c>
      <c r="H229" s="168">
        <v>9.1999999999999993</v>
      </c>
      <c r="I229" s="169"/>
      <c r="L229" s="165"/>
      <c r="M229" s="170"/>
      <c r="T229" s="171"/>
      <c r="AT229" s="166" t="s">
        <v>184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175</v>
      </c>
    </row>
    <row r="230" spans="2:65" s="13" customFormat="1">
      <c r="B230" s="165"/>
      <c r="D230" s="159" t="s">
        <v>184</v>
      </c>
      <c r="E230" s="166" t="s">
        <v>1</v>
      </c>
      <c r="F230" s="167" t="s">
        <v>283</v>
      </c>
      <c r="H230" s="168">
        <v>29.7</v>
      </c>
      <c r="I230" s="169"/>
      <c r="L230" s="165"/>
      <c r="M230" s="170"/>
      <c r="T230" s="171"/>
      <c r="AT230" s="166" t="s">
        <v>184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175</v>
      </c>
    </row>
    <row r="231" spans="2:65" s="13" customFormat="1">
      <c r="B231" s="165"/>
      <c r="D231" s="159" t="s">
        <v>184</v>
      </c>
      <c r="E231" s="166" t="s">
        <v>1</v>
      </c>
      <c r="F231" s="167" t="s">
        <v>284</v>
      </c>
      <c r="H231" s="168">
        <v>23</v>
      </c>
      <c r="I231" s="169"/>
      <c r="L231" s="165"/>
      <c r="M231" s="170"/>
      <c r="T231" s="171"/>
      <c r="AT231" s="166" t="s">
        <v>184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175</v>
      </c>
    </row>
    <row r="232" spans="2:65" s="13" customFormat="1">
      <c r="B232" s="165"/>
      <c r="D232" s="159" t="s">
        <v>184</v>
      </c>
      <c r="E232" s="166" t="s">
        <v>1</v>
      </c>
      <c r="F232" s="167" t="s">
        <v>285</v>
      </c>
      <c r="H232" s="168">
        <v>5.4</v>
      </c>
      <c r="I232" s="169"/>
      <c r="L232" s="165"/>
      <c r="M232" s="170"/>
      <c r="T232" s="171"/>
      <c r="AT232" s="166" t="s">
        <v>184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175</v>
      </c>
    </row>
    <row r="233" spans="2:65" s="14" customFormat="1">
      <c r="B233" s="183"/>
      <c r="D233" s="159" t="s">
        <v>184</v>
      </c>
      <c r="E233" s="184" t="s">
        <v>1</v>
      </c>
      <c r="F233" s="185" t="s">
        <v>204</v>
      </c>
      <c r="H233" s="186">
        <v>222.43999999999997</v>
      </c>
      <c r="I233" s="187"/>
      <c r="L233" s="183"/>
      <c r="M233" s="188"/>
      <c r="T233" s="189"/>
      <c r="AT233" s="184" t="s">
        <v>184</v>
      </c>
      <c r="AU233" s="184" t="s">
        <v>89</v>
      </c>
      <c r="AV233" s="14" t="s">
        <v>182</v>
      </c>
      <c r="AW233" s="14" t="s">
        <v>31</v>
      </c>
      <c r="AX233" s="14" t="s">
        <v>83</v>
      </c>
      <c r="AY233" s="184" t="s">
        <v>175</v>
      </c>
    </row>
    <row r="234" spans="2:65" s="11" customFormat="1" ht="22.9" customHeight="1">
      <c r="B234" s="131"/>
      <c r="D234" s="132" t="s">
        <v>75</v>
      </c>
      <c r="E234" s="141" t="s">
        <v>269</v>
      </c>
      <c r="F234" s="141" t="s">
        <v>286</v>
      </c>
      <c r="I234" s="134"/>
      <c r="J234" s="142">
        <f>BK234</f>
        <v>0</v>
      </c>
      <c r="L234" s="131"/>
      <c r="M234" s="136"/>
      <c r="P234" s="137">
        <f>SUM(P235:P313)</f>
        <v>0</v>
      </c>
      <c r="R234" s="137">
        <f>SUM(R235:R313)</f>
        <v>0</v>
      </c>
      <c r="T234" s="138">
        <f>SUM(T235:T313)</f>
        <v>45.616281000000001</v>
      </c>
      <c r="AR234" s="132" t="s">
        <v>83</v>
      </c>
      <c r="AT234" s="139" t="s">
        <v>75</v>
      </c>
      <c r="AU234" s="139" t="s">
        <v>83</v>
      </c>
      <c r="AY234" s="132" t="s">
        <v>175</v>
      </c>
      <c r="BK234" s="140">
        <f>SUM(BK235:BK313)</f>
        <v>0</v>
      </c>
    </row>
    <row r="235" spans="2:65" s="1" customFormat="1" ht="44.25" customHeight="1">
      <c r="B235" s="143"/>
      <c r="C235" s="144" t="s">
        <v>124</v>
      </c>
      <c r="D235" s="144" t="s">
        <v>178</v>
      </c>
      <c r="E235" s="145" t="s">
        <v>287</v>
      </c>
      <c r="F235" s="146" t="s">
        <v>288</v>
      </c>
      <c r="G235" s="147" t="s">
        <v>289</v>
      </c>
      <c r="H235" s="148">
        <v>3.702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42</v>
      </c>
      <c r="P235" s="154">
        <f>O235*H235</f>
        <v>0</v>
      </c>
      <c r="Q235" s="154">
        <v>0</v>
      </c>
      <c r="R235" s="154">
        <f>Q235*H235</f>
        <v>0</v>
      </c>
      <c r="S235" s="154">
        <v>1.905</v>
      </c>
      <c r="T235" s="155">
        <f>S235*H235</f>
        <v>7.0523100000000003</v>
      </c>
      <c r="AR235" s="156" t="s">
        <v>182</v>
      </c>
      <c r="AT235" s="156" t="s">
        <v>178</v>
      </c>
      <c r="AU235" s="156" t="s">
        <v>89</v>
      </c>
      <c r="AY235" s="17" t="s">
        <v>175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89</v>
      </c>
      <c r="BK235" s="157">
        <f>ROUND(I235*H235,2)</f>
        <v>0</v>
      </c>
      <c r="BL235" s="17" t="s">
        <v>182</v>
      </c>
      <c r="BM235" s="156" t="s">
        <v>290</v>
      </c>
    </row>
    <row r="236" spans="2:65" s="12" customFormat="1">
      <c r="B236" s="158"/>
      <c r="D236" s="159" t="s">
        <v>184</v>
      </c>
      <c r="E236" s="160" t="s">
        <v>1</v>
      </c>
      <c r="F236" s="161" t="s">
        <v>291</v>
      </c>
      <c r="H236" s="160" t="s">
        <v>1</v>
      </c>
      <c r="I236" s="162"/>
      <c r="L236" s="158"/>
      <c r="M236" s="163"/>
      <c r="T236" s="164"/>
      <c r="AT236" s="160" t="s">
        <v>184</v>
      </c>
      <c r="AU236" s="160" t="s">
        <v>89</v>
      </c>
      <c r="AV236" s="12" t="s">
        <v>83</v>
      </c>
      <c r="AW236" s="12" t="s">
        <v>31</v>
      </c>
      <c r="AX236" s="12" t="s">
        <v>76</v>
      </c>
      <c r="AY236" s="160" t="s">
        <v>175</v>
      </c>
    </row>
    <row r="237" spans="2:65" s="13" customFormat="1">
      <c r="B237" s="165"/>
      <c r="D237" s="159" t="s">
        <v>184</v>
      </c>
      <c r="E237" s="166" t="s">
        <v>1</v>
      </c>
      <c r="F237" s="167" t="s">
        <v>292</v>
      </c>
      <c r="H237" s="168">
        <v>1.163</v>
      </c>
      <c r="I237" s="169"/>
      <c r="L237" s="165"/>
      <c r="M237" s="170"/>
      <c r="T237" s="171"/>
      <c r="AT237" s="166" t="s">
        <v>184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175</v>
      </c>
    </row>
    <row r="238" spans="2:65" s="12" customFormat="1">
      <c r="B238" s="158"/>
      <c r="D238" s="159" t="s">
        <v>184</v>
      </c>
      <c r="E238" s="160" t="s">
        <v>1</v>
      </c>
      <c r="F238" s="161" t="s">
        <v>293</v>
      </c>
      <c r="H238" s="160" t="s">
        <v>1</v>
      </c>
      <c r="I238" s="162"/>
      <c r="L238" s="158"/>
      <c r="M238" s="163"/>
      <c r="T238" s="164"/>
      <c r="AT238" s="160" t="s">
        <v>184</v>
      </c>
      <c r="AU238" s="160" t="s">
        <v>89</v>
      </c>
      <c r="AV238" s="12" t="s">
        <v>83</v>
      </c>
      <c r="AW238" s="12" t="s">
        <v>31</v>
      </c>
      <c r="AX238" s="12" t="s">
        <v>76</v>
      </c>
      <c r="AY238" s="160" t="s">
        <v>175</v>
      </c>
    </row>
    <row r="239" spans="2:65" s="13" customFormat="1">
      <c r="B239" s="165"/>
      <c r="D239" s="159" t="s">
        <v>184</v>
      </c>
      <c r="E239" s="166" t="s">
        <v>1</v>
      </c>
      <c r="F239" s="167" t="s">
        <v>294</v>
      </c>
      <c r="H239" s="168">
        <v>1.337</v>
      </c>
      <c r="I239" s="169"/>
      <c r="L239" s="165"/>
      <c r="M239" s="170"/>
      <c r="T239" s="171"/>
      <c r="AT239" s="166" t="s">
        <v>184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175</v>
      </c>
    </row>
    <row r="240" spans="2:65" s="12" customFormat="1">
      <c r="B240" s="158"/>
      <c r="D240" s="159" t="s">
        <v>184</v>
      </c>
      <c r="E240" s="160" t="s">
        <v>1</v>
      </c>
      <c r="F240" s="161" t="s">
        <v>295</v>
      </c>
      <c r="H240" s="160" t="s">
        <v>1</v>
      </c>
      <c r="I240" s="162"/>
      <c r="L240" s="158"/>
      <c r="M240" s="163"/>
      <c r="T240" s="164"/>
      <c r="AT240" s="160" t="s">
        <v>184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175</v>
      </c>
    </row>
    <row r="241" spans="2:65" s="13" customFormat="1">
      <c r="B241" s="165"/>
      <c r="D241" s="159" t="s">
        <v>184</v>
      </c>
      <c r="E241" s="166" t="s">
        <v>1</v>
      </c>
      <c r="F241" s="167" t="s">
        <v>296</v>
      </c>
      <c r="H241" s="168">
        <v>1.202</v>
      </c>
      <c r="I241" s="169"/>
      <c r="L241" s="165"/>
      <c r="M241" s="170"/>
      <c r="T241" s="171"/>
      <c r="AT241" s="166" t="s">
        <v>184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175</v>
      </c>
    </row>
    <row r="242" spans="2:65" s="14" customFormat="1">
      <c r="B242" s="183"/>
      <c r="D242" s="159" t="s">
        <v>184</v>
      </c>
      <c r="E242" s="184" t="s">
        <v>1</v>
      </c>
      <c r="F242" s="185" t="s">
        <v>204</v>
      </c>
      <c r="H242" s="186">
        <v>3.702</v>
      </c>
      <c r="I242" s="187"/>
      <c r="L242" s="183"/>
      <c r="M242" s="188"/>
      <c r="T242" s="189"/>
      <c r="AT242" s="184" t="s">
        <v>184</v>
      </c>
      <c r="AU242" s="184" t="s">
        <v>89</v>
      </c>
      <c r="AV242" s="14" t="s">
        <v>182</v>
      </c>
      <c r="AW242" s="14" t="s">
        <v>31</v>
      </c>
      <c r="AX242" s="14" t="s">
        <v>83</v>
      </c>
      <c r="AY242" s="184" t="s">
        <v>175</v>
      </c>
    </row>
    <row r="243" spans="2:65" s="1" customFormat="1" ht="21.75" customHeight="1">
      <c r="B243" s="143"/>
      <c r="C243" s="144" t="s">
        <v>127</v>
      </c>
      <c r="D243" s="144" t="s">
        <v>178</v>
      </c>
      <c r="E243" s="145" t="s">
        <v>297</v>
      </c>
      <c r="F243" s="146" t="s">
        <v>298</v>
      </c>
      <c r="G243" s="147" t="s">
        <v>197</v>
      </c>
      <c r="H243" s="148">
        <v>3.8380000000000001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42</v>
      </c>
      <c r="P243" s="154">
        <f>O243*H243</f>
        <v>0</v>
      </c>
      <c r="Q243" s="154">
        <v>0</v>
      </c>
      <c r="R243" s="154">
        <f>Q243*H243</f>
        <v>0</v>
      </c>
      <c r="S243" s="154">
        <v>0.06</v>
      </c>
      <c r="T243" s="155">
        <f>S243*H243</f>
        <v>0.23027999999999998</v>
      </c>
      <c r="AR243" s="156" t="s">
        <v>182</v>
      </c>
      <c r="AT243" s="156" t="s">
        <v>178</v>
      </c>
      <c r="AU243" s="156" t="s">
        <v>89</v>
      </c>
      <c r="AY243" s="17" t="s">
        <v>175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182</v>
      </c>
      <c r="BM243" s="156" t="s">
        <v>299</v>
      </c>
    </row>
    <row r="244" spans="2:65" s="12" customFormat="1">
      <c r="B244" s="158"/>
      <c r="D244" s="159" t="s">
        <v>184</v>
      </c>
      <c r="E244" s="160" t="s">
        <v>1</v>
      </c>
      <c r="F244" s="161" t="s">
        <v>300</v>
      </c>
      <c r="H244" s="160" t="s">
        <v>1</v>
      </c>
      <c r="I244" s="162"/>
      <c r="L244" s="158"/>
      <c r="M244" s="163"/>
      <c r="T244" s="164"/>
      <c r="AT244" s="160" t="s">
        <v>184</v>
      </c>
      <c r="AU244" s="160" t="s">
        <v>89</v>
      </c>
      <c r="AV244" s="12" t="s">
        <v>83</v>
      </c>
      <c r="AW244" s="12" t="s">
        <v>31</v>
      </c>
      <c r="AX244" s="12" t="s">
        <v>76</v>
      </c>
      <c r="AY244" s="160" t="s">
        <v>175</v>
      </c>
    </row>
    <row r="245" spans="2:65" s="13" customFormat="1">
      <c r="B245" s="165"/>
      <c r="D245" s="159" t="s">
        <v>184</v>
      </c>
      <c r="E245" s="166" t="s">
        <v>1</v>
      </c>
      <c r="F245" s="167" t="s">
        <v>301</v>
      </c>
      <c r="H245" s="168">
        <v>3.8380000000000001</v>
      </c>
      <c r="I245" s="169"/>
      <c r="L245" s="165"/>
      <c r="M245" s="170"/>
      <c r="T245" s="171"/>
      <c r="AT245" s="166" t="s">
        <v>184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175</v>
      </c>
    </row>
    <row r="246" spans="2:65" s="14" customFormat="1">
      <c r="B246" s="183"/>
      <c r="D246" s="159" t="s">
        <v>184</v>
      </c>
      <c r="E246" s="184" t="s">
        <v>1</v>
      </c>
      <c r="F246" s="185" t="s">
        <v>204</v>
      </c>
      <c r="H246" s="186">
        <v>3.8380000000000001</v>
      </c>
      <c r="I246" s="187"/>
      <c r="L246" s="183"/>
      <c r="M246" s="188"/>
      <c r="T246" s="189"/>
      <c r="AT246" s="184" t="s">
        <v>184</v>
      </c>
      <c r="AU246" s="184" t="s">
        <v>89</v>
      </c>
      <c r="AV246" s="14" t="s">
        <v>182</v>
      </c>
      <c r="AW246" s="14" t="s">
        <v>31</v>
      </c>
      <c r="AX246" s="14" t="s">
        <v>83</v>
      </c>
      <c r="AY246" s="184" t="s">
        <v>175</v>
      </c>
    </row>
    <row r="247" spans="2:65" s="1" customFormat="1" ht="21.75" customHeight="1">
      <c r="B247" s="143"/>
      <c r="C247" s="144" t="s">
        <v>130</v>
      </c>
      <c r="D247" s="144" t="s">
        <v>178</v>
      </c>
      <c r="E247" s="145" t="s">
        <v>302</v>
      </c>
      <c r="F247" s="146" t="s">
        <v>303</v>
      </c>
      <c r="G247" s="147" t="s">
        <v>197</v>
      </c>
      <c r="H247" s="148">
        <v>29.135000000000002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42</v>
      </c>
      <c r="P247" s="154">
        <f>O247*H247</f>
        <v>0</v>
      </c>
      <c r="Q247" s="154">
        <v>0</v>
      </c>
      <c r="R247" s="154">
        <f>Q247*H247</f>
        <v>0</v>
      </c>
      <c r="S247" s="154">
        <v>6.6000000000000003E-2</v>
      </c>
      <c r="T247" s="155">
        <f>S247*H247</f>
        <v>1.9229100000000001</v>
      </c>
      <c r="AR247" s="156" t="s">
        <v>182</v>
      </c>
      <c r="AT247" s="156" t="s">
        <v>178</v>
      </c>
      <c r="AU247" s="156" t="s">
        <v>89</v>
      </c>
      <c r="AY247" s="17" t="s">
        <v>175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89</v>
      </c>
      <c r="BK247" s="157">
        <f>ROUND(I247*H247,2)</f>
        <v>0</v>
      </c>
      <c r="BL247" s="17" t="s">
        <v>182</v>
      </c>
      <c r="BM247" s="156" t="s">
        <v>304</v>
      </c>
    </row>
    <row r="248" spans="2:65" s="12" customFormat="1">
      <c r="B248" s="158"/>
      <c r="D248" s="159" t="s">
        <v>184</v>
      </c>
      <c r="E248" s="160" t="s">
        <v>1</v>
      </c>
      <c r="F248" s="161" t="s">
        <v>300</v>
      </c>
      <c r="H248" s="160" t="s">
        <v>1</v>
      </c>
      <c r="I248" s="162"/>
      <c r="L248" s="158"/>
      <c r="M248" s="163"/>
      <c r="T248" s="164"/>
      <c r="AT248" s="160" t="s">
        <v>184</v>
      </c>
      <c r="AU248" s="160" t="s">
        <v>89</v>
      </c>
      <c r="AV248" s="12" t="s">
        <v>83</v>
      </c>
      <c r="AW248" s="12" t="s">
        <v>31</v>
      </c>
      <c r="AX248" s="12" t="s">
        <v>76</v>
      </c>
      <c r="AY248" s="160" t="s">
        <v>175</v>
      </c>
    </row>
    <row r="249" spans="2:65" s="13" customFormat="1">
      <c r="B249" s="165"/>
      <c r="D249" s="159" t="s">
        <v>184</v>
      </c>
      <c r="E249" s="166" t="s">
        <v>1</v>
      </c>
      <c r="F249" s="167" t="s">
        <v>305</v>
      </c>
      <c r="H249" s="168">
        <v>18.998000000000001</v>
      </c>
      <c r="I249" s="169"/>
      <c r="L249" s="165"/>
      <c r="M249" s="170"/>
      <c r="T249" s="171"/>
      <c r="AT249" s="166" t="s">
        <v>184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175</v>
      </c>
    </row>
    <row r="250" spans="2:65" s="13" customFormat="1">
      <c r="B250" s="165"/>
      <c r="D250" s="159" t="s">
        <v>184</v>
      </c>
      <c r="E250" s="166" t="s">
        <v>1</v>
      </c>
      <c r="F250" s="167" t="s">
        <v>306</v>
      </c>
      <c r="H250" s="168">
        <v>10.137</v>
      </c>
      <c r="I250" s="169"/>
      <c r="L250" s="165"/>
      <c r="M250" s="170"/>
      <c r="T250" s="171"/>
      <c r="AT250" s="166" t="s">
        <v>184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175</v>
      </c>
    </row>
    <row r="251" spans="2:65" s="14" customFormat="1">
      <c r="B251" s="183"/>
      <c r="D251" s="159" t="s">
        <v>184</v>
      </c>
      <c r="E251" s="184" t="s">
        <v>1</v>
      </c>
      <c r="F251" s="185" t="s">
        <v>204</v>
      </c>
      <c r="H251" s="186">
        <v>29.135000000000002</v>
      </c>
      <c r="I251" s="187"/>
      <c r="L251" s="183"/>
      <c r="M251" s="188"/>
      <c r="T251" s="189"/>
      <c r="AT251" s="184" t="s">
        <v>184</v>
      </c>
      <c r="AU251" s="184" t="s">
        <v>89</v>
      </c>
      <c r="AV251" s="14" t="s">
        <v>182</v>
      </c>
      <c r="AW251" s="14" t="s">
        <v>31</v>
      </c>
      <c r="AX251" s="14" t="s">
        <v>83</v>
      </c>
      <c r="AY251" s="184" t="s">
        <v>175</v>
      </c>
    </row>
    <row r="252" spans="2:65" s="1" customFormat="1" ht="24.2" customHeight="1">
      <c r="B252" s="143"/>
      <c r="C252" s="144" t="s">
        <v>133</v>
      </c>
      <c r="D252" s="144" t="s">
        <v>178</v>
      </c>
      <c r="E252" s="145" t="s">
        <v>307</v>
      </c>
      <c r="F252" s="146" t="s">
        <v>308</v>
      </c>
      <c r="G252" s="147" t="s">
        <v>197</v>
      </c>
      <c r="H252" s="148">
        <v>35.872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42</v>
      </c>
      <c r="P252" s="154">
        <f>O252*H252</f>
        <v>0</v>
      </c>
      <c r="Q252" s="154">
        <v>0</v>
      </c>
      <c r="R252" s="154">
        <f>Q252*H252</f>
        <v>0</v>
      </c>
      <c r="S252" s="154">
        <v>7.3999999999999996E-2</v>
      </c>
      <c r="T252" s="155">
        <f>S252*H252</f>
        <v>2.654528</v>
      </c>
      <c r="AR252" s="156" t="s">
        <v>182</v>
      </c>
      <c r="AT252" s="156" t="s">
        <v>178</v>
      </c>
      <c r="AU252" s="156" t="s">
        <v>89</v>
      </c>
      <c r="AY252" s="17" t="s">
        <v>175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89</v>
      </c>
      <c r="BK252" s="157">
        <f>ROUND(I252*H252,2)</f>
        <v>0</v>
      </c>
      <c r="BL252" s="17" t="s">
        <v>182</v>
      </c>
      <c r="BM252" s="156" t="s">
        <v>309</v>
      </c>
    </row>
    <row r="253" spans="2:65" s="12" customFormat="1">
      <c r="B253" s="158"/>
      <c r="D253" s="159" t="s">
        <v>184</v>
      </c>
      <c r="E253" s="160" t="s">
        <v>1</v>
      </c>
      <c r="F253" s="161" t="s">
        <v>310</v>
      </c>
      <c r="H253" s="160" t="s">
        <v>1</v>
      </c>
      <c r="I253" s="162"/>
      <c r="L253" s="158"/>
      <c r="M253" s="163"/>
      <c r="T253" s="164"/>
      <c r="AT253" s="160" t="s">
        <v>184</v>
      </c>
      <c r="AU253" s="160" t="s">
        <v>89</v>
      </c>
      <c r="AV253" s="12" t="s">
        <v>83</v>
      </c>
      <c r="AW253" s="12" t="s">
        <v>31</v>
      </c>
      <c r="AX253" s="12" t="s">
        <v>76</v>
      </c>
      <c r="AY253" s="160" t="s">
        <v>175</v>
      </c>
    </row>
    <row r="254" spans="2:65" s="13" customFormat="1">
      <c r="B254" s="165"/>
      <c r="D254" s="159" t="s">
        <v>184</v>
      </c>
      <c r="E254" s="166" t="s">
        <v>1</v>
      </c>
      <c r="F254" s="167" t="s">
        <v>311</v>
      </c>
      <c r="H254" s="168">
        <v>1.8720000000000001</v>
      </c>
      <c r="I254" s="169"/>
      <c r="L254" s="165"/>
      <c r="M254" s="170"/>
      <c r="T254" s="171"/>
      <c r="AT254" s="166" t="s">
        <v>184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175</v>
      </c>
    </row>
    <row r="255" spans="2:65" s="13" customFormat="1">
      <c r="B255" s="165"/>
      <c r="D255" s="159" t="s">
        <v>184</v>
      </c>
      <c r="E255" s="166" t="s">
        <v>1</v>
      </c>
      <c r="F255" s="167" t="s">
        <v>312</v>
      </c>
      <c r="H255" s="168">
        <v>5.76</v>
      </c>
      <c r="I255" s="169"/>
      <c r="L255" s="165"/>
      <c r="M255" s="170"/>
      <c r="T255" s="171"/>
      <c r="AT255" s="166" t="s">
        <v>184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175</v>
      </c>
    </row>
    <row r="256" spans="2:65" s="13" customFormat="1">
      <c r="B256" s="165"/>
      <c r="D256" s="159" t="s">
        <v>184</v>
      </c>
      <c r="E256" s="166" t="s">
        <v>1</v>
      </c>
      <c r="F256" s="167" t="s">
        <v>313</v>
      </c>
      <c r="H256" s="168">
        <v>22.08</v>
      </c>
      <c r="I256" s="169"/>
      <c r="L256" s="165"/>
      <c r="M256" s="170"/>
      <c r="T256" s="171"/>
      <c r="AT256" s="166" t="s">
        <v>184</v>
      </c>
      <c r="AU256" s="166" t="s">
        <v>89</v>
      </c>
      <c r="AV256" s="13" t="s">
        <v>89</v>
      </c>
      <c r="AW256" s="13" t="s">
        <v>31</v>
      </c>
      <c r="AX256" s="13" t="s">
        <v>76</v>
      </c>
      <c r="AY256" s="166" t="s">
        <v>175</v>
      </c>
    </row>
    <row r="257" spans="2:65" s="13" customFormat="1">
      <c r="B257" s="165"/>
      <c r="D257" s="159" t="s">
        <v>184</v>
      </c>
      <c r="E257" s="166" t="s">
        <v>1</v>
      </c>
      <c r="F257" s="167" t="s">
        <v>314</v>
      </c>
      <c r="H257" s="168">
        <v>6.16</v>
      </c>
      <c r="I257" s="169"/>
      <c r="L257" s="165"/>
      <c r="M257" s="170"/>
      <c r="T257" s="171"/>
      <c r="AT257" s="166" t="s">
        <v>184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175</v>
      </c>
    </row>
    <row r="258" spans="2:65" s="14" customFormat="1">
      <c r="B258" s="183"/>
      <c r="D258" s="159" t="s">
        <v>184</v>
      </c>
      <c r="E258" s="184" t="s">
        <v>1</v>
      </c>
      <c r="F258" s="185" t="s">
        <v>204</v>
      </c>
      <c r="H258" s="186">
        <v>35.872</v>
      </c>
      <c r="I258" s="187"/>
      <c r="L258" s="183"/>
      <c r="M258" s="188"/>
      <c r="T258" s="189"/>
      <c r="AT258" s="184" t="s">
        <v>184</v>
      </c>
      <c r="AU258" s="184" t="s">
        <v>89</v>
      </c>
      <c r="AV258" s="14" t="s">
        <v>182</v>
      </c>
      <c r="AW258" s="14" t="s">
        <v>31</v>
      </c>
      <c r="AX258" s="14" t="s">
        <v>83</v>
      </c>
      <c r="AY258" s="184" t="s">
        <v>175</v>
      </c>
    </row>
    <row r="259" spans="2:65" s="1" customFormat="1" ht="24.2" customHeight="1">
      <c r="B259" s="143"/>
      <c r="C259" s="144" t="s">
        <v>136</v>
      </c>
      <c r="D259" s="144" t="s">
        <v>178</v>
      </c>
      <c r="E259" s="145" t="s">
        <v>315</v>
      </c>
      <c r="F259" s="146" t="s">
        <v>316</v>
      </c>
      <c r="G259" s="147" t="s">
        <v>197</v>
      </c>
      <c r="H259" s="148">
        <v>88.28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42</v>
      </c>
      <c r="P259" s="154">
        <f>O259*H259</f>
        <v>0</v>
      </c>
      <c r="Q259" s="154">
        <v>0</v>
      </c>
      <c r="R259" s="154">
        <f>Q259*H259</f>
        <v>0</v>
      </c>
      <c r="S259" s="154">
        <v>0.06</v>
      </c>
      <c r="T259" s="155">
        <f>S259*H259</f>
        <v>5.2968000000000002</v>
      </c>
      <c r="AR259" s="156" t="s">
        <v>182</v>
      </c>
      <c r="AT259" s="156" t="s">
        <v>178</v>
      </c>
      <c r="AU259" s="156" t="s">
        <v>89</v>
      </c>
      <c r="AY259" s="17" t="s">
        <v>175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89</v>
      </c>
      <c r="BK259" s="157">
        <f>ROUND(I259*H259,2)</f>
        <v>0</v>
      </c>
      <c r="BL259" s="17" t="s">
        <v>182</v>
      </c>
      <c r="BM259" s="156" t="s">
        <v>317</v>
      </c>
    </row>
    <row r="260" spans="2:65" s="12" customFormat="1">
      <c r="B260" s="158"/>
      <c r="D260" s="159" t="s">
        <v>184</v>
      </c>
      <c r="E260" s="160" t="s">
        <v>1</v>
      </c>
      <c r="F260" s="161" t="s">
        <v>310</v>
      </c>
      <c r="H260" s="160" t="s">
        <v>1</v>
      </c>
      <c r="I260" s="162"/>
      <c r="L260" s="158"/>
      <c r="M260" s="163"/>
      <c r="T260" s="164"/>
      <c r="AT260" s="160" t="s">
        <v>184</v>
      </c>
      <c r="AU260" s="160" t="s">
        <v>89</v>
      </c>
      <c r="AV260" s="12" t="s">
        <v>83</v>
      </c>
      <c r="AW260" s="12" t="s">
        <v>31</v>
      </c>
      <c r="AX260" s="12" t="s">
        <v>76</v>
      </c>
      <c r="AY260" s="160" t="s">
        <v>175</v>
      </c>
    </row>
    <row r="261" spans="2:65" s="13" customFormat="1">
      <c r="B261" s="165"/>
      <c r="D261" s="159" t="s">
        <v>184</v>
      </c>
      <c r="E261" s="166" t="s">
        <v>1</v>
      </c>
      <c r="F261" s="167" t="s">
        <v>318</v>
      </c>
      <c r="H261" s="168">
        <v>26.4</v>
      </c>
      <c r="I261" s="169"/>
      <c r="L261" s="165"/>
      <c r="M261" s="170"/>
      <c r="T261" s="171"/>
      <c r="AT261" s="166" t="s">
        <v>184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175</v>
      </c>
    </row>
    <row r="262" spans="2:65" s="13" customFormat="1">
      <c r="B262" s="165"/>
      <c r="D262" s="159" t="s">
        <v>184</v>
      </c>
      <c r="E262" s="166" t="s">
        <v>1</v>
      </c>
      <c r="F262" s="167" t="s">
        <v>319</v>
      </c>
      <c r="H262" s="168">
        <v>6.44</v>
      </c>
      <c r="I262" s="169"/>
      <c r="L262" s="165"/>
      <c r="M262" s="170"/>
      <c r="T262" s="171"/>
      <c r="AT262" s="166" t="s">
        <v>184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175</v>
      </c>
    </row>
    <row r="263" spans="2:65" s="13" customFormat="1">
      <c r="B263" s="165"/>
      <c r="D263" s="159" t="s">
        <v>184</v>
      </c>
      <c r="E263" s="166" t="s">
        <v>1</v>
      </c>
      <c r="F263" s="167" t="s">
        <v>320</v>
      </c>
      <c r="H263" s="168">
        <v>55.44</v>
      </c>
      <c r="I263" s="169"/>
      <c r="L263" s="165"/>
      <c r="M263" s="170"/>
      <c r="T263" s="171"/>
      <c r="AT263" s="166" t="s">
        <v>184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175</v>
      </c>
    </row>
    <row r="264" spans="2:65" s="14" customFormat="1">
      <c r="B264" s="183"/>
      <c r="D264" s="159" t="s">
        <v>184</v>
      </c>
      <c r="E264" s="184" t="s">
        <v>1</v>
      </c>
      <c r="F264" s="185" t="s">
        <v>204</v>
      </c>
      <c r="H264" s="186">
        <v>88.28</v>
      </c>
      <c r="I264" s="187"/>
      <c r="L264" s="183"/>
      <c r="M264" s="188"/>
      <c r="T264" s="189"/>
      <c r="AT264" s="184" t="s">
        <v>184</v>
      </c>
      <c r="AU264" s="184" t="s">
        <v>89</v>
      </c>
      <c r="AV264" s="14" t="s">
        <v>182</v>
      </c>
      <c r="AW264" s="14" t="s">
        <v>31</v>
      </c>
      <c r="AX264" s="14" t="s">
        <v>83</v>
      </c>
      <c r="AY264" s="184" t="s">
        <v>175</v>
      </c>
    </row>
    <row r="265" spans="2:65" s="1" customFormat="1" ht="24.2" customHeight="1">
      <c r="B265" s="143"/>
      <c r="C265" s="144" t="s">
        <v>321</v>
      </c>
      <c r="D265" s="144" t="s">
        <v>178</v>
      </c>
      <c r="E265" s="145" t="s">
        <v>322</v>
      </c>
      <c r="F265" s="146" t="s">
        <v>323</v>
      </c>
      <c r="G265" s="147" t="s">
        <v>197</v>
      </c>
      <c r="H265" s="148">
        <v>270.416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42</v>
      </c>
      <c r="P265" s="154">
        <f>O265*H265</f>
        <v>0</v>
      </c>
      <c r="Q265" s="154">
        <v>0</v>
      </c>
      <c r="R265" s="154">
        <f>Q265*H265</f>
        <v>0</v>
      </c>
      <c r="S265" s="154">
        <v>4.3999999999999997E-2</v>
      </c>
      <c r="T265" s="155">
        <f>S265*H265</f>
        <v>11.898304</v>
      </c>
      <c r="AR265" s="156" t="s">
        <v>182</v>
      </c>
      <c r="AT265" s="156" t="s">
        <v>178</v>
      </c>
      <c r="AU265" s="156" t="s">
        <v>89</v>
      </c>
      <c r="AY265" s="17" t="s">
        <v>175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89</v>
      </c>
      <c r="BK265" s="157">
        <f>ROUND(I265*H265,2)</f>
        <v>0</v>
      </c>
      <c r="BL265" s="17" t="s">
        <v>182</v>
      </c>
      <c r="BM265" s="156" t="s">
        <v>324</v>
      </c>
    </row>
    <row r="266" spans="2:65" s="12" customFormat="1">
      <c r="B266" s="158"/>
      <c r="D266" s="159" t="s">
        <v>184</v>
      </c>
      <c r="E266" s="160" t="s">
        <v>1</v>
      </c>
      <c r="F266" s="161" t="s">
        <v>310</v>
      </c>
      <c r="H266" s="160" t="s">
        <v>1</v>
      </c>
      <c r="I266" s="162"/>
      <c r="L266" s="158"/>
      <c r="M266" s="163"/>
      <c r="T266" s="164"/>
      <c r="AT266" s="160" t="s">
        <v>184</v>
      </c>
      <c r="AU266" s="160" t="s">
        <v>89</v>
      </c>
      <c r="AV266" s="12" t="s">
        <v>83</v>
      </c>
      <c r="AW266" s="12" t="s">
        <v>31</v>
      </c>
      <c r="AX266" s="12" t="s">
        <v>76</v>
      </c>
      <c r="AY266" s="160" t="s">
        <v>175</v>
      </c>
    </row>
    <row r="267" spans="2:65" s="13" customFormat="1">
      <c r="B267" s="165"/>
      <c r="D267" s="159" t="s">
        <v>184</v>
      </c>
      <c r="E267" s="166" t="s">
        <v>1</v>
      </c>
      <c r="F267" s="167" t="s">
        <v>325</v>
      </c>
      <c r="H267" s="168">
        <v>261.57600000000002</v>
      </c>
      <c r="I267" s="169"/>
      <c r="L267" s="165"/>
      <c r="M267" s="170"/>
      <c r="T267" s="171"/>
      <c r="AT267" s="166" t="s">
        <v>184</v>
      </c>
      <c r="AU267" s="166" t="s">
        <v>89</v>
      </c>
      <c r="AV267" s="13" t="s">
        <v>89</v>
      </c>
      <c r="AW267" s="13" t="s">
        <v>31</v>
      </c>
      <c r="AX267" s="13" t="s">
        <v>76</v>
      </c>
      <c r="AY267" s="166" t="s">
        <v>175</v>
      </c>
    </row>
    <row r="268" spans="2:65" s="13" customFormat="1">
      <c r="B268" s="165"/>
      <c r="D268" s="159" t="s">
        <v>184</v>
      </c>
      <c r="E268" s="166" t="s">
        <v>1</v>
      </c>
      <c r="F268" s="167" t="s">
        <v>326</v>
      </c>
      <c r="H268" s="168">
        <v>8.84</v>
      </c>
      <c r="I268" s="169"/>
      <c r="L268" s="165"/>
      <c r="M268" s="170"/>
      <c r="T268" s="171"/>
      <c r="AT268" s="166" t="s">
        <v>184</v>
      </c>
      <c r="AU268" s="166" t="s">
        <v>89</v>
      </c>
      <c r="AV268" s="13" t="s">
        <v>89</v>
      </c>
      <c r="AW268" s="13" t="s">
        <v>31</v>
      </c>
      <c r="AX268" s="13" t="s">
        <v>76</v>
      </c>
      <c r="AY268" s="166" t="s">
        <v>175</v>
      </c>
    </row>
    <row r="269" spans="2:65" s="14" customFormat="1">
      <c r="B269" s="183"/>
      <c r="D269" s="159" t="s">
        <v>184</v>
      </c>
      <c r="E269" s="184" t="s">
        <v>1</v>
      </c>
      <c r="F269" s="185" t="s">
        <v>204</v>
      </c>
      <c r="H269" s="186">
        <v>270.416</v>
      </c>
      <c r="I269" s="187"/>
      <c r="L269" s="183"/>
      <c r="M269" s="188"/>
      <c r="T269" s="189"/>
      <c r="AT269" s="184" t="s">
        <v>184</v>
      </c>
      <c r="AU269" s="184" t="s">
        <v>89</v>
      </c>
      <c r="AV269" s="14" t="s">
        <v>182</v>
      </c>
      <c r="AW269" s="14" t="s">
        <v>31</v>
      </c>
      <c r="AX269" s="14" t="s">
        <v>83</v>
      </c>
      <c r="AY269" s="184" t="s">
        <v>175</v>
      </c>
    </row>
    <row r="270" spans="2:65" s="1" customFormat="1" ht="24.2" customHeight="1">
      <c r="B270" s="143"/>
      <c r="C270" s="144" t="s">
        <v>327</v>
      </c>
      <c r="D270" s="144" t="s">
        <v>178</v>
      </c>
      <c r="E270" s="145" t="s">
        <v>328</v>
      </c>
      <c r="F270" s="146" t="s">
        <v>329</v>
      </c>
      <c r="G270" s="147" t="s">
        <v>197</v>
      </c>
      <c r="H270" s="148">
        <v>3.9359999999999999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42</v>
      </c>
      <c r="P270" s="154">
        <f>O270*H270</f>
        <v>0</v>
      </c>
      <c r="Q270" s="154">
        <v>0</v>
      </c>
      <c r="R270" s="154">
        <f>Q270*H270</f>
        <v>0</v>
      </c>
      <c r="S270" s="154">
        <v>8.4000000000000005E-2</v>
      </c>
      <c r="T270" s="155">
        <f>S270*H270</f>
        <v>0.33062400000000003</v>
      </c>
      <c r="AR270" s="156" t="s">
        <v>182</v>
      </c>
      <c r="AT270" s="156" t="s">
        <v>178</v>
      </c>
      <c r="AU270" s="156" t="s">
        <v>89</v>
      </c>
      <c r="AY270" s="17" t="s">
        <v>175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89</v>
      </c>
      <c r="BK270" s="157">
        <f>ROUND(I270*H270,2)</f>
        <v>0</v>
      </c>
      <c r="BL270" s="17" t="s">
        <v>182</v>
      </c>
      <c r="BM270" s="156" t="s">
        <v>330</v>
      </c>
    </row>
    <row r="271" spans="2:65" s="12" customFormat="1">
      <c r="B271" s="158"/>
      <c r="D271" s="159" t="s">
        <v>184</v>
      </c>
      <c r="E271" s="160" t="s">
        <v>1</v>
      </c>
      <c r="F271" s="161" t="s">
        <v>331</v>
      </c>
      <c r="H271" s="160" t="s">
        <v>1</v>
      </c>
      <c r="I271" s="162"/>
      <c r="L271" s="158"/>
      <c r="M271" s="163"/>
      <c r="T271" s="164"/>
      <c r="AT271" s="160" t="s">
        <v>184</v>
      </c>
      <c r="AU271" s="160" t="s">
        <v>89</v>
      </c>
      <c r="AV271" s="12" t="s">
        <v>83</v>
      </c>
      <c r="AW271" s="12" t="s">
        <v>31</v>
      </c>
      <c r="AX271" s="12" t="s">
        <v>76</v>
      </c>
      <c r="AY271" s="160" t="s">
        <v>175</v>
      </c>
    </row>
    <row r="272" spans="2:65" s="13" customFormat="1">
      <c r="B272" s="165"/>
      <c r="D272" s="159" t="s">
        <v>184</v>
      </c>
      <c r="E272" s="166" t="s">
        <v>1</v>
      </c>
      <c r="F272" s="167" t="s">
        <v>332</v>
      </c>
      <c r="H272" s="168">
        <v>3.9359999999999999</v>
      </c>
      <c r="I272" s="169"/>
      <c r="L272" s="165"/>
      <c r="M272" s="170"/>
      <c r="T272" s="171"/>
      <c r="AT272" s="166" t="s">
        <v>184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175</v>
      </c>
    </row>
    <row r="273" spans="2:65" s="14" customFormat="1">
      <c r="B273" s="183"/>
      <c r="D273" s="159" t="s">
        <v>184</v>
      </c>
      <c r="E273" s="184" t="s">
        <v>1</v>
      </c>
      <c r="F273" s="185" t="s">
        <v>204</v>
      </c>
      <c r="H273" s="186">
        <v>3.9359999999999999</v>
      </c>
      <c r="I273" s="187"/>
      <c r="L273" s="183"/>
      <c r="M273" s="188"/>
      <c r="T273" s="189"/>
      <c r="AT273" s="184" t="s">
        <v>184</v>
      </c>
      <c r="AU273" s="184" t="s">
        <v>89</v>
      </c>
      <c r="AV273" s="14" t="s">
        <v>182</v>
      </c>
      <c r="AW273" s="14" t="s">
        <v>31</v>
      </c>
      <c r="AX273" s="14" t="s">
        <v>83</v>
      </c>
      <c r="AY273" s="184" t="s">
        <v>175</v>
      </c>
    </row>
    <row r="274" spans="2:65" s="1" customFormat="1" ht="24.2" customHeight="1">
      <c r="B274" s="143"/>
      <c r="C274" s="144" t="s">
        <v>333</v>
      </c>
      <c r="D274" s="144" t="s">
        <v>178</v>
      </c>
      <c r="E274" s="145" t="s">
        <v>334</v>
      </c>
      <c r="F274" s="146" t="s">
        <v>335</v>
      </c>
      <c r="G274" s="147" t="s">
        <v>197</v>
      </c>
      <c r="H274" s="148">
        <v>49.65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42</v>
      </c>
      <c r="P274" s="154">
        <f>O274*H274</f>
        <v>0</v>
      </c>
      <c r="Q274" s="154">
        <v>0</v>
      </c>
      <c r="R274" s="154">
        <f>Q274*H274</f>
        <v>0</v>
      </c>
      <c r="S274" s="154">
        <v>6.2E-2</v>
      </c>
      <c r="T274" s="155">
        <f>S274*H274</f>
        <v>3.0783</v>
      </c>
      <c r="AR274" s="156" t="s">
        <v>182</v>
      </c>
      <c r="AT274" s="156" t="s">
        <v>178</v>
      </c>
      <c r="AU274" s="156" t="s">
        <v>89</v>
      </c>
      <c r="AY274" s="17" t="s">
        <v>175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89</v>
      </c>
      <c r="BK274" s="157">
        <f>ROUND(I274*H274,2)</f>
        <v>0</v>
      </c>
      <c r="BL274" s="17" t="s">
        <v>182</v>
      </c>
      <c r="BM274" s="156" t="s">
        <v>336</v>
      </c>
    </row>
    <row r="275" spans="2:65" s="13" customFormat="1">
      <c r="B275" s="165"/>
      <c r="D275" s="159" t="s">
        <v>184</v>
      </c>
      <c r="E275" s="166" t="s">
        <v>1</v>
      </c>
      <c r="F275" s="167" t="s">
        <v>337</v>
      </c>
      <c r="H275" s="168">
        <v>33</v>
      </c>
      <c r="I275" s="169"/>
      <c r="L275" s="165"/>
      <c r="M275" s="170"/>
      <c r="T275" s="171"/>
      <c r="AT275" s="166" t="s">
        <v>184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175</v>
      </c>
    </row>
    <row r="276" spans="2:65" s="13" customFormat="1">
      <c r="B276" s="165"/>
      <c r="D276" s="159" t="s">
        <v>184</v>
      </c>
      <c r="E276" s="166" t="s">
        <v>1</v>
      </c>
      <c r="F276" s="167" t="s">
        <v>338</v>
      </c>
      <c r="H276" s="168">
        <v>16.649999999999999</v>
      </c>
      <c r="I276" s="169"/>
      <c r="L276" s="165"/>
      <c r="M276" s="170"/>
      <c r="T276" s="171"/>
      <c r="AT276" s="166" t="s">
        <v>184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175</v>
      </c>
    </row>
    <row r="277" spans="2:65" s="14" customFormat="1">
      <c r="B277" s="183"/>
      <c r="D277" s="159" t="s">
        <v>184</v>
      </c>
      <c r="E277" s="184" t="s">
        <v>1</v>
      </c>
      <c r="F277" s="185" t="s">
        <v>204</v>
      </c>
      <c r="H277" s="186">
        <v>49.65</v>
      </c>
      <c r="I277" s="187"/>
      <c r="L277" s="183"/>
      <c r="M277" s="188"/>
      <c r="T277" s="189"/>
      <c r="AT277" s="184" t="s">
        <v>184</v>
      </c>
      <c r="AU277" s="184" t="s">
        <v>89</v>
      </c>
      <c r="AV277" s="14" t="s">
        <v>182</v>
      </c>
      <c r="AW277" s="14" t="s">
        <v>31</v>
      </c>
      <c r="AX277" s="14" t="s">
        <v>83</v>
      </c>
      <c r="AY277" s="184" t="s">
        <v>175</v>
      </c>
    </row>
    <row r="278" spans="2:65" s="1" customFormat="1" ht="24.2" customHeight="1">
      <c r="B278" s="143"/>
      <c r="C278" s="144" t="s">
        <v>339</v>
      </c>
      <c r="D278" s="144" t="s">
        <v>178</v>
      </c>
      <c r="E278" s="145" t="s">
        <v>340</v>
      </c>
      <c r="F278" s="146" t="s">
        <v>341</v>
      </c>
      <c r="G278" s="147" t="s">
        <v>289</v>
      </c>
      <c r="H278" s="148">
        <v>0.245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42</v>
      </c>
      <c r="P278" s="154">
        <f>O278*H278</f>
        <v>0</v>
      </c>
      <c r="Q278" s="154">
        <v>0</v>
      </c>
      <c r="R278" s="154">
        <f>Q278*H278</f>
        <v>0</v>
      </c>
      <c r="S278" s="154">
        <v>1.875</v>
      </c>
      <c r="T278" s="155">
        <f>S278*H278</f>
        <v>0.45937499999999998</v>
      </c>
      <c r="AR278" s="156" t="s">
        <v>182</v>
      </c>
      <c r="AT278" s="156" t="s">
        <v>178</v>
      </c>
      <c r="AU278" s="156" t="s">
        <v>89</v>
      </c>
      <c r="AY278" s="17" t="s">
        <v>175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89</v>
      </c>
      <c r="BK278" s="157">
        <f>ROUND(I278*H278,2)</f>
        <v>0</v>
      </c>
      <c r="BL278" s="17" t="s">
        <v>182</v>
      </c>
      <c r="BM278" s="156" t="s">
        <v>342</v>
      </c>
    </row>
    <row r="279" spans="2:65" s="12" customFormat="1">
      <c r="B279" s="158"/>
      <c r="D279" s="159" t="s">
        <v>184</v>
      </c>
      <c r="E279" s="160" t="s">
        <v>1</v>
      </c>
      <c r="F279" s="161" t="s">
        <v>343</v>
      </c>
      <c r="H279" s="160" t="s">
        <v>1</v>
      </c>
      <c r="I279" s="162"/>
      <c r="L279" s="158"/>
      <c r="M279" s="163"/>
      <c r="T279" s="164"/>
      <c r="AT279" s="160" t="s">
        <v>184</v>
      </c>
      <c r="AU279" s="160" t="s">
        <v>89</v>
      </c>
      <c r="AV279" s="12" t="s">
        <v>83</v>
      </c>
      <c r="AW279" s="12" t="s">
        <v>31</v>
      </c>
      <c r="AX279" s="12" t="s">
        <v>76</v>
      </c>
      <c r="AY279" s="160" t="s">
        <v>175</v>
      </c>
    </row>
    <row r="280" spans="2:65" s="13" customFormat="1">
      <c r="B280" s="165"/>
      <c r="D280" s="159" t="s">
        <v>184</v>
      </c>
      <c r="E280" s="166" t="s">
        <v>1</v>
      </c>
      <c r="F280" s="167" t="s">
        <v>344</v>
      </c>
      <c r="H280" s="168">
        <v>0.245</v>
      </c>
      <c r="I280" s="169"/>
      <c r="L280" s="165"/>
      <c r="M280" s="170"/>
      <c r="T280" s="171"/>
      <c r="AT280" s="166" t="s">
        <v>184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175</v>
      </c>
    </row>
    <row r="281" spans="2:65" s="14" customFormat="1">
      <c r="B281" s="183"/>
      <c r="D281" s="159" t="s">
        <v>184</v>
      </c>
      <c r="E281" s="184" t="s">
        <v>1</v>
      </c>
      <c r="F281" s="185" t="s">
        <v>204</v>
      </c>
      <c r="H281" s="186">
        <v>0.245</v>
      </c>
      <c r="I281" s="187"/>
      <c r="L281" s="183"/>
      <c r="M281" s="188"/>
      <c r="T281" s="189"/>
      <c r="AT281" s="184" t="s">
        <v>184</v>
      </c>
      <c r="AU281" s="184" t="s">
        <v>89</v>
      </c>
      <c r="AV281" s="14" t="s">
        <v>182</v>
      </c>
      <c r="AW281" s="14" t="s">
        <v>31</v>
      </c>
      <c r="AX281" s="14" t="s">
        <v>83</v>
      </c>
      <c r="AY281" s="184" t="s">
        <v>175</v>
      </c>
    </row>
    <row r="282" spans="2:65" s="1" customFormat="1" ht="24.2" customHeight="1">
      <c r="B282" s="143"/>
      <c r="C282" s="144" t="s">
        <v>345</v>
      </c>
      <c r="D282" s="144" t="s">
        <v>178</v>
      </c>
      <c r="E282" s="145" t="s">
        <v>346</v>
      </c>
      <c r="F282" s="146" t="s">
        <v>347</v>
      </c>
      <c r="G282" s="147" t="s">
        <v>289</v>
      </c>
      <c r="H282" s="148">
        <v>3.702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42</v>
      </c>
      <c r="P282" s="154">
        <f>O282*H282</f>
        <v>0</v>
      </c>
      <c r="Q282" s="154">
        <v>0</v>
      </c>
      <c r="R282" s="154">
        <f>Q282*H282</f>
        <v>0</v>
      </c>
      <c r="S282" s="154">
        <v>1.875</v>
      </c>
      <c r="T282" s="155">
        <f>S282*H282</f>
        <v>6.9412500000000001</v>
      </c>
      <c r="AR282" s="156" t="s">
        <v>182</v>
      </c>
      <c r="AT282" s="156" t="s">
        <v>178</v>
      </c>
      <c r="AU282" s="156" t="s">
        <v>89</v>
      </c>
      <c r="AY282" s="17" t="s">
        <v>175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89</v>
      </c>
      <c r="BK282" s="157">
        <f>ROUND(I282*H282,2)</f>
        <v>0</v>
      </c>
      <c r="BL282" s="17" t="s">
        <v>182</v>
      </c>
      <c r="BM282" s="156" t="s">
        <v>348</v>
      </c>
    </row>
    <row r="283" spans="2:65" s="12" customFormat="1">
      <c r="B283" s="158"/>
      <c r="D283" s="159" t="s">
        <v>184</v>
      </c>
      <c r="E283" s="160" t="s">
        <v>1</v>
      </c>
      <c r="F283" s="161" t="s">
        <v>291</v>
      </c>
      <c r="H283" s="160" t="s">
        <v>1</v>
      </c>
      <c r="I283" s="162"/>
      <c r="L283" s="158"/>
      <c r="M283" s="163"/>
      <c r="T283" s="164"/>
      <c r="AT283" s="160" t="s">
        <v>184</v>
      </c>
      <c r="AU283" s="160" t="s">
        <v>89</v>
      </c>
      <c r="AV283" s="12" t="s">
        <v>83</v>
      </c>
      <c r="AW283" s="12" t="s">
        <v>31</v>
      </c>
      <c r="AX283" s="12" t="s">
        <v>76</v>
      </c>
      <c r="AY283" s="160" t="s">
        <v>175</v>
      </c>
    </row>
    <row r="284" spans="2:65" s="13" customFormat="1">
      <c r="B284" s="165"/>
      <c r="D284" s="159" t="s">
        <v>184</v>
      </c>
      <c r="E284" s="166" t="s">
        <v>1</v>
      </c>
      <c r="F284" s="167" t="s">
        <v>292</v>
      </c>
      <c r="H284" s="168">
        <v>1.163</v>
      </c>
      <c r="I284" s="169"/>
      <c r="L284" s="165"/>
      <c r="M284" s="170"/>
      <c r="T284" s="171"/>
      <c r="AT284" s="166" t="s">
        <v>184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175</v>
      </c>
    </row>
    <row r="285" spans="2:65" s="12" customFormat="1">
      <c r="B285" s="158"/>
      <c r="D285" s="159" t="s">
        <v>184</v>
      </c>
      <c r="E285" s="160" t="s">
        <v>1</v>
      </c>
      <c r="F285" s="161" t="s">
        <v>293</v>
      </c>
      <c r="H285" s="160" t="s">
        <v>1</v>
      </c>
      <c r="I285" s="162"/>
      <c r="L285" s="158"/>
      <c r="M285" s="163"/>
      <c r="T285" s="164"/>
      <c r="AT285" s="160" t="s">
        <v>184</v>
      </c>
      <c r="AU285" s="160" t="s">
        <v>89</v>
      </c>
      <c r="AV285" s="12" t="s">
        <v>83</v>
      </c>
      <c r="AW285" s="12" t="s">
        <v>31</v>
      </c>
      <c r="AX285" s="12" t="s">
        <v>76</v>
      </c>
      <c r="AY285" s="160" t="s">
        <v>175</v>
      </c>
    </row>
    <row r="286" spans="2:65" s="13" customFormat="1">
      <c r="B286" s="165"/>
      <c r="D286" s="159" t="s">
        <v>184</v>
      </c>
      <c r="E286" s="166" t="s">
        <v>1</v>
      </c>
      <c r="F286" s="167" t="s">
        <v>294</v>
      </c>
      <c r="H286" s="168">
        <v>1.337</v>
      </c>
      <c r="I286" s="169"/>
      <c r="L286" s="165"/>
      <c r="M286" s="170"/>
      <c r="T286" s="171"/>
      <c r="AT286" s="166" t="s">
        <v>184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175</v>
      </c>
    </row>
    <row r="287" spans="2:65" s="12" customFormat="1">
      <c r="B287" s="158"/>
      <c r="D287" s="159" t="s">
        <v>184</v>
      </c>
      <c r="E287" s="160" t="s">
        <v>1</v>
      </c>
      <c r="F287" s="161" t="s">
        <v>295</v>
      </c>
      <c r="H287" s="160" t="s">
        <v>1</v>
      </c>
      <c r="I287" s="162"/>
      <c r="L287" s="158"/>
      <c r="M287" s="163"/>
      <c r="T287" s="164"/>
      <c r="AT287" s="160" t="s">
        <v>184</v>
      </c>
      <c r="AU287" s="160" t="s">
        <v>89</v>
      </c>
      <c r="AV287" s="12" t="s">
        <v>83</v>
      </c>
      <c r="AW287" s="12" t="s">
        <v>31</v>
      </c>
      <c r="AX287" s="12" t="s">
        <v>76</v>
      </c>
      <c r="AY287" s="160" t="s">
        <v>175</v>
      </c>
    </row>
    <row r="288" spans="2:65" s="13" customFormat="1">
      <c r="B288" s="165"/>
      <c r="D288" s="159" t="s">
        <v>184</v>
      </c>
      <c r="E288" s="166" t="s">
        <v>1</v>
      </c>
      <c r="F288" s="167" t="s">
        <v>296</v>
      </c>
      <c r="H288" s="168">
        <v>1.202</v>
      </c>
      <c r="I288" s="169"/>
      <c r="L288" s="165"/>
      <c r="M288" s="170"/>
      <c r="T288" s="171"/>
      <c r="AT288" s="166" t="s">
        <v>184</v>
      </c>
      <c r="AU288" s="166" t="s">
        <v>89</v>
      </c>
      <c r="AV288" s="13" t="s">
        <v>89</v>
      </c>
      <c r="AW288" s="13" t="s">
        <v>31</v>
      </c>
      <c r="AX288" s="13" t="s">
        <v>76</v>
      </c>
      <c r="AY288" s="166" t="s">
        <v>175</v>
      </c>
    </row>
    <row r="289" spans="2:65" s="14" customFormat="1">
      <c r="B289" s="183"/>
      <c r="D289" s="159" t="s">
        <v>184</v>
      </c>
      <c r="E289" s="184" t="s">
        <v>1</v>
      </c>
      <c r="F289" s="185" t="s">
        <v>204</v>
      </c>
      <c r="H289" s="186">
        <v>3.702</v>
      </c>
      <c r="I289" s="187"/>
      <c r="L289" s="183"/>
      <c r="M289" s="188"/>
      <c r="T289" s="189"/>
      <c r="AT289" s="184" t="s">
        <v>184</v>
      </c>
      <c r="AU289" s="184" t="s">
        <v>89</v>
      </c>
      <c r="AV289" s="14" t="s">
        <v>182</v>
      </c>
      <c r="AW289" s="14" t="s">
        <v>31</v>
      </c>
      <c r="AX289" s="14" t="s">
        <v>83</v>
      </c>
      <c r="AY289" s="184" t="s">
        <v>175</v>
      </c>
    </row>
    <row r="290" spans="2:65" s="1" customFormat="1" ht="24.2" customHeight="1">
      <c r="B290" s="143"/>
      <c r="C290" s="144" t="s">
        <v>349</v>
      </c>
      <c r="D290" s="144" t="s">
        <v>178</v>
      </c>
      <c r="E290" s="145" t="s">
        <v>350</v>
      </c>
      <c r="F290" s="146" t="s">
        <v>351</v>
      </c>
      <c r="G290" s="147" t="s">
        <v>289</v>
      </c>
      <c r="H290" s="148">
        <v>0.68799999999999994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42</v>
      </c>
      <c r="P290" s="154">
        <f>O290*H290</f>
        <v>0</v>
      </c>
      <c r="Q290" s="154">
        <v>0</v>
      </c>
      <c r="R290" s="154">
        <f>Q290*H290</f>
        <v>0</v>
      </c>
      <c r="S290" s="154">
        <v>1.875</v>
      </c>
      <c r="T290" s="155">
        <f>S290*H290</f>
        <v>1.2899999999999998</v>
      </c>
      <c r="AR290" s="156" t="s">
        <v>182</v>
      </c>
      <c r="AT290" s="156" t="s">
        <v>178</v>
      </c>
      <c r="AU290" s="156" t="s">
        <v>89</v>
      </c>
      <c r="AY290" s="17" t="s">
        <v>175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89</v>
      </c>
      <c r="BK290" s="157">
        <f>ROUND(I290*H290,2)</f>
        <v>0</v>
      </c>
      <c r="BL290" s="17" t="s">
        <v>182</v>
      </c>
      <c r="BM290" s="156" t="s">
        <v>352</v>
      </c>
    </row>
    <row r="291" spans="2:65" s="12" customFormat="1">
      <c r="B291" s="158"/>
      <c r="D291" s="159" t="s">
        <v>184</v>
      </c>
      <c r="E291" s="160" t="s">
        <v>1</v>
      </c>
      <c r="F291" s="161" t="s">
        <v>353</v>
      </c>
      <c r="H291" s="160" t="s">
        <v>1</v>
      </c>
      <c r="I291" s="162"/>
      <c r="L291" s="158"/>
      <c r="M291" s="163"/>
      <c r="T291" s="164"/>
      <c r="AT291" s="160" t="s">
        <v>184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175</v>
      </c>
    </row>
    <row r="292" spans="2:65" s="13" customFormat="1">
      <c r="B292" s="165"/>
      <c r="D292" s="159" t="s">
        <v>184</v>
      </c>
      <c r="E292" s="166" t="s">
        <v>1</v>
      </c>
      <c r="F292" s="167" t="s">
        <v>354</v>
      </c>
      <c r="H292" s="168">
        <v>0.68799999999999994</v>
      </c>
      <c r="I292" s="169"/>
      <c r="L292" s="165"/>
      <c r="M292" s="170"/>
      <c r="T292" s="171"/>
      <c r="AT292" s="166" t="s">
        <v>184</v>
      </c>
      <c r="AU292" s="166" t="s">
        <v>89</v>
      </c>
      <c r="AV292" s="13" t="s">
        <v>89</v>
      </c>
      <c r="AW292" s="13" t="s">
        <v>31</v>
      </c>
      <c r="AX292" s="13" t="s">
        <v>76</v>
      </c>
      <c r="AY292" s="166" t="s">
        <v>175</v>
      </c>
    </row>
    <row r="293" spans="2:65" s="14" customFormat="1">
      <c r="B293" s="183"/>
      <c r="D293" s="159" t="s">
        <v>184</v>
      </c>
      <c r="E293" s="184" t="s">
        <v>1</v>
      </c>
      <c r="F293" s="185" t="s">
        <v>204</v>
      </c>
      <c r="H293" s="186">
        <v>0.68799999999999994</v>
      </c>
      <c r="I293" s="187"/>
      <c r="L293" s="183"/>
      <c r="M293" s="188"/>
      <c r="T293" s="189"/>
      <c r="AT293" s="184" t="s">
        <v>184</v>
      </c>
      <c r="AU293" s="184" t="s">
        <v>89</v>
      </c>
      <c r="AV293" s="14" t="s">
        <v>182</v>
      </c>
      <c r="AW293" s="14" t="s">
        <v>31</v>
      </c>
      <c r="AX293" s="14" t="s">
        <v>83</v>
      </c>
      <c r="AY293" s="184" t="s">
        <v>175</v>
      </c>
    </row>
    <row r="294" spans="2:65" s="1" customFormat="1" ht="37.9" customHeight="1">
      <c r="B294" s="143"/>
      <c r="C294" s="144" t="s">
        <v>355</v>
      </c>
      <c r="D294" s="144" t="s">
        <v>178</v>
      </c>
      <c r="E294" s="145" t="s">
        <v>356</v>
      </c>
      <c r="F294" s="146" t="s">
        <v>357</v>
      </c>
      <c r="G294" s="147" t="s">
        <v>253</v>
      </c>
      <c r="H294" s="148">
        <v>3.5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42</v>
      </c>
      <c r="P294" s="154">
        <f>O294*H294</f>
        <v>0</v>
      </c>
      <c r="Q294" s="154">
        <v>0</v>
      </c>
      <c r="R294" s="154">
        <f>Q294*H294</f>
        <v>0</v>
      </c>
      <c r="S294" s="154">
        <v>0.10100000000000001</v>
      </c>
      <c r="T294" s="155">
        <f>S294*H294</f>
        <v>0.35350000000000004</v>
      </c>
      <c r="AR294" s="156" t="s">
        <v>182</v>
      </c>
      <c r="AT294" s="156" t="s">
        <v>178</v>
      </c>
      <c r="AU294" s="156" t="s">
        <v>89</v>
      </c>
      <c r="AY294" s="17" t="s">
        <v>175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89</v>
      </c>
      <c r="BK294" s="157">
        <f>ROUND(I294*H294,2)</f>
        <v>0</v>
      </c>
      <c r="BL294" s="17" t="s">
        <v>182</v>
      </c>
      <c r="BM294" s="156" t="s">
        <v>358</v>
      </c>
    </row>
    <row r="295" spans="2:65" s="12" customFormat="1">
      <c r="B295" s="158"/>
      <c r="D295" s="159" t="s">
        <v>184</v>
      </c>
      <c r="E295" s="160" t="s">
        <v>1</v>
      </c>
      <c r="F295" s="161" t="s">
        <v>359</v>
      </c>
      <c r="H295" s="160" t="s">
        <v>1</v>
      </c>
      <c r="I295" s="162"/>
      <c r="L295" s="158"/>
      <c r="M295" s="163"/>
      <c r="T295" s="164"/>
      <c r="AT295" s="160" t="s">
        <v>184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175</v>
      </c>
    </row>
    <row r="296" spans="2:65" s="13" customFormat="1">
      <c r="B296" s="165"/>
      <c r="D296" s="159" t="s">
        <v>184</v>
      </c>
      <c r="E296" s="166" t="s">
        <v>1</v>
      </c>
      <c r="F296" s="167" t="s">
        <v>360</v>
      </c>
      <c r="H296" s="168">
        <v>3.5</v>
      </c>
      <c r="I296" s="169"/>
      <c r="L296" s="165"/>
      <c r="M296" s="170"/>
      <c r="T296" s="171"/>
      <c r="AT296" s="166" t="s">
        <v>184</v>
      </c>
      <c r="AU296" s="166" t="s">
        <v>89</v>
      </c>
      <c r="AV296" s="13" t="s">
        <v>89</v>
      </c>
      <c r="AW296" s="13" t="s">
        <v>31</v>
      </c>
      <c r="AX296" s="13" t="s">
        <v>76</v>
      </c>
      <c r="AY296" s="166" t="s">
        <v>175</v>
      </c>
    </row>
    <row r="297" spans="2:65" s="14" customFormat="1">
      <c r="B297" s="183"/>
      <c r="D297" s="159" t="s">
        <v>184</v>
      </c>
      <c r="E297" s="184" t="s">
        <v>1</v>
      </c>
      <c r="F297" s="185" t="s">
        <v>204</v>
      </c>
      <c r="H297" s="186">
        <v>3.5</v>
      </c>
      <c r="I297" s="187"/>
      <c r="L297" s="183"/>
      <c r="M297" s="188"/>
      <c r="T297" s="189"/>
      <c r="AT297" s="184" t="s">
        <v>184</v>
      </c>
      <c r="AU297" s="184" t="s">
        <v>89</v>
      </c>
      <c r="AV297" s="14" t="s">
        <v>182</v>
      </c>
      <c r="AW297" s="14" t="s">
        <v>31</v>
      </c>
      <c r="AX297" s="14" t="s">
        <v>83</v>
      </c>
      <c r="AY297" s="184" t="s">
        <v>175</v>
      </c>
    </row>
    <row r="298" spans="2:65" s="1" customFormat="1" ht="24.2" customHeight="1">
      <c r="B298" s="143"/>
      <c r="C298" s="144" t="s">
        <v>7</v>
      </c>
      <c r="D298" s="144" t="s">
        <v>178</v>
      </c>
      <c r="E298" s="145" t="s">
        <v>361</v>
      </c>
      <c r="F298" s="146" t="s">
        <v>362</v>
      </c>
      <c r="G298" s="147" t="s">
        <v>253</v>
      </c>
      <c r="H298" s="148">
        <v>14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42</v>
      </c>
      <c r="P298" s="154">
        <f>O298*H298</f>
        <v>0</v>
      </c>
      <c r="Q298" s="154">
        <v>0</v>
      </c>
      <c r="R298" s="154">
        <f>Q298*H298</f>
        <v>0</v>
      </c>
      <c r="S298" s="154">
        <v>6.6000000000000003E-2</v>
      </c>
      <c r="T298" s="155">
        <f>S298*H298</f>
        <v>0.92400000000000004</v>
      </c>
      <c r="AR298" s="156" t="s">
        <v>182</v>
      </c>
      <c r="AT298" s="156" t="s">
        <v>178</v>
      </c>
      <c r="AU298" s="156" t="s">
        <v>89</v>
      </c>
      <c r="AY298" s="17" t="s">
        <v>175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89</v>
      </c>
      <c r="BK298" s="157">
        <f>ROUND(I298*H298,2)</f>
        <v>0</v>
      </c>
      <c r="BL298" s="17" t="s">
        <v>182</v>
      </c>
      <c r="BM298" s="156" t="s">
        <v>363</v>
      </c>
    </row>
    <row r="299" spans="2:65" s="13" customFormat="1">
      <c r="B299" s="165"/>
      <c r="D299" s="159" t="s">
        <v>184</v>
      </c>
      <c r="E299" s="166" t="s">
        <v>1</v>
      </c>
      <c r="F299" s="167" t="s">
        <v>364</v>
      </c>
      <c r="H299" s="168">
        <v>5.5</v>
      </c>
      <c r="I299" s="169"/>
      <c r="L299" s="165"/>
      <c r="M299" s="170"/>
      <c r="T299" s="171"/>
      <c r="AT299" s="166" t="s">
        <v>184</v>
      </c>
      <c r="AU299" s="166" t="s">
        <v>89</v>
      </c>
      <c r="AV299" s="13" t="s">
        <v>89</v>
      </c>
      <c r="AW299" s="13" t="s">
        <v>31</v>
      </c>
      <c r="AX299" s="13" t="s">
        <v>76</v>
      </c>
      <c r="AY299" s="166" t="s">
        <v>175</v>
      </c>
    </row>
    <row r="300" spans="2:65" s="13" customFormat="1">
      <c r="B300" s="165"/>
      <c r="D300" s="159" t="s">
        <v>184</v>
      </c>
      <c r="E300" s="166" t="s">
        <v>1</v>
      </c>
      <c r="F300" s="167" t="s">
        <v>365</v>
      </c>
      <c r="H300" s="168">
        <v>5.55</v>
      </c>
      <c r="I300" s="169"/>
      <c r="L300" s="165"/>
      <c r="M300" s="170"/>
      <c r="T300" s="171"/>
      <c r="AT300" s="166" t="s">
        <v>184</v>
      </c>
      <c r="AU300" s="166" t="s">
        <v>89</v>
      </c>
      <c r="AV300" s="13" t="s">
        <v>89</v>
      </c>
      <c r="AW300" s="13" t="s">
        <v>31</v>
      </c>
      <c r="AX300" s="13" t="s">
        <v>76</v>
      </c>
      <c r="AY300" s="166" t="s">
        <v>175</v>
      </c>
    </row>
    <row r="301" spans="2:65" s="13" customFormat="1">
      <c r="B301" s="165"/>
      <c r="D301" s="159" t="s">
        <v>184</v>
      </c>
      <c r="E301" s="166" t="s">
        <v>1</v>
      </c>
      <c r="F301" s="167" t="s">
        <v>366</v>
      </c>
      <c r="H301" s="168">
        <v>2.95</v>
      </c>
      <c r="I301" s="169"/>
      <c r="L301" s="165"/>
      <c r="M301" s="170"/>
      <c r="T301" s="171"/>
      <c r="AT301" s="166" t="s">
        <v>184</v>
      </c>
      <c r="AU301" s="166" t="s">
        <v>89</v>
      </c>
      <c r="AV301" s="13" t="s">
        <v>89</v>
      </c>
      <c r="AW301" s="13" t="s">
        <v>31</v>
      </c>
      <c r="AX301" s="13" t="s">
        <v>76</v>
      </c>
      <c r="AY301" s="166" t="s">
        <v>175</v>
      </c>
    </row>
    <row r="302" spans="2:65" s="14" customFormat="1">
      <c r="B302" s="183"/>
      <c r="D302" s="159" t="s">
        <v>184</v>
      </c>
      <c r="E302" s="184" t="s">
        <v>1</v>
      </c>
      <c r="F302" s="185" t="s">
        <v>204</v>
      </c>
      <c r="H302" s="186">
        <v>14</v>
      </c>
      <c r="I302" s="187"/>
      <c r="L302" s="183"/>
      <c r="M302" s="188"/>
      <c r="T302" s="189"/>
      <c r="AT302" s="184" t="s">
        <v>184</v>
      </c>
      <c r="AU302" s="184" t="s">
        <v>89</v>
      </c>
      <c r="AV302" s="14" t="s">
        <v>182</v>
      </c>
      <c r="AW302" s="14" t="s">
        <v>31</v>
      </c>
      <c r="AX302" s="14" t="s">
        <v>83</v>
      </c>
      <c r="AY302" s="184" t="s">
        <v>175</v>
      </c>
    </row>
    <row r="303" spans="2:65" s="1" customFormat="1" ht="33" customHeight="1">
      <c r="B303" s="143"/>
      <c r="C303" s="144" t="s">
        <v>367</v>
      </c>
      <c r="D303" s="144" t="s">
        <v>178</v>
      </c>
      <c r="E303" s="145" t="s">
        <v>368</v>
      </c>
      <c r="F303" s="146" t="s">
        <v>369</v>
      </c>
      <c r="G303" s="147" t="s">
        <v>197</v>
      </c>
      <c r="H303" s="148">
        <v>159.20500000000001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42</v>
      </c>
      <c r="P303" s="154">
        <f>O303*H303</f>
        <v>0</v>
      </c>
      <c r="Q303" s="154">
        <v>0</v>
      </c>
      <c r="R303" s="154">
        <f>Q303*H303</f>
        <v>0</v>
      </c>
      <c r="S303" s="154">
        <v>0.02</v>
      </c>
      <c r="T303" s="155">
        <f>S303*H303</f>
        <v>3.1841000000000004</v>
      </c>
      <c r="AR303" s="156" t="s">
        <v>182</v>
      </c>
      <c r="AT303" s="156" t="s">
        <v>178</v>
      </c>
      <c r="AU303" s="156" t="s">
        <v>89</v>
      </c>
      <c r="AY303" s="17" t="s">
        <v>175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89</v>
      </c>
      <c r="BK303" s="157">
        <f>ROUND(I303*H303,2)</f>
        <v>0</v>
      </c>
      <c r="BL303" s="17" t="s">
        <v>182</v>
      </c>
      <c r="BM303" s="156" t="s">
        <v>370</v>
      </c>
    </row>
    <row r="304" spans="2:65" s="12" customFormat="1">
      <c r="B304" s="158"/>
      <c r="D304" s="159" t="s">
        <v>184</v>
      </c>
      <c r="E304" s="160" t="s">
        <v>1</v>
      </c>
      <c r="F304" s="161" t="s">
        <v>371</v>
      </c>
      <c r="H304" s="160" t="s">
        <v>1</v>
      </c>
      <c r="I304" s="162"/>
      <c r="L304" s="158"/>
      <c r="M304" s="163"/>
      <c r="T304" s="164"/>
      <c r="AT304" s="160" t="s">
        <v>184</v>
      </c>
      <c r="AU304" s="160" t="s">
        <v>89</v>
      </c>
      <c r="AV304" s="12" t="s">
        <v>83</v>
      </c>
      <c r="AW304" s="12" t="s">
        <v>31</v>
      </c>
      <c r="AX304" s="12" t="s">
        <v>76</v>
      </c>
      <c r="AY304" s="160" t="s">
        <v>175</v>
      </c>
    </row>
    <row r="305" spans="2:65" s="13" customFormat="1">
      <c r="B305" s="165"/>
      <c r="D305" s="159" t="s">
        <v>184</v>
      </c>
      <c r="E305" s="166" t="s">
        <v>1</v>
      </c>
      <c r="F305" s="167" t="s">
        <v>372</v>
      </c>
      <c r="H305" s="168">
        <v>159.20500000000001</v>
      </c>
      <c r="I305" s="169"/>
      <c r="L305" s="165"/>
      <c r="M305" s="170"/>
      <c r="T305" s="171"/>
      <c r="AT305" s="166" t="s">
        <v>184</v>
      </c>
      <c r="AU305" s="166" t="s">
        <v>89</v>
      </c>
      <c r="AV305" s="13" t="s">
        <v>89</v>
      </c>
      <c r="AW305" s="13" t="s">
        <v>31</v>
      </c>
      <c r="AX305" s="13" t="s">
        <v>76</v>
      </c>
      <c r="AY305" s="166" t="s">
        <v>175</v>
      </c>
    </row>
    <row r="306" spans="2:65" s="14" customFormat="1">
      <c r="B306" s="183"/>
      <c r="D306" s="159" t="s">
        <v>184</v>
      </c>
      <c r="E306" s="184" t="s">
        <v>1</v>
      </c>
      <c r="F306" s="185" t="s">
        <v>204</v>
      </c>
      <c r="H306" s="186">
        <v>159.20500000000001</v>
      </c>
      <c r="I306" s="187"/>
      <c r="L306" s="183"/>
      <c r="M306" s="188"/>
      <c r="T306" s="189"/>
      <c r="AT306" s="184" t="s">
        <v>184</v>
      </c>
      <c r="AU306" s="184" t="s">
        <v>89</v>
      </c>
      <c r="AV306" s="14" t="s">
        <v>182</v>
      </c>
      <c r="AW306" s="14" t="s">
        <v>31</v>
      </c>
      <c r="AX306" s="14" t="s">
        <v>83</v>
      </c>
      <c r="AY306" s="184" t="s">
        <v>175</v>
      </c>
    </row>
    <row r="307" spans="2:65" s="1" customFormat="1" ht="24.2" customHeight="1">
      <c r="B307" s="143"/>
      <c r="C307" s="144" t="s">
        <v>373</v>
      </c>
      <c r="D307" s="144" t="s">
        <v>178</v>
      </c>
      <c r="E307" s="145" t="s">
        <v>374</v>
      </c>
      <c r="F307" s="146" t="s">
        <v>375</v>
      </c>
      <c r="G307" s="147" t="s">
        <v>376</v>
      </c>
      <c r="H307" s="148">
        <v>48.156999999999996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42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182</v>
      </c>
      <c r="AT307" s="156" t="s">
        <v>178</v>
      </c>
      <c r="AU307" s="156" t="s">
        <v>89</v>
      </c>
      <c r="AY307" s="17" t="s">
        <v>175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89</v>
      </c>
      <c r="BK307" s="157">
        <f>ROUND(I307*H307,2)</f>
        <v>0</v>
      </c>
      <c r="BL307" s="17" t="s">
        <v>182</v>
      </c>
      <c r="BM307" s="156" t="s">
        <v>377</v>
      </c>
    </row>
    <row r="308" spans="2:65" s="1" customFormat="1" ht="24.2" customHeight="1">
      <c r="B308" s="143"/>
      <c r="C308" s="144" t="s">
        <v>378</v>
      </c>
      <c r="D308" s="144" t="s">
        <v>178</v>
      </c>
      <c r="E308" s="145" t="s">
        <v>379</v>
      </c>
      <c r="F308" s="146" t="s">
        <v>380</v>
      </c>
      <c r="G308" s="147" t="s">
        <v>376</v>
      </c>
      <c r="H308" s="148">
        <v>48.156999999999996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42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182</v>
      </c>
      <c r="AT308" s="156" t="s">
        <v>178</v>
      </c>
      <c r="AU308" s="156" t="s">
        <v>89</v>
      </c>
      <c r="AY308" s="17" t="s">
        <v>175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89</v>
      </c>
      <c r="BK308" s="157">
        <f>ROUND(I308*H308,2)</f>
        <v>0</v>
      </c>
      <c r="BL308" s="17" t="s">
        <v>182</v>
      </c>
      <c r="BM308" s="156" t="s">
        <v>381</v>
      </c>
    </row>
    <row r="309" spans="2:65" s="1" customFormat="1" ht="21.75" customHeight="1">
      <c r="B309" s="143"/>
      <c r="C309" s="144" t="s">
        <v>382</v>
      </c>
      <c r="D309" s="144" t="s">
        <v>178</v>
      </c>
      <c r="E309" s="145" t="s">
        <v>383</v>
      </c>
      <c r="F309" s="146" t="s">
        <v>384</v>
      </c>
      <c r="G309" s="147" t="s">
        <v>376</v>
      </c>
      <c r="H309" s="148">
        <v>48.156999999999996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42</v>
      </c>
      <c r="P309" s="154">
        <f>O309*H309</f>
        <v>0</v>
      </c>
      <c r="Q309" s="154">
        <v>0</v>
      </c>
      <c r="R309" s="154">
        <f>Q309*H309</f>
        <v>0</v>
      </c>
      <c r="S309" s="154">
        <v>0</v>
      </c>
      <c r="T309" s="155">
        <f>S309*H309</f>
        <v>0</v>
      </c>
      <c r="AR309" s="156" t="s">
        <v>182</v>
      </c>
      <c r="AT309" s="156" t="s">
        <v>178</v>
      </c>
      <c r="AU309" s="156" t="s">
        <v>89</v>
      </c>
      <c r="AY309" s="17" t="s">
        <v>175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89</v>
      </c>
      <c r="BK309" s="157">
        <f>ROUND(I309*H309,2)</f>
        <v>0</v>
      </c>
      <c r="BL309" s="17" t="s">
        <v>182</v>
      </c>
      <c r="BM309" s="156" t="s">
        <v>385</v>
      </c>
    </row>
    <row r="310" spans="2:65" s="1" customFormat="1" ht="24.2" customHeight="1">
      <c r="B310" s="143"/>
      <c r="C310" s="144" t="s">
        <v>386</v>
      </c>
      <c r="D310" s="144" t="s">
        <v>178</v>
      </c>
      <c r="E310" s="145" t="s">
        <v>387</v>
      </c>
      <c r="F310" s="146" t="s">
        <v>388</v>
      </c>
      <c r="G310" s="147" t="s">
        <v>376</v>
      </c>
      <c r="H310" s="148">
        <v>433.41300000000001</v>
      </c>
      <c r="I310" s="149"/>
      <c r="J310" s="150">
        <f>ROUND(I310*H310,2)</f>
        <v>0</v>
      </c>
      <c r="K310" s="151"/>
      <c r="L310" s="32"/>
      <c r="M310" s="152" t="s">
        <v>1</v>
      </c>
      <c r="N310" s="153" t="s">
        <v>42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182</v>
      </c>
      <c r="AT310" s="156" t="s">
        <v>178</v>
      </c>
      <c r="AU310" s="156" t="s">
        <v>89</v>
      </c>
      <c r="AY310" s="17" t="s">
        <v>175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89</v>
      </c>
      <c r="BK310" s="157">
        <f>ROUND(I310*H310,2)</f>
        <v>0</v>
      </c>
      <c r="BL310" s="17" t="s">
        <v>182</v>
      </c>
      <c r="BM310" s="156" t="s">
        <v>389</v>
      </c>
    </row>
    <row r="311" spans="2:65" s="13" customFormat="1">
      <c r="B311" s="165"/>
      <c r="D311" s="159" t="s">
        <v>184</v>
      </c>
      <c r="E311" s="166" t="s">
        <v>1</v>
      </c>
      <c r="F311" s="167" t="s">
        <v>390</v>
      </c>
      <c r="H311" s="168">
        <v>433.41300000000001</v>
      </c>
      <c r="I311" s="169"/>
      <c r="L311" s="165"/>
      <c r="M311" s="170"/>
      <c r="T311" s="171"/>
      <c r="AT311" s="166" t="s">
        <v>184</v>
      </c>
      <c r="AU311" s="166" t="s">
        <v>89</v>
      </c>
      <c r="AV311" s="13" t="s">
        <v>89</v>
      </c>
      <c r="AW311" s="13" t="s">
        <v>31</v>
      </c>
      <c r="AX311" s="13" t="s">
        <v>83</v>
      </c>
      <c r="AY311" s="166" t="s">
        <v>175</v>
      </c>
    </row>
    <row r="312" spans="2:65" s="1" customFormat="1" ht="24.2" customHeight="1">
      <c r="B312" s="143"/>
      <c r="C312" s="144" t="s">
        <v>391</v>
      </c>
      <c r="D312" s="144" t="s">
        <v>178</v>
      </c>
      <c r="E312" s="145" t="s">
        <v>392</v>
      </c>
      <c r="F312" s="146" t="s">
        <v>393</v>
      </c>
      <c r="G312" s="147" t="s">
        <v>376</v>
      </c>
      <c r="H312" s="148">
        <v>48.156999999999996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42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182</v>
      </c>
      <c r="AT312" s="156" t="s">
        <v>178</v>
      </c>
      <c r="AU312" s="156" t="s">
        <v>89</v>
      </c>
      <c r="AY312" s="17" t="s">
        <v>175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89</v>
      </c>
      <c r="BK312" s="157">
        <f>ROUND(I312*H312,2)</f>
        <v>0</v>
      </c>
      <c r="BL312" s="17" t="s">
        <v>182</v>
      </c>
      <c r="BM312" s="156" t="s">
        <v>394</v>
      </c>
    </row>
    <row r="313" spans="2:65" s="1" customFormat="1" ht="16.5" customHeight="1">
      <c r="B313" s="143"/>
      <c r="C313" s="144" t="s">
        <v>395</v>
      </c>
      <c r="D313" s="144" t="s">
        <v>178</v>
      </c>
      <c r="E313" s="145" t="s">
        <v>396</v>
      </c>
      <c r="F313" s="146" t="s">
        <v>397</v>
      </c>
      <c r="G313" s="147" t="s">
        <v>376</v>
      </c>
      <c r="H313" s="148">
        <v>48.156999999999996</v>
      </c>
      <c r="I313" s="149"/>
      <c r="J313" s="150">
        <f>ROUND(I313*H313,2)</f>
        <v>0</v>
      </c>
      <c r="K313" s="151"/>
      <c r="L313" s="32"/>
      <c r="M313" s="152" t="s">
        <v>1</v>
      </c>
      <c r="N313" s="153" t="s">
        <v>42</v>
      </c>
      <c r="P313" s="154">
        <f>O313*H313</f>
        <v>0</v>
      </c>
      <c r="Q313" s="154">
        <v>0</v>
      </c>
      <c r="R313" s="154">
        <f>Q313*H313</f>
        <v>0</v>
      </c>
      <c r="S313" s="154">
        <v>0</v>
      </c>
      <c r="T313" s="155">
        <f>S313*H313</f>
        <v>0</v>
      </c>
      <c r="AR313" s="156" t="s">
        <v>182</v>
      </c>
      <c r="AT313" s="156" t="s">
        <v>178</v>
      </c>
      <c r="AU313" s="156" t="s">
        <v>89</v>
      </c>
      <c r="AY313" s="17" t="s">
        <v>175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89</v>
      </c>
      <c r="BK313" s="157">
        <f>ROUND(I313*H313,2)</f>
        <v>0</v>
      </c>
      <c r="BL313" s="17" t="s">
        <v>182</v>
      </c>
      <c r="BM313" s="156" t="s">
        <v>398</v>
      </c>
    </row>
    <row r="314" spans="2:65" s="11" customFormat="1" ht="22.9" customHeight="1">
      <c r="B314" s="131"/>
      <c r="D314" s="132" t="s">
        <v>75</v>
      </c>
      <c r="E314" s="141" t="s">
        <v>399</v>
      </c>
      <c r="F314" s="141" t="s">
        <v>400</v>
      </c>
      <c r="I314" s="134"/>
      <c r="J314" s="142">
        <f>BK314</f>
        <v>0</v>
      </c>
      <c r="L314" s="131"/>
      <c r="M314" s="136"/>
      <c r="P314" s="137">
        <f>P315</f>
        <v>0</v>
      </c>
      <c r="R314" s="137">
        <f>R315</f>
        <v>0</v>
      </c>
      <c r="T314" s="138">
        <f>T315</f>
        <v>0</v>
      </c>
      <c r="AR314" s="132" t="s">
        <v>83</v>
      </c>
      <c r="AT314" s="139" t="s">
        <v>75</v>
      </c>
      <c r="AU314" s="139" t="s">
        <v>83</v>
      </c>
      <c r="AY314" s="132" t="s">
        <v>175</v>
      </c>
      <c r="BK314" s="140">
        <f>BK315</f>
        <v>0</v>
      </c>
    </row>
    <row r="315" spans="2:65" s="1" customFormat="1" ht="24.2" customHeight="1">
      <c r="B315" s="143"/>
      <c r="C315" s="144" t="s">
        <v>401</v>
      </c>
      <c r="D315" s="144" t="s">
        <v>178</v>
      </c>
      <c r="E315" s="145" t="s">
        <v>402</v>
      </c>
      <c r="F315" s="146" t="s">
        <v>403</v>
      </c>
      <c r="G315" s="147" t="s">
        <v>376</v>
      </c>
      <c r="H315" s="148">
        <v>24.335999999999999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42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182</v>
      </c>
      <c r="AT315" s="156" t="s">
        <v>178</v>
      </c>
      <c r="AU315" s="156" t="s">
        <v>89</v>
      </c>
      <c r="AY315" s="17" t="s">
        <v>175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89</v>
      </c>
      <c r="BK315" s="157">
        <f>ROUND(I315*H315,2)</f>
        <v>0</v>
      </c>
      <c r="BL315" s="17" t="s">
        <v>182</v>
      </c>
      <c r="BM315" s="156" t="s">
        <v>404</v>
      </c>
    </row>
    <row r="316" spans="2:65" s="11" customFormat="1" ht="25.9" customHeight="1">
      <c r="B316" s="131"/>
      <c r="D316" s="132" t="s">
        <v>75</v>
      </c>
      <c r="E316" s="133" t="s">
        <v>405</v>
      </c>
      <c r="F316" s="133" t="s">
        <v>406</v>
      </c>
      <c r="I316" s="134"/>
      <c r="J316" s="135">
        <f>BK316</f>
        <v>0</v>
      </c>
      <c r="L316" s="131"/>
      <c r="M316" s="136"/>
      <c r="P316" s="137">
        <f>SUM(P317:P328)</f>
        <v>0</v>
      </c>
      <c r="R316" s="137">
        <f>SUM(R317:R328)</f>
        <v>4.010832000000001E-2</v>
      </c>
      <c r="T316" s="138">
        <f>SUM(T317:T328)</f>
        <v>0</v>
      </c>
      <c r="AR316" s="132" t="s">
        <v>89</v>
      </c>
      <c r="AT316" s="139" t="s">
        <v>75</v>
      </c>
      <c r="AU316" s="139" t="s">
        <v>76</v>
      </c>
      <c r="AY316" s="132" t="s">
        <v>175</v>
      </c>
      <c r="BK316" s="140">
        <f>SUM(BK317:BK328)</f>
        <v>0</v>
      </c>
    </row>
    <row r="317" spans="2:65" s="1" customFormat="1" ht="24.2" customHeight="1">
      <c r="B317" s="143"/>
      <c r="C317" s="144" t="s">
        <v>407</v>
      </c>
      <c r="D317" s="144" t="s">
        <v>178</v>
      </c>
      <c r="E317" s="145" t="s">
        <v>408</v>
      </c>
      <c r="F317" s="146" t="s">
        <v>409</v>
      </c>
      <c r="G317" s="147" t="s">
        <v>197</v>
      </c>
      <c r="H317" s="148">
        <v>7</v>
      </c>
      <c r="I317" s="149"/>
      <c r="J317" s="150">
        <f>ROUND(I317*H317,2)</f>
        <v>0</v>
      </c>
      <c r="K317" s="151"/>
      <c r="L317" s="32"/>
      <c r="M317" s="152" t="s">
        <v>1</v>
      </c>
      <c r="N317" s="153" t="s">
        <v>42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321</v>
      </c>
      <c r="AT317" s="156" t="s">
        <v>178</v>
      </c>
      <c r="AU317" s="156" t="s">
        <v>83</v>
      </c>
      <c r="AY317" s="17" t="s">
        <v>175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89</v>
      </c>
      <c r="BK317" s="157">
        <f>ROUND(I317*H317,2)</f>
        <v>0</v>
      </c>
      <c r="BL317" s="17" t="s">
        <v>321</v>
      </c>
      <c r="BM317" s="156" t="s">
        <v>410</v>
      </c>
    </row>
    <row r="318" spans="2:65" s="13" customFormat="1">
      <c r="B318" s="165"/>
      <c r="D318" s="159" t="s">
        <v>184</v>
      </c>
      <c r="E318" s="166" t="s">
        <v>1</v>
      </c>
      <c r="F318" s="167" t="s">
        <v>411</v>
      </c>
      <c r="H318" s="168">
        <v>2.75</v>
      </c>
      <c r="I318" s="169"/>
      <c r="L318" s="165"/>
      <c r="M318" s="170"/>
      <c r="T318" s="171"/>
      <c r="AT318" s="166" t="s">
        <v>184</v>
      </c>
      <c r="AU318" s="166" t="s">
        <v>83</v>
      </c>
      <c r="AV318" s="13" t="s">
        <v>89</v>
      </c>
      <c r="AW318" s="13" t="s">
        <v>31</v>
      </c>
      <c r="AX318" s="13" t="s">
        <v>76</v>
      </c>
      <c r="AY318" s="166" t="s">
        <v>175</v>
      </c>
    </row>
    <row r="319" spans="2:65" s="13" customFormat="1">
      <c r="B319" s="165"/>
      <c r="D319" s="159" t="s">
        <v>184</v>
      </c>
      <c r="E319" s="166" t="s">
        <v>1</v>
      </c>
      <c r="F319" s="167" t="s">
        <v>412</v>
      </c>
      <c r="H319" s="168">
        <v>2.7749999999999999</v>
      </c>
      <c r="I319" s="169"/>
      <c r="L319" s="165"/>
      <c r="M319" s="170"/>
      <c r="T319" s="171"/>
      <c r="AT319" s="166" t="s">
        <v>184</v>
      </c>
      <c r="AU319" s="166" t="s">
        <v>83</v>
      </c>
      <c r="AV319" s="13" t="s">
        <v>89</v>
      </c>
      <c r="AW319" s="13" t="s">
        <v>31</v>
      </c>
      <c r="AX319" s="13" t="s">
        <v>76</v>
      </c>
      <c r="AY319" s="166" t="s">
        <v>175</v>
      </c>
    </row>
    <row r="320" spans="2:65" s="13" customFormat="1">
      <c r="B320" s="165"/>
      <c r="D320" s="159" t="s">
        <v>184</v>
      </c>
      <c r="E320" s="166" t="s">
        <v>1</v>
      </c>
      <c r="F320" s="167" t="s">
        <v>413</v>
      </c>
      <c r="H320" s="168">
        <v>1.4750000000000001</v>
      </c>
      <c r="I320" s="169"/>
      <c r="L320" s="165"/>
      <c r="M320" s="170"/>
      <c r="T320" s="171"/>
      <c r="AT320" s="166" t="s">
        <v>184</v>
      </c>
      <c r="AU320" s="166" t="s">
        <v>83</v>
      </c>
      <c r="AV320" s="13" t="s">
        <v>89</v>
      </c>
      <c r="AW320" s="13" t="s">
        <v>31</v>
      </c>
      <c r="AX320" s="13" t="s">
        <v>76</v>
      </c>
      <c r="AY320" s="166" t="s">
        <v>175</v>
      </c>
    </row>
    <row r="321" spans="2:65" s="14" customFormat="1">
      <c r="B321" s="183"/>
      <c r="D321" s="159" t="s">
        <v>184</v>
      </c>
      <c r="E321" s="184" t="s">
        <v>1</v>
      </c>
      <c r="F321" s="185" t="s">
        <v>204</v>
      </c>
      <c r="H321" s="186">
        <v>7</v>
      </c>
      <c r="I321" s="187"/>
      <c r="L321" s="183"/>
      <c r="M321" s="188"/>
      <c r="T321" s="189"/>
      <c r="AT321" s="184" t="s">
        <v>184</v>
      </c>
      <c r="AU321" s="184" t="s">
        <v>83</v>
      </c>
      <c r="AV321" s="14" t="s">
        <v>182</v>
      </c>
      <c r="AW321" s="14" t="s">
        <v>31</v>
      </c>
      <c r="AX321" s="14" t="s">
        <v>83</v>
      </c>
      <c r="AY321" s="184" t="s">
        <v>175</v>
      </c>
    </row>
    <row r="322" spans="2:65" s="1" customFormat="1" ht="16.5" customHeight="1">
      <c r="B322" s="143"/>
      <c r="C322" s="172" t="s">
        <v>414</v>
      </c>
      <c r="D322" s="172" t="s">
        <v>186</v>
      </c>
      <c r="E322" s="173" t="s">
        <v>415</v>
      </c>
      <c r="F322" s="174" t="s">
        <v>416</v>
      </c>
      <c r="G322" s="175" t="s">
        <v>417</v>
      </c>
      <c r="H322" s="176">
        <v>2.1</v>
      </c>
      <c r="I322" s="177"/>
      <c r="J322" s="178">
        <f>ROUND(I322*H322,2)</f>
        <v>0</v>
      </c>
      <c r="K322" s="179"/>
      <c r="L322" s="180"/>
      <c r="M322" s="181" t="s">
        <v>1</v>
      </c>
      <c r="N322" s="182" t="s">
        <v>42</v>
      </c>
      <c r="P322" s="154">
        <f>O322*H322</f>
        <v>0</v>
      </c>
      <c r="Q322" s="154">
        <v>1E-3</v>
      </c>
      <c r="R322" s="154">
        <f>Q322*H322</f>
        <v>2.1000000000000003E-3</v>
      </c>
      <c r="S322" s="154">
        <v>0</v>
      </c>
      <c r="T322" s="155">
        <f>S322*H322</f>
        <v>0</v>
      </c>
      <c r="AR322" s="156" t="s">
        <v>407</v>
      </c>
      <c r="AT322" s="156" t="s">
        <v>186</v>
      </c>
      <c r="AU322" s="156" t="s">
        <v>83</v>
      </c>
      <c r="AY322" s="17" t="s">
        <v>175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89</v>
      </c>
      <c r="BK322" s="157">
        <f>ROUND(I322*H322,2)</f>
        <v>0</v>
      </c>
      <c r="BL322" s="17" t="s">
        <v>321</v>
      </c>
      <c r="BM322" s="156" t="s">
        <v>418</v>
      </c>
    </row>
    <row r="323" spans="2:65" s="13" customFormat="1">
      <c r="B323" s="165"/>
      <c r="D323" s="159" t="s">
        <v>184</v>
      </c>
      <c r="E323" s="166" t="s">
        <v>1</v>
      </c>
      <c r="F323" s="167" t="s">
        <v>419</v>
      </c>
      <c r="H323" s="168">
        <v>2.1</v>
      </c>
      <c r="I323" s="169"/>
      <c r="L323" s="165"/>
      <c r="M323" s="170"/>
      <c r="T323" s="171"/>
      <c r="AT323" s="166" t="s">
        <v>184</v>
      </c>
      <c r="AU323" s="166" t="s">
        <v>83</v>
      </c>
      <c r="AV323" s="13" t="s">
        <v>89</v>
      </c>
      <c r="AW323" s="13" t="s">
        <v>31</v>
      </c>
      <c r="AX323" s="13" t="s">
        <v>83</v>
      </c>
      <c r="AY323" s="166" t="s">
        <v>175</v>
      </c>
    </row>
    <row r="324" spans="2:65" s="1" customFormat="1" ht="24.2" customHeight="1">
      <c r="B324" s="143"/>
      <c r="C324" s="144" t="s">
        <v>420</v>
      </c>
      <c r="D324" s="144" t="s">
        <v>178</v>
      </c>
      <c r="E324" s="145" t="s">
        <v>421</v>
      </c>
      <c r="F324" s="146" t="s">
        <v>422</v>
      </c>
      <c r="G324" s="147" t="s">
        <v>197</v>
      </c>
      <c r="H324" s="148">
        <v>7</v>
      </c>
      <c r="I324" s="149"/>
      <c r="J324" s="150">
        <f>ROUND(I324*H324,2)</f>
        <v>0</v>
      </c>
      <c r="K324" s="151"/>
      <c r="L324" s="32"/>
      <c r="M324" s="152" t="s">
        <v>1</v>
      </c>
      <c r="N324" s="153" t="s">
        <v>42</v>
      </c>
      <c r="P324" s="154">
        <f>O324*H324</f>
        <v>0</v>
      </c>
      <c r="Q324" s="154">
        <v>5.4226000000000003E-4</v>
      </c>
      <c r="R324" s="154">
        <f>Q324*H324</f>
        <v>3.7958200000000001E-3</v>
      </c>
      <c r="S324" s="154">
        <v>0</v>
      </c>
      <c r="T324" s="155">
        <f>S324*H324</f>
        <v>0</v>
      </c>
      <c r="AR324" s="156" t="s">
        <v>321</v>
      </c>
      <c r="AT324" s="156" t="s">
        <v>178</v>
      </c>
      <c r="AU324" s="156" t="s">
        <v>83</v>
      </c>
      <c r="AY324" s="17" t="s">
        <v>175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89</v>
      </c>
      <c r="BK324" s="157">
        <f>ROUND(I324*H324,2)</f>
        <v>0</v>
      </c>
      <c r="BL324" s="17" t="s">
        <v>321</v>
      </c>
      <c r="BM324" s="156" t="s">
        <v>423</v>
      </c>
    </row>
    <row r="325" spans="2:65" s="1" customFormat="1" ht="24.2" customHeight="1">
      <c r="B325" s="143"/>
      <c r="C325" s="172" t="s">
        <v>424</v>
      </c>
      <c r="D325" s="172" t="s">
        <v>186</v>
      </c>
      <c r="E325" s="173" t="s">
        <v>425</v>
      </c>
      <c r="F325" s="174" t="s">
        <v>426</v>
      </c>
      <c r="G325" s="175" t="s">
        <v>197</v>
      </c>
      <c r="H325" s="176">
        <v>8.0500000000000007</v>
      </c>
      <c r="I325" s="177"/>
      <c r="J325" s="178">
        <f>ROUND(I325*H325,2)</f>
        <v>0</v>
      </c>
      <c r="K325" s="179"/>
      <c r="L325" s="180"/>
      <c r="M325" s="181" t="s">
        <v>1</v>
      </c>
      <c r="N325" s="182" t="s">
        <v>42</v>
      </c>
      <c r="P325" s="154">
        <f>O325*H325</f>
        <v>0</v>
      </c>
      <c r="Q325" s="154">
        <v>4.2500000000000003E-3</v>
      </c>
      <c r="R325" s="154">
        <f>Q325*H325</f>
        <v>3.4212500000000007E-2</v>
      </c>
      <c r="S325" s="154">
        <v>0</v>
      </c>
      <c r="T325" s="155">
        <f>S325*H325</f>
        <v>0</v>
      </c>
      <c r="AR325" s="156" t="s">
        <v>407</v>
      </c>
      <c r="AT325" s="156" t="s">
        <v>186</v>
      </c>
      <c r="AU325" s="156" t="s">
        <v>83</v>
      </c>
      <c r="AY325" s="17" t="s">
        <v>175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89</v>
      </c>
      <c r="BK325" s="157">
        <f>ROUND(I325*H325,2)</f>
        <v>0</v>
      </c>
      <c r="BL325" s="17" t="s">
        <v>321</v>
      </c>
      <c r="BM325" s="156" t="s">
        <v>427</v>
      </c>
    </row>
    <row r="326" spans="2:65" s="13" customFormat="1">
      <c r="B326" s="165"/>
      <c r="D326" s="159" t="s">
        <v>184</v>
      </c>
      <c r="E326" s="166" t="s">
        <v>1</v>
      </c>
      <c r="F326" s="167" t="s">
        <v>428</v>
      </c>
      <c r="H326" s="168">
        <v>8.0500000000000007</v>
      </c>
      <c r="I326" s="169"/>
      <c r="L326" s="165"/>
      <c r="M326" s="170"/>
      <c r="T326" s="171"/>
      <c r="AT326" s="166" t="s">
        <v>184</v>
      </c>
      <c r="AU326" s="166" t="s">
        <v>83</v>
      </c>
      <c r="AV326" s="13" t="s">
        <v>89</v>
      </c>
      <c r="AW326" s="13" t="s">
        <v>31</v>
      </c>
      <c r="AX326" s="13" t="s">
        <v>76</v>
      </c>
      <c r="AY326" s="166" t="s">
        <v>175</v>
      </c>
    </row>
    <row r="327" spans="2:65" s="14" customFormat="1">
      <c r="B327" s="183"/>
      <c r="D327" s="159" t="s">
        <v>184</v>
      </c>
      <c r="E327" s="184" t="s">
        <v>1</v>
      </c>
      <c r="F327" s="185" t="s">
        <v>204</v>
      </c>
      <c r="H327" s="186">
        <v>8.0500000000000007</v>
      </c>
      <c r="I327" s="187"/>
      <c r="L327" s="183"/>
      <c r="M327" s="188"/>
      <c r="T327" s="189"/>
      <c r="AT327" s="184" t="s">
        <v>184</v>
      </c>
      <c r="AU327" s="184" t="s">
        <v>83</v>
      </c>
      <c r="AV327" s="14" t="s">
        <v>182</v>
      </c>
      <c r="AW327" s="14" t="s">
        <v>31</v>
      </c>
      <c r="AX327" s="14" t="s">
        <v>83</v>
      </c>
      <c r="AY327" s="184" t="s">
        <v>175</v>
      </c>
    </row>
    <row r="328" spans="2:65" s="1" customFormat="1" ht="24.2" customHeight="1">
      <c r="B328" s="143"/>
      <c r="C328" s="144" t="s">
        <v>429</v>
      </c>
      <c r="D328" s="144" t="s">
        <v>178</v>
      </c>
      <c r="E328" s="145" t="s">
        <v>430</v>
      </c>
      <c r="F328" s="146" t="s">
        <v>431</v>
      </c>
      <c r="G328" s="147" t="s">
        <v>432</v>
      </c>
      <c r="H328" s="190"/>
      <c r="I328" s="149"/>
      <c r="J328" s="150">
        <f>ROUND(I328*H328,2)</f>
        <v>0</v>
      </c>
      <c r="K328" s="151"/>
      <c r="L328" s="32"/>
      <c r="M328" s="152" t="s">
        <v>1</v>
      </c>
      <c r="N328" s="153" t="s">
        <v>42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321</v>
      </c>
      <c r="AT328" s="156" t="s">
        <v>178</v>
      </c>
      <c r="AU328" s="156" t="s">
        <v>83</v>
      </c>
      <c r="AY328" s="17" t="s">
        <v>175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89</v>
      </c>
      <c r="BK328" s="157">
        <f>ROUND(I328*H328,2)</f>
        <v>0</v>
      </c>
      <c r="BL328" s="17" t="s">
        <v>321</v>
      </c>
      <c r="BM328" s="156" t="s">
        <v>433</v>
      </c>
    </row>
    <row r="329" spans="2:65" s="11" customFormat="1" ht="25.9" customHeight="1">
      <c r="B329" s="131"/>
      <c r="D329" s="132" t="s">
        <v>75</v>
      </c>
      <c r="E329" s="133" t="s">
        <v>434</v>
      </c>
      <c r="F329" s="133" t="s">
        <v>435</v>
      </c>
      <c r="I329" s="134"/>
      <c r="J329" s="135">
        <f>BK329</f>
        <v>0</v>
      </c>
      <c r="L329" s="131"/>
      <c r="M329" s="136"/>
      <c r="P329" s="137">
        <f>P330+P342+P416+P431+P435</f>
        <v>0</v>
      </c>
      <c r="R329" s="137">
        <f>R330+R342+R416+R431+R435</f>
        <v>3.94249952385</v>
      </c>
      <c r="T329" s="138">
        <f>T330+T342+T416+T431+T435</f>
        <v>2.8959855000000001</v>
      </c>
      <c r="AR329" s="132" t="s">
        <v>89</v>
      </c>
      <c r="AT329" s="139" t="s">
        <v>75</v>
      </c>
      <c r="AU329" s="139" t="s">
        <v>76</v>
      </c>
      <c r="AY329" s="132" t="s">
        <v>175</v>
      </c>
      <c r="BK329" s="140">
        <f>BK330+BK342+BK416+BK431+BK435</f>
        <v>0</v>
      </c>
    </row>
    <row r="330" spans="2:65" s="11" customFormat="1" ht="22.9" customHeight="1">
      <c r="B330" s="131"/>
      <c r="D330" s="132" t="s">
        <v>75</v>
      </c>
      <c r="E330" s="141" t="s">
        <v>436</v>
      </c>
      <c r="F330" s="141" t="s">
        <v>437</v>
      </c>
      <c r="I330" s="134"/>
      <c r="J330" s="142">
        <f>BK330</f>
        <v>0</v>
      </c>
      <c r="L330" s="131"/>
      <c r="M330" s="136"/>
      <c r="P330" s="137">
        <f>SUM(P331:P341)</f>
        <v>0</v>
      </c>
      <c r="R330" s="137">
        <f>SUM(R331:R341)</f>
        <v>0</v>
      </c>
      <c r="T330" s="138">
        <f>SUM(T331:T341)</f>
        <v>0.35510400000000003</v>
      </c>
      <c r="AR330" s="132" t="s">
        <v>89</v>
      </c>
      <c r="AT330" s="139" t="s">
        <v>75</v>
      </c>
      <c r="AU330" s="139" t="s">
        <v>83</v>
      </c>
      <c r="AY330" s="132" t="s">
        <v>175</v>
      </c>
      <c r="BK330" s="140">
        <f>SUM(BK331:BK341)</f>
        <v>0</v>
      </c>
    </row>
    <row r="331" spans="2:65" s="1" customFormat="1" ht="24.2" customHeight="1">
      <c r="B331" s="143"/>
      <c r="C331" s="144" t="s">
        <v>438</v>
      </c>
      <c r="D331" s="144" t="s">
        <v>178</v>
      </c>
      <c r="E331" s="145" t="s">
        <v>439</v>
      </c>
      <c r="F331" s="146" t="s">
        <v>440</v>
      </c>
      <c r="G331" s="147" t="s">
        <v>253</v>
      </c>
      <c r="H331" s="148">
        <v>263.04000000000002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42</v>
      </c>
      <c r="P331" s="154">
        <f>O331*H331</f>
        <v>0</v>
      </c>
      <c r="Q331" s="154">
        <v>0</v>
      </c>
      <c r="R331" s="154">
        <f>Q331*H331</f>
        <v>0</v>
      </c>
      <c r="S331" s="154">
        <v>1.3500000000000001E-3</v>
      </c>
      <c r="T331" s="155">
        <f>S331*H331</f>
        <v>0.35510400000000003</v>
      </c>
      <c r="AR331" s="156" t="s">
        <v>441</v>
      </c>
      <c r="AT331" s="156" t="s">
        <v>178</v>
      </c>
      <c r="AU331" s="156" t="s">
        <v>89</v>
      </c>
      <c r="AY331" s="17" t="s">
        <v>175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441</v>
      </c>
      <c r="BM331" s="156" t="s">
        <v>442</v>
      </c>
    </row>
    <row r="332" spans="2:65" s="13" customFormat="1">
      <c r="B332" s="165"/>
      <c r="D332" s="159" t="s">
        <v>184</v>
      </c>
      <c r="E332" s="166" t="s">
        <v>1</v>
      </c>
      <c r="F332" s="167" t="s">
        <v>443</v>
      </c>
      <c r="H332" s="168">
        <v>151.19999999999999</v>
      </c>
      <c r="I332" s="169"/>
      <c r="L332" s="165"/>
      <c r="M332" s="170"/>
      <c r="T332" s="171"/>
      <c r="AT332" s="166" t="s">
        <v>184</v>
      </c>
      <c r="AU332" s="166" t="s">
        <v>89</v>
      </c>
      <c r="AV332" s="13" t="s">
        <v>89</v>
      </c>
      <c r="AW332" s="13" t="s">
        <v>31</v>
      </c>
      <c r="AX332" s="13" t="s">
        <v>76</v>
      </c>
      <c r="AY332" s="166" t="s">
        <v>175</v>
      </c>
    </row>
    <row r="333" spans="2:65" s="13" customFormat="1">
      <c r="B333" s="165"/>
      <c r="D333" s="159" t="s">
        <v>184</v>
      </c>
      <c r="E333" s="166" t="s">
        <v>1</v>
      </c>
      <c r="F333" s="167" t="s">
        <v>279</v>
      </c>
      <c r="H333" s="168">
        <v>5.2</v>
      </c>
      <c r="I333" s="169"/>
      <c r="L333" s="165"/>
      <c r="M333" s="170"/>
      <c r="T333" s="171"/>
      <c r="AT333" s="166" t="s">
        <v>184</v>
      </c>
      <c r="AU333" s="166" t="s">
        <v>89</v>
      </c>
      <c r="AV333" s="13" t="s">
        <v>89</v>
      </c>
      <c r="AW333" s="13" t="s">
        <v>31</v>
      </c>
      <c r="AX333" s="13" t="s">
        <v>76</v>
      </c>
      <c r="AY333" s="166" t="s">
        <v>175</v>
      </c>
    </row>
    <row r="334" spans="2:65" s="13" customFormat="1">
      <c r="B334" s="165"/>
      <c r="D334" s="159" t="s">
        <v>184</v>
      </c>
      <c r="E334" s="166" t="s">
        <v>1</v>
      </c>
      <c r="F334" s="167" t="s">
        <v>444</v>
      </c>
      <c r="H334" s="168">
        <v>27.6</v>
      </c>
      <c r="I334" s="169"/>
      <c r="L334" s="165"/>
      <c r="M334" s="170"/>
      <c r="T334" s="171"/>
      <c r="AT334" s="166" t="s">
        <v>184</v>
      </c>
      <c r="AU334" s="166" t="s">
        <v>89</v>
      </c>
      <c r="AV334" s="13" t="s">
        <v>89</v>
      </c>
      <c r="AW334" s="13" t="s">
        <v>31</v>
      </c>
      <c r="AX334" s="13" t="s">
        <v>76</v>
      </c>
      <c r="AY334" s="166" t="s">
        <v>175</v>
      </c>
    </row>
    <row r="335" spans="2:65" s="13" customFormat="1">
      <c r="B335" s="165"/>
      <c r="D335" s="159" t="s">
        <v>184</v>
      </c>
      <c r="E335" s="166" t="s">
        <v>1</v>
      </c>
      <c r="F335" s="167" t="s">
        <v>281</v>
      </c>
      <c r="H335" s="168">
        <v>7.2</v>
      </c>
      <c r="I335" s="169"/>
      <c r="L335" s="165"/>
      <c r="M335" s="170"/>
      <c r="T335" s="171"/>
      <c r="AT335" s="166" t="s">
        <v>184</v>
      </c>
      <c r="AU335" s="166" t="s">
        <v>89</v>
      </c>
      <c r="AV335" s="13" t="s">
        <v>89</v>
      </c>
      <c r="AW335" s="13" t="s">
        <v>31</v>
      </c>
      <c r="AX335" s="13" t="s">
        <v>76</v>
      </c>
      <c r="AY335" s="166" t="s">
        <v>175</v>
      </c>
    </row>
    <row r="336" spans="2:65" s="13" customFormat="1">
      <c r="B336" s="165"/>
      <c r="D336" s="159" t="s">
        <v>184</v>
      </c>
      <c r="E336" s="166" t="s">
        <v>1</v>
      </c>
      <c r="F336" s="167" t="s">
        <v>280</v>
      </c>
      <c r="H336" s="168">
        <v>2.34</v>
      </c>
      <c r="I336" s="169"/>
      <c r="L336" s="165"/>
      <c r="M336" s="170"/>
      <c r="T336" s="171"/>
      <c r="AT336" s="166" t="s">
        <v>184</v>
      </c>
      <c r="AU336" s="166" t="s">
        <v>89</v>
      </c>
      <c r="AV336" s="13" t="s">
        <v>89</v>
      </c>
      <c r="AW336" s="13" t="s">
        <v>31</v>
      </c>
      <c r="AX336" s="13" t="s">
        <v>76</v>
      </c>
      <c r="AY336" s="166" t="s">
        <v>175</v>
      </c>
    </row>
    <row r="337" spans="2:65" s="13" customFormat="1">
      <c r="B337" s="165"/>
      <c r="D337" s="159" t="s">
        <v>184</v>
      </c>
      <c r="E337" s="166" t="s">
        <v>1</v>
      </c>
      <c r="F337" s="167" t="s">
        <v>445</v>
      </c>
      <c r="H337" s="168">
        <v>17.600000000000001</v>
      </c>
      <c r="I337" s="169"/>
      <c r="L337" s="165"/>
      <c r="M337" s="170"/>
      <c r="T337" s="171"/>
      <c r="AT337" s="166" t="s">
        <v>184</v>
      </c>
      <c r="AU337" s="166" t="s">
        <v>89</v>
      </c>
      <c r="AV337" s="13" t="s">
        <v>89</v>
      </c>
      <c r="AW337" s="13" t="s">
        <v>31</v>
      </c>
      <c r="AX337" s="13" t="s">
        <v>76</v>
      </c>
      <c r="AY337" s="166" t="s">
        <v>175</v>
      </c>
    </row>
    <row r="338" spans="2:65" s="13" customFormat="1">
      <c r="B338" s="165"/>
      <c r="D338" s="159" t="s">
        <v>184</v>
      </c>
      <c r="E338" s="166" t="s">
        <v>1</v>
      </c>
      <c r="F338" s="167" t="s">
        <v>446</v>
      </c>
      <c r="H338" s="168">
        <v>7.7</v>
      </c>
      <c r="I338" s="169"/>
      <c r="L338" s="165"/>
      <c r="M338" s="170"/>
      <c r="T338" s="171"/>
      <c r="AT338" s="166" t="s">
        <v>184</v>
      </c>
      <c r="AU338" s="166" t="s">
        <v>89</v>
      </c>
      <c r="AV338" s="13" t="s">
        <v>89</v>
      </c>
      <c r="AW338" s="13" t="s">
        <v>31</v>
      </c>
      <c r="AX338" s="13" t="s">
        <v>76</v>
      </c>
      <c r="AY338" s="166" t="s">
        <v>175</v>
      </c>
    </row>
    <row r="339" spans="2:65" s="13" customFormat="1">
      <c r="B339" s="165"/>
      <c r="D339" s="159" t="s">
        <v>184</v>
      </c>
      <c r="E339" s="166" t="s">
        <v>1</v>
      </c>
      <c r="F339" s="167" t="s">
        <v>447</v>
      </c>
      <c r="H339" s="168">
        <v>39.6</v>
      </c>
      <c r="I339" s="169"/>
      <c r="L339" s="165"/>
      <c r="M339" s="170"/>
      <c r="T339" s="171"/>
      <c r="AT339" s="166" t="s">
        <v>184</v>
      </c>
      <c r="AU339" s="166" t="s">
        <v>89</v>
      </c>
      <c r="AV339" s="13" t="s">
        <v>89</v>
      </c>
      <c r="AW339" s="13" t="s">
        <v>31</v>
      </c>
      <c r="AX339" s="13" t="s">
        <v>76</v>
      </c>
      <c r="AY339" s="166" t="s">
        <v>175</v>
      </c>
    </row>
    <row r="340" spans="2:65" s="13" customFormat="1">
      <c r="B340" s="165"/>
      <c r="D340" s="159" t="s">
        <v>184</v>
      </c>
      <c r="E340" s="166" t="s">
        <v>1</v>
      </c>
      <c r="F340" s="167" t="s">
        <v>448</v>
      </c>
      <c r="H340" s="168">
        <v>4.5999999999999996</v>
      </c>
      <c r="I340" s="169"/>
      <c r="L340" s="165"/>
      <c r="M340" s="170"/>
      <c r="T340" s="171"/>
      <c r="AT340" s="166" t="s">
        <v>184</v>
      </c>
      <c r="AU340" s="166" t="s">
        <v>89</v>
      </c>
      <c r="AV340" s="13" t="s">
        <v>89</v>
      </c>
      <c r="AW340" s="13" t="s">
        <v>31</v>
      </c>
      <c r="AX340" s="13" t="s">
        <v>76</v>
      </c>
      <c r="AY340" s="166" t="s">
        <v>175</v>
      </c>
    </row>
    <row r="341" spans="2:65" s="14" customFormat="1">
      <c r="B341" s="183"/>
      <c r="D341" s="159" t="s">
        <v>184</v>
      </c>
      <c r="E341" s="184" t="s">
        <v>1</v>
      </c>
      <c r="F341" s="185" t="s">
        <v>204</v>
      </c>
      <c r="H341" s="186">
        <v>263.03999999999996</v>
      </c>
      <c r="I341" s="187"/>
      <c r="L341" s="183"/>
      <c r="M341" s="188"/>
      <c r="T341" s="189"/>
      <c r="AT341" s="184" t="s">
        <v>184</v>
      </c>
      <c r="AU341" s="184" t="s">
        <v>89</v>
      </c>
      <c r="AV341" s="14" t="s">
        <v>182</v>
      </c>
      <c r="AW341" s="14" t="s">
        <v>31</v>
      </c>
      <c r="AX341" s="14" t="s">
        <v>83</v>
      </c>
      <c r="AY341" s="184" t="s">
        <v>175</v>
      </c>
    </row>
    <row r="342" spans="2:65" s="11" customFormat="1" ht="22.9" customHeight="1">
      <c r="B342" s="131"/>
      <c r="D342" s="132" t="s">
        <v>75</v>
      </c>
      <c r="E342" s="141" t="s">
        <v>449</v>
      </c>
      <c r="F342" s="141" t="s">
        <v>450</v>
      </c>
      <c r="I342" s="134"/>
      <c r="J342" s="142">
        <f>BK342</f>
        <v>0</v>
      </c>
      <c r="L342" s="131"/>
      <c r="M342" s="136"/>
      <c r="P342" s="137">
        <f>SUM(P343:P415)</f>
        <v>0</v>
      </c>
      <c r="R342" s="137">
        <f>SUM(R343:R415)</f>
        <v>2.1531919450000001</v>
      </c>
      <c r="T342" s="138">
        <f>SUM(T343:T415)</f>
        <v>0.46500000000000002</v>
      </c>
      <c r="AR342" s="132" t="s">
        <v>89</v>
      </c>
      <c r="AT342" s="139" t="s">
        <v>75</v>
      </c>
      <c r="AU342" s="139" t="s">
        <v>83</v>
      </c>
      <c r="AY342" s="132" t="s">
        <v>175</v>
      </c>
      <c r="BK342" s="140">
        <f>SUM(BK343:BK415)</f>
        <v>0</v>
      </c>
    </row>
    <row r="343" spans="2:65" s="1" customFormat="1" ht="33" customHeight="1">
      <c r="B343" s="143"/>
      <c r="C343" s="144" t="s">
        <v>451</v>
      </c>
      <c r="D343" s="144" t="s">
        <v>178</v>
      </c>
      <c r="E343" s="145" t="s">
        <v>452</v>
      </c>
      <c r="F343" s="146" t="s">
        <v>453</v>
      </c>
      <c r="G343" s="147" t="s">
        <v>253</v>
      </c>
      <c r="H343" s="148">
        <v>3.5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42</v>
      </c>
      <c r="P343" s="154">
        <f>O343*H343</f>
        <v>0</v>
      </c>
      <c r="Q343" s="154">
        <v>1.6163000000000001E-4</v>
      </c>
      <c r="R343" s="154">
        <f>Q343*H343</f>
        <v>5.6570500000000001E-4</v>
      </c>
      <c r="S343" s="154">
        <v>0</v>
      </c>
      <c r="T343" s="155">
        <f>S343*H343</f>
        <v>0</v>
      </c>
      <c r="AR343" s="156" t="s">
        <v>321</v>
      </c>
      <c r="AT343" s="156" t="s">
        <v>178</v>
      </c>
      <c r="AU343" s="156" t="s">
        <v>89</v>
      </c>
      <c r="AY343" s="17" t="s">
        <v>175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89</v>
      </c>
      <c r="BK343" s="157">
        <f>ROUND(I343*H343,2)</f>
        <v>0</v>
      </c>
      <c r="BL343" s="17" t="s">
        <v>321</v>
      </c>
      <c r="BM343" s="156" t="s">
        <v>454</v>
      </c>
    </row>
    <row r="344" spans="2:65" s="12" customFormat="1">
      <c r="B344" s="158"/>
      <c r="D344" s="159" t="s">
        <v>184</v>
      </c>
      <c r="E344" s="160" t="s">
        <v>1</v>
      </c>
      <c r="F344" s="161" t="s">
        <v>455</v>
      </c>
      <c r="H344" s="160" t="s">
        <v>1</v>
      </c>
      <c r="I344" s="162"/>
      <c r="L344" s="158"/>
      <c r="M344" s="163"/>
      <c r="T344" s="164"/>
      <c r="AT344" s="160" t="s">
        <v>184</v>
      </c>
      <c r="AU344" s="160" t="s">
        <v>89</v>
      </c>
      <c r="AV344" s="12" t="s">
        <v>83</v>
      </c>
      <c r="AW344" s="12" t="s">
        <v>31</v>
      </c>
      <c r="AX344" s="12" t="s">
        <v>76</v>
      </c>
      <c r="AY344" s="160" t="s">
        <v>175</v>
      </c>
    </row>
    <row r="345" spans="2:65" s="13" customFormat="1">
      <c r="B345" s="165"/>
      <c r="D345" s="159" t="s">
        <v>184</v>
      </c>
      <c r="E345" s="166" t="s">
        <v>1</v>
      </c>
      <c r="F345" s="167" t="s">
        <v>456</v>
      </c>
      <c r="H345" s="168">
        <v>3.5</v>
      </c>
      <c r="I345" s="169"/>
      <c r="L345" s="165"/>
      <c r="M345" s="170"/>
      <c r="T345" s="171"/>
      <c r="AT345" s="166" t="s">
        <v>184</v>
      </c>
      <c r="AU345" s="166" t="s">
        <v>89</v>
      </c>
      <c r="AV345" s="13" t="s">
        <v>89</v>
      </c>
      <c r="AW345" s="13" t="s">
        <v>31</v>
      </c>
      <c r="AX345" s="13" t="s">
        <v>83</v>
      </c>
      <c r="AY345" s="166" t="s">
        <v>175</v>
      </c>
    </row>
    <row r="346" spans="2:65" s="1" customFormat="1" ht="24.2" customHeight="1">
      <c r="B346" s="143"/>
      <c r="C346" s="172" t="s">
        <v>457</v>
      </c>
      <c r="D346" s="172" t="s">
        <v>186</v>
      </c>
      <c r="E346" s="173" t="s">
        <v>458</v>
      </c>
      <c r="F346" s="174" t="s">
        <v>459</v>
      </c>
      <c r="G346" s="175" t="s">
        <v>253</v>
      </c>
      <c r="H346" s="176">
        <v>3.7120000000000002</v>
      </c>
      <c r="I346" s="177"/>
      <c r="J346" s="178">
        <f>ROUND(I346*H346,2)</f>
        <v>0</v>
      </c>
      <c r="K346" s="179"/>
      <c r="L346" s="180"/>
      <c r="M346" s="181" t="s">
        <v>1</v>
      </c>
      <c r="N346" s="182" t="s">
        <v>42</v>
      </c>
      <c r="P346" s="154">
        <f>O346*H346</f>
        <v>0</v>
      </c>
      <c r="Q346" s="154">
        <v>9.8999999999999999E-4</v>
      </c>
      <c r="R346" s="154">
        <f>Q346*H346</f>
        <v>3.6748800000000002E-3</v>
      </c>
      <c r="S346" s="154">
        <v>0</v>
      </c>
      <c r="T346" s="155">
        <f>S346*H346</f>
        <v>0</v>
      </c>
      <c r="AR346" s="156" t="s">
        <v>407</v>
      </c>
      <c r="AT346" s="156" t="s">
        <v>186</v>
      </c>
      <c r="AU346" s="156" t="s">
        <v>89</v>
      </c>
      <c r="AY346" s="17" t="s">
        <v>175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17" t="s">
        <v>89</v>
      </c>
      <c r="BK346" s="157">
        <f>ROUND(I346*H346,2)</f>
        <v>0</v>
      </c>
      <c r="BL346" s="17" t="s">
        <v>321</v>
      </c>
      <c r="BM346" s="156" t="s">
        <v>460</v>
      </c>
    </row>
    <row r="347" spans="2:65" s="13" customFormat="1">
      <c r="B347" s="165"/>
      <c r="D347" s="159" t="s">
        <v>184</v>
      </c>
      <c r="E347" s="166" t="s">
        <v>1</v>
      </c>
      <c r="F347" s="167" t="s">
        <v>461</v>
      </c>
      <c r="H347" s="168">
        <v>3.6749999999999998</v>
      </c>
      <c r="I347" s="169"/>
      <c r="L347" s="165"/>
      <c r="M347" s="170"/>
      <c r="T347" s="171"/>
      <c r="AT347" s="166" t="s">
        <v>184</v>
      </c>
      <c r="AU347" s="166" t="s">
        <v>89</v>
      </c>
      <c r="AV347" s="13" t="s">
        <v>89</v>
      </c>
      <c r="AW347" s="13" t="s">
        <v>31</v>
      </c>
      <c r="AX347" s="13" t="s">
        <v>83</v>
      </c>
      <c r="AY347" s="166" t="s">
        <v>175</v>
      </c>
    </row>
    <row r="348" spans="2:65" s="13" customFormat="1">
      <c r="B348" s="165"/>
      <c r="D348" s="159" t="s">
        <v>184</v>
      </c>
      <c r="F348" s="167" t="s">
        <v>462</v>
      </c>
      <c r="H348" s="168">
        <v>3.7120000000000002</v>
      </c>
      <c r="I348" s="169"/>
      <c r="L348" s="165"/>
      <c r="M348" s="170"/>
      <c r="T348" s="171"/>
      <c r="AT348" s="166" t="s">
        <v>184</v>
      </c>
      <c r="AU348" s="166" t="s">
        <v>89</v>
      </c>
      <c r="AV348" s="13" t="s">
        <v>89</v>
      </c>
      <c r="AW348" s="13" t="s">
        <v>3</v>
      </c>
      <c r="AX348" s="13" t="s">
        <v>83</v>
      </c>
      <c r="AY348" s="166" t="s">
        <v>175</v>
      </c>
    </row>
    <row r="349" spans="2:65" s="1" customFormat="1" ht="33" customHeight="1">
      <c r="B349" s="143"/>
      <c r="C349" s="144" t="s">
        <v>463</v>
      </c>
      <c r="D349" s="144" t="s">
        <v>178</v>
      </c>
      <c r="E349" s="145" t="s">
        <v>464</v>
      </c>
      <c r="F349" s="146" t="s">
        <v>465</v>
      </c>
      <c r="G349" s="147" t="s">
        <v>253</v>
      </c>
      <c r="H349" s="148">
        <v>871.28</v>
      </c>
      <c r="I349" s="149"/>
      <c r="J349" s="150">
        <f>ROUND(I349*H349,2)</f>
        <v>0</v>
      </c>
      <c r="K349" s="151"/>
      <c r="L349" s="32"/>
      <c r="M349" s="152" t="s">
        <v>1</v>
      </c>
      <c r="N349" s="153" t="s">
        <v>42</v>
      </c>
      <c r="P349" s="154">
        <f>O349*H349</f>
        <v>0</v>
      </c>
      <c r="Q349" s="154">
        <v>2.2000000000000001E-4</v>
      </c>
      <c r="R349" s="154">
        <f>Q349*H349</f>
        <v>0.19168160000000001</v>
      </c>
      <c r="S349" s="154">
        <v>0</v>
      </c>
      <c r="T349" s="155">
        <f>S349*H349</f>
        <v>0</v>
      </c>
      <c r="AR349" s="156" t="s">
        <v>321</v>
      </c>
      <c r="AT349" s="156" t="s">
        <v>178</v>
      </c>
      <c r="AU349" s="156" t="s">
        <v>89</v>
      </c>
      <c r="AY349" s="17" t="s">
        <v>175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89</v>
      </c>
      <c r="BK349" s="157">
        <f>ROUND(I349*H349,2)</f>
        <v>0</v>
      </c>
      <c r="BL349" s="17" t="s">
        <v>321</v>
      </c>
      <c r="BM349" s="156" t="s">
        <v>466</v>
      </c>
    </row>
    <row r="350" spans="2:65" s="13" customFormat="1">
      <c r="B350" s="165"/>
      <c r="D350" s="159" t="s">
        <v>184</v>
      </c>
      <c r="E350" s="166" t="s">
        <v>1</v>
      </c>
      <c r="F350" s="167" t="s">
        <v>467</v>
      </c>
      <c r="H350" s="168">
        <v>342.24</v>
      </c>
      <c r="I350" s="169"/>
      <c r="L350" s="165"/>
      <c r="M350" s="170"/>
      <c r="T350" s="171"/>
      <c r="AT350" s="166" t="s">
        <v>184</v>
      </c>
      <c r="AU350" s="166" t="s">
        <v>89</v>
      </c>
      <c r="AV350" s="13" t="s">
        <v>89</v>
      </c>
      <c r="AW350" s="13" t="s">
        <v>31</v>
      </c>
      <c r="AX350" s="13" t="s">
        <v>76</v>
      </c>
      <c r="AY350" s="166" t="s">
        <v>175</v>
      </c>
    </row>
    <row r="351" spans="2:65" s="13" customFormat="1">
      <c r="B351" s="165"/>
      <c r="D351" s="159" t="s">
        <v>184</v>
      </c>
      <c r="E351" s="166" t="s">
        <v>1</v>
      </c>
      <c r="F351" s="167" t="s">
        <v>468</v>
      </c>
      <c r="H351" s="168">
        <v>28.52</v>
      </c>
      <c r="I351" s="169"/>
      <c r="L351" s="165"/>
      <c r="M351" s="170"/>
      <c r="T351" s="171"/>
      <c r="AT351" s="166" t="s">
        <v>184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175</v>
      </c>
    </row>
    <row r="352" spans="2:65" s="13" customFormat="1">
      <c r="B352" s="165"/>
      <c r="D352" s="159" t="s">
        <v>184</v>
      </c>
      <c r="E352" s="166" t="s">
        <v>1</v>
      </c>
      <c r="F352" s="167" t="s">
        <v>469</v>
      </c>
      <c r="H352" s="168">
        <v>17.2</v>
      </c>
      <c r="I352" s="169"/>
      <c r="L352" s="165"/>
      <c r="M352" s="170"/>
      <c r="T352" s="171"/>
      <c r="AT352" s="166" t="s">
        <v>184</v>
      </c>
      <c r="AU352" s="166" t="s">
        <v>89</v>
      </c>
      <c r="AV352" s="13" t="s">
        <v>89</v>
      </c>
      <c r="AW352" s="13" t="s">
        <v>31</v>
      </c>
      <c r="AX352" s="13" t="s">
        <v>76</v>
      </c>
      <c r="AY352" s="166" t="s">
        <v>175</v>
      </c>
    </row>
    <row r="353" spans="2:65" s="13" customFormat="1">
      <c r="B353" s="165"/>
      <c r="D353" s="159" t="s">
        <v>184</v>
      </c>
      <c r="E353" s="166" t="s">
        <v>1</v>
      </c>
      <c r="F353" s="167" t="s">
        <v>470</v>
      </c>
      <c r="H353" s="168">
        <v>7.88</v>
      </c>
      <c r="I353" s="169"/>
      <c r="L353" s="165"/>
      <c r="M353" s="170"/>
      <c r="T353" s="171"/>
      <c r="AT353" s="166" t="s">
        <v>184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175</v>
      </c>
    </row>
    <row r="354" spans="2:65" s="13" customFormat="1">
      <c r="B354" s="165"/>
      <c r="D354" s="159" t="s">
        <v>184</v>
      </c>
      <c r="E354" s="166" t="s">
        <v>1</v>
      </c>
      <c r="F354" s="167" t="s">
        <v>471</v>
      </c>
      <c r="H354" s="168">
        <v>24</v>
      </c>
      <c r="I354" s="169"/>
      <c r="L354" s="165"/>
      <c r="M354" s="170"/>
      <c r="T354" s="171"/>
      <c r="AT354" s="166" t="s">
        <v>184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175</v>
      </c>
    </row>
    <row r="355" spans="2:65" s="13" customFormat="1">
      <c r="B355" s="165"/>
      <c r="D355" s="159" t="s">
        <v>184</v>
      </c>
      <c r="E355" s="166" t="s">
        <v>1</v>
      </c>
      <c r="F355" s="167" t="s">
        <v>472</v>
      </c>
      <c r="H355" s="168">
        <v>31.2</v>
      </c>
      <c r="I355" s="169"/>
      <c r="L355" s="165"/>
      <c r="M355" s="170"/>
      <c r="T355" s="171"/>
      <c r="AT355" s="166" t="s">
        <v>184</v>
      </c>
      <c r="AU355" s="166" t="s">
        <v>89</v>
      </c>
      <c r="AV355" s="13" t="s">
        <v>89</v>
      </c>
      <c r="AW355" s="13" t="s">
        <v>31</v>
      </c>
      <c r="AX355" s="13" t="s">
        <v>76</v>
      </c>
      <c r="AY355" s="166" t="s">
        <v>175</v>
      </c>
    </row>
    <row r="356" spans="2:65" s="13" customFormat="1">
      <c r="B356" s="165"/>
      <c r="D356" s="159" t="s">
        <v>184</v>
      </c>
      <c r="E356" s="166" t="s">
        <v>1</v>
      </c>
      <c r="F356" s="167" t="s">
        <v>473</v>
      </c>
      <c r="H356" s="168">
        <v>104</v>
      </c>
      <c r="I356" s="169"/>
      <c r="L356" s="165"/>
      <c r="M356" s="170"/>
      <c r="T356" s="171"/>
      <c r="AT356" s="166" t="s">
        <v>184</v>
      </c>
      <c r="AU356" s="166" t="s">
        <v>89</v>
      </c>
      <c r="AV356" s="13" t="s">
        <v>89</v>
      </c>
      <c r="AW356" s="13" t="s">
        <v>31</v>
      </c>
      <c r="AX356" s="13" t="s">
        <v>76</v>
      </c>
      <c r="AY356" s="166" t="s">
        <v>175</v>
      </c>
    </row>
    <row r="357" spans="2:65" s="13" customFormat="1">
      <c r="B357" s="165"/>
      <c r="D357" s="159" t="s">
        <v>184</v>
      </c>
      <c r="E357" s="166" t="s">
        <v>1</v>
      </c>
      <c r="F357" s="167" t="s">
        <v>474</v>
      </c>
      <c r="H357" s="168">
        <v>20.399999999999999</v>
      </c>
      <c r="I357" s="169"/>
      <c r="L357" s="165"/>
      <c r="M357" s="170"/>
      <c r="T357" s="171"/>
      <c r="AT357" s="166" t="s">
        <v>184</v>
      </c>
      <c r="AU357" s="166" t="s">
        <v>89</v>
      </c>
      <c r="AV357" s="13" t="s">
        <v>89</v>
      </c>
      <c r="AW357" s="13" t="s">
        <v>31</v>
      </c>
      <c r="AX357" s="13" t="s">
        <v>76</v>
      </c>
      <c r="AY357" s="166" t="s">
        <v>175</v>
      </c>
    </row>
    <row r="358" spans="2:65" s="13" customFormat="1">
      <c r="B358" s="165"/>
      <c r="D358" s="159" t="s">
        <v>184</v>
      </c>
      <c r="E358" s="166" t="s">
        <v>1</v>
      </c>
      <c r="F358" s="167" t="s">
        <v>475</v>
      </c>
      <c r="H358" s="168">
        <v>180</v>
      </c>
      <c r="I358" s="169"/>
      <c r="L358" s="165"/>
      <c r="M358" s="170"/>
      <c r="T358" s="171"/>
      <c r="AT358" s="166" t="s">
        <v>184</v>
      </c>
      <c r="AU358" s="166" t="s">
        <v>89</v>
      </c>
      <c r="AV358" s="13" t="s">
        <v>89</v>
      </c>
      <c r="AW358" s="13" t="s">
        <v>31</v>
      </c>
      <c r="AX358" s="13" t="s">
        <v>76</v>
      </c>
      <c r="AY358" s="166" t="s">
        <v>175</v>
      </c>
    </row>
    <row r="359" spans="2:65" s="13" customFormat="1">
      <c r="B359" s="165"/>
      <c r="D359" s="159" t="s">
        <v>184</v>
      </c>
      <c r="E359" s="166" t="s">
        <v>1</v>
      </c>
      <c r="F359" s="167" t="s">
        <v>476</v>
      </c>
      <c r="H359" s="168">
        <v>26.6</v>
      </c>
      <c r="I359" s="169"/>
      <c r="L359" s="165"/>
      <c r="M359" s="170"/>
      <c r="T359" s="171"/>
      <c r="AT359" s="166" t="s">
        <v>184</v>
      </c>
      <c r="AU359" s="166" t="s">
        <v>89</v>
      </c>
      <c r="AV359" s="13" t="s">
        <v>89</v>
      </c>
      <c r="AW359" s="13" t="s">
        <v>31</v>
      </c>
      <c r="AX359" s="13" t="s">
        <v>76</v>
      </c>
      <c r="AY359" s="166" t="s">
        <v>175</v>
      </c>
    </row>
    <row r="360" spans="2:65" s="13" customFormat="1">
      <c r="B360" s="165"/>
      <c r="D360" s="159" t="s">
        <v>184</v>
      </c>
      <c r="E360" s="166" t="s">
        <v>1</v>
      </c>
      <c r="F360" s="167" t="s">
        <v>477</v>
      </c>
      <c r="H360" s="168">
        <v>62.4</v>
      </c>
      <c r="I360" s="169"/>
      <c r="L360" s="165"/>
      <c r="M360" s="170"/>
      <c r="T360" s="171"/>
      <c r="AT360" s="166" t="s">
        <v>184</v>
      </c>
      <c r="AU360" s="166" t="s">
        <v>89</v>
      </c>
      <c r="AV360" s="13" t="s">
        <v>89</v>
      </c>
      <c r="AW360" s="13" t="s">
        <v>31</v>
      </c>
      <c r="AX360" s="13" t="s">
        <v>76</v>
      </c>
      <c r="AY360" s="166" t="s">
        <v>175</v>
      </c>
    </row>
    <row r="361" spans="2:65" s="13" customFormat="1">
      <c r="B361" s="165"/>
      <c r="D361" s="159" t="s">
        <v>184</v>
      </c>
      <c r="E361" s="166" t="s">
        <v>1</v>
      </c>
      <c r="F361" s="167" t="s">
        <v>478</v>
      </c>
      <c r="H361" s="168">
        <v>14.8</v>
      </c>
      <c r="I361" s="169"/>
      <c r="L361" s="165"/>
      <c r="M361" s="170"/>
      <c r="T361" s="171"/>
      <c r="AT361" s="166" t="s">
        <v>184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175</v>
      </c>
    </row>
    <row r="362" spans="2:65" s="13" customFormat="1">
      <c r="B362" s="165"/>
      <c r="D362" s="159" t="s">
        <v>184</v>
      </c>
      <c r="E362" s="166" t="s">
        <v>1</v>
      </c>
      <c r="F362" s="167" t="s">
        <v>479</v>
      </c>
      <c r="H362" s="168">
        <v>12.04</v>
      </c>
      <c r="I362" s="169"/>
      <c r="L362" s="165"/>
      <c r="M362" s="170"/>
      <c r="T362" s="171"/>
      <c r="AT362" s="166" t="s">
        <v>184</v>
      </c>
      <c r="AU362" s="166" t="s">
        <v>89</v>
      </c>
      <c r="AV362" s="13" t="s">
        <v>89</v>
      </c>
      <c r="AW362" s="13" t="s">
        <v>31</v>
      </c>
      <c r="AX362" s="13" t="s">
        <v>76</v>
      </c>
      <c r="AY362" s="166" t="s">
        <v>175</v>
      </c>
    </row>
    <row r="363" spans="2:65" s="14" customFormat="1">
      <c r="B363" s="183"/>
      <c r="D363" s="159" t="s">
        <v>184</v>
      </c>
      <c r="E363" s="184" t="s">
        <v>1</v>
      </c>
      <c r="F363" s="185" t="s">
        <v>204</v>
      </c>
      <c r="H363" s="186">
        <v>871.27999999999986</v>
      </c>
      <c r="I363" s="187"/>
      <c r="L363" s="183"/>
      <c r="M363" s="188"/>
      <c r="T363" s="189"/>
      <c r="AT363" s="184" t="s">
        <v>184</v>
      </c>
      <c r="AU363" s="184" t="s">
        <v>89</v>
      </c>
      <c r="AV363" s="14" t="s">
        <v>182</v>
      </c>
      <c r="AW363" s="14" t="s">
        <v>31</v>
      </c>
      <c r="AX363" s="14" t="s">
        <v>83</v>
      </c>
      <c r="AY363" s="184" t="s">
        <v>175</v>
      </c>
    </row>
    <row r="364" spans="2:65" s="1" customFormat="1" ht="37.9" customHeight="1">
      <c r="B364" s="143"/>
      <c r="C364" s="172" t="s">
        <v>480</v>
      </c>
      <c r="D364" s="172" t="s">
        <v>186</v>
      </c>
      <c r="E364" s="173" t="s">
        <v>481</v>
      </c>
      <c r="F364" s="174" t="s">
        <v>482</v>
      </c>
      <c r="G364" s="175" t="s">
        <v>253</v>
      </c>
      <c r="H364" s="176">
        <v>932.37900000000002</v>
      </c>
      <c r="I364" s="177"/>
      <c r="J364" s="178">
        <f>ROUND(I364*H364,2)</f>
        <v>0</v>
      </c>
      <c r="K364" s="179"/>
      <c r="L364" s="180"/>
      <c r="M364" s="181" t="s">
        <v>1</v>
      </c>
      <c r="N364" s="182" t="s">
        <v>42</v>
      </c>
      <c r="P364" s="154">
        <f>O364*H364</f>
        <v>0</v>
      </c>
      <c r="Q364" s="154">
        <v>1E-4</v>
      </c>
      <c r="R364" s="154">
        <f>Q364*H364</f>
        <v>9.3237900000000012E-2</v>
      </c>
      <c r="S364" s="154">
        <v>0</v>
      </c>
      <c r="T364" s="155">
        <f>S364*H364</f>
        <v>0</v>
      </c>
      <c r="AR364" s="156" t="s">
        <v>407</v>
      </c>
      <c r="AT364" s="156" t="s">
        <v>186</v>
      </c>
      <c r="AU364" s="156" t="s">
        <v>89</v>
      </c>
      <c r="AY364" s="17" t="s">
        <v>175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89</v>
      </c>
      <c r="BK364" s="157">
        <f>ROUND(I364*H364,2)</f>
        <v>0</v>
      </c>
      <c r="BL364" s="17" t="s">
        <v>321</v>
      </c>
      <c r="BM364" s="156" t="s">
        <v>483</v>
      </c>
    </row>
    <row r="365" spans="2:65" s="13" customFormat="1">
      <c r="B365" s="165"/>
      <c r="D365" s="159" t="s">
        <v>184</v>
      </c>
      <c r="E365" s="166" t="s">
        <v>1</v>
      </c>
      <c r="F365" s="167" t="s">
        <v>484</v>
      </c>
      <c r="H365" s="168">
        <v>914.84400000000005</v>
      </c>
      <c r="I365" s="169"/>
      <c r="L365" s="165"/>
      <c r="M365" s="170"/>
      <c r="T365" s="171"/>
      <c r="AT365" s="166" t="s">
        <v>184</v>
      </c>
      <c r="AU365" s="166" t="s">
        <v>89</v>
      </c>
      <c r="AV365" s="13" t="s">
        <v>89</v>
      </c>
      <c r="AW365" s="13" t="s">
        <v>31</v>
      </c>
      <c r="AX365" s="13" t="s">
        <v>76</v>
      </c>
      <c r="AY365" s="166" t="s">
        <v>175</v>
      </c>
    </row>
    <row r="366" spans="2:65" s="13" customFormat="1">
      <c r="B366" s="165"/>
      <c r="D366" s="159" t="s">
        <v>184</v>
      </c>
      <c r="E366" s="166" t="s">
        <v>1</v>
      </c>
      <c r="F366" s="167" t="s">
        <v>485</v>
      </c>
      <c r="H366" s="168">
        <v>17.535</v>
      </c>
      <c r="I366" s="169"/>
      <c r="L366" s="165"/>
      <c r="M366" s="170"/>
      <c r="T366" s="171"/>
      <c r="AT366" s="166" t="s">
        <v>184</v>
      </c>
      <c r="AU366" s="166" t="s">
        <v>89</v>
      </c>
      <c r="AV366" s="13" t="s">
        <v>89</v>
      </c>
      <c r="AW366" s="13" t="s">
        <v>31</v>
      </c>
      <c r="AX366" s="13" t="s">
        <v>76</v>
      </c>
      <c r="AY366" s="166" t="s">
        <v>175</v>
      </c>
    </row>
    <row r="367" spans="2:65" s="14" customFormat="1">
      <c r="B367" s="183"/>
      <c r="D367" s="159" t="s">
        <v>184</v>
      </c>
      <c r="E367" s="184" t="s">
        <v>1</v>
      </c>
      <c r="F367" s="185" t="s">
        <v>204</v>
      </c>
      <c r="H367" s="186">
        <v>932.37900000000002</v>
      </c>
      <c r="I367" s="187"/>
      <c r="L367" s="183"/>
      <c r="M367" s="188"/>
      <c r="T367" s="189"/>
      <c r="AT367" s="184" t="s">
        <v>184</v>
      </c>
      <c r="AU367" s="184" t="s">
        <v>89</v>
      </c>
      <c r="AV367" s="14" t="s">
        <v>182</v>
      </c>
      <c r="AW367" s="14" t="s">
        <v>31</v>
      </c>
      <c r="AX367" s="14" t="s">
        <v>83</v>
      </c>
      <c r="AY367" s="184" t="s">
        <v>175</v>
      </c>
    </row>
    <row r="368" spans="2:65" s="1" customFormat="1" ht="37.9" customHeight="1">
      <c r="B368" s="143"/>
      <c r="C368" s="172" t="s">
        <v>486</v>
      </c>
      <c r="D368" s="172" t="s">
        <v>186</v>
      </c>
      <c r="E368" s="173" t="s">
        <v>487</v>
      </c>
      <c r="F368" s="174" t="s">
        <v>488</v>
      </c>
      <c r="G368" s="175" t="s">
        <v>253</v>
      </c>
      <c r="H368" s="176">
        <v>931.37099999999998</v>
      </c>
      <c r="I368" s="177"/>
      <c r="J368" s="178">
        <f t="shared" ref="J368:J382" si="0">ROUND(I368*H368,2)</f>
        <v>0</v>
      </c>
      <c r="K368" s="179"/>
      <c r="L368" s="180"/>
      <c r="M368" s="181" t="s">
        <v>1</v>
      </c>
      <c r="N368" s="182" t="s">
        <v>42</v>
      </c>
      <c r="P368" s="154">
        <f t="shared" ref="P368:P382" si="1">O368*H368</f>
        <v>0</v>
      </c>
      <c r="Q368" s="154">
        <v>1E-4</v>
      </c>
      <c r="R368" s="154">
        <f t="shared" ref="R368:R382" si="2">Q368*H368</f>
        <v>9.31371E-2</v>
      </c>
      <c r="S368" s="154">
        <v>0</v>
      </c>
      <c r="T368" s="155">
        <f t="shared" ref="T368:T382" si="3">S368*H368</f>
        <v>0</v>
      </c>
      <c r="AR368" s="156" t="s">
        <v>407</v>
      </c>
      <c r="AT368" s="156" t="s">
        <v>186</v>
      </c>
      <c r="AU368" s="156" t="s">
        <v>89</v>
      </c>
      <c r="AY368" s="17" t="s">
        <v>175</v>
      </c>
      <c r="BE368" s="157">
        <f t="shared" ref="BE368:BE382" si="4">IF(N368="základná",J368,0)</f>
        <v>0</v>
      </c>
      <c r="BF368" s="157">
        <f t="shared" ref="BF368:BF382" si="5">IF(N368="znížená",J368,0)</f>
        <v>0</v>
      </c>
      <c r="BG368" s="157">
        <f t="shared" ref="BG368:BG382" si="6">IF(N368="zákl. prenesená",J368,0)</f>
        <v>0</v>
      </c>
      <c r="BH368" s="157">
        <f t="shared" ref="BH368:BH382" si="7">IF(N368="zníž. prenesená",J368,0)</f>
        <v>0</v>
      </c>
      <c r="BI368" s="157">
        <f t="shared" ref="BI368:BI382" si="8">IF(N368="nulová",J368,0)</f>
        <v>0</v>
      </c>
      <c r="BJ368" s="17" t="s">
        <v>89</v>
      </c>
      <c r="BK368" s="157">
        <f t="shared" ref="BK368:BK382" si="9">ROUND(I368*H368,2)</f>
        <v>0</v>
      </c>
      <c r="BL368" s="17" t="s">
        <v>321</v>
      </c>
      <c r="BM368" s="156" t="s">
        <v>489</v>
      </c>
    </row>
    <row r="369" spans="2:65" s="1" customFormat="1" ht="24.2" customHeight="1">
      <c r="B369" s="143"/>
      <c r="C369" s="172" t="s">
        <v>490</v>
      </c>
      <c r="D369" s="172" t="s">
        <v>186</v>
      </c>
      <c r="E369" s="173" t="s">
        <v>491</v>
      </c>
      <c r="F369" s="174" t="s">
        <v>492</v>
      </c>
      <c r="G369" s="175" t="s">
        <v>181</v>
      </c>
      <c r="H369" s="176">
        <v>24</v>
      </c>
      <c r="I369" s="177"/>
      <c r="J369" s="178">
        <f t="shared" si="0"/>
        <v>0</v>
      </c>
      <c r="K369" s="179"/>
      <c r="L369" s="180"/>
      <c r="M369" s="181" t="s">
        <v>1</v>
      </c>
      <c r="N369" s="182" t="s">
        <v>42</v>
      </c>
      <c r="P369" s="154">
        <f t="shared" si="1"/>
        <v>0</v>
      </c>
      <c r="Q369" s="154">
        <v>1.14E-2</v>
      </c>
      <c r="R369" s="154">
        <f t="shared" si="2"/>
        <v>0.27360000000000001</v>
      </c>
      <c r="S369" s="154">
        <v>0</v>
      </c>
      <c r="T369" s="155">
        <f t="shared" si="3"/>
        <v>0</v>
      </c>
      <c r="AR369" s="156" t="s">
        <v>407</v>
      </c>
      <c r="AT369" s="156" t="s">
        <v>186</v>
      </c>
      <c r="AU369" s="156" t="s">
        <v>89</v>
      </c>
      <c r="AY369" s="17" t="s">
        <v>175</v>
      </c>
      <c r="BE369" s="157">
        <f t="shared" si="4"/>
        <v>0</v>
      </c>
      <c r="BF369" s="157">
        <f t="shared" si="5"/>
        <v>0</v>
      </c>
      <c r="BG369" s="157">
        <f t="shared" si="6"/>
        <v>0</v>
      </c>
      <c r="BH369" s="157">
        <f t="shared" si="7"/>
        <v>0</v>
      </c>
      <c r="BI369" s="157">
        <f t="shared" si="8"/>
        <v>0</v>
      </c>
      <c r="BJ369" s="17" t="s">
        <v>89</v>
      </c>
      <c r="BK369" s="157">
        <f t="shared" si="9"/>
        <v>0</v>
      </c>
      <c r="BL369" s="17" t="s">
        <v>321</v>
      </c>
      <c r="BM369" s="156" t="s">
        <v>493</v>
      </c>
    </row>
    <row r="370" spans="2:65" s="1" customFormat="1" ht="24.2" customHeight="1">
      <c r="B370" s="143"/>
      <c r="C370" s="172" t="s">
        <v>494</v>
      </c>
      <c r="D370" s="172" t="s">
        <v>186</v>
      </c>
      <c r="E370" s="173" t="s">
        <v>495</v>
      </c>
      <c r="F370" s="174" t="s">
        <v>496</v>
      </c>
      <c r="G370" s="175" t="s">
        <v>181</v>
      </c>
      <c r="H370" s="176">
        <v>2</v>
      </c>
      <c r="I370" s="177"/>
      <c r="J370" s="178">
        <f t="shared" si="0"/>
        <v>0</v>
      </c>
      <c r="K370" s="179"/>
      <c r="L370" s="180"/>
      <c r="M370" s="181" t="s">
        <v>1</v>
      </c>
      <c r="N370" s="182" t="s">
        <v>42</v>
      </c>
      <c r="P370" s="154">
        <f t="shared" si="1"/>
        <v>0</v>
      </c>
      <c r="Q370" s="154">
        <v>1.14E-2</v>
      </c>
      <c r="R370" s="154">
        <f t="shared" si="2"/>
        <v>2.2800000000000001E-2</v>
      </c>
      <c r="S370" s="154">
        <v>0</v>
      </c>
      <c r="T370" s="155">
        <f t="shared" si="3"/>
        <v>0</v>
      </c>
      <c r="AR370" s="156" t="s">
        <v>407</v>
      </c>
      <c r="AT370" s="156" t="s">
        <v>186</v>
      </c>
      <c r="AU370" s="156" t="s">
        <v>89</v>
      </c>
      <c r="AY370" s="17" t="s">
        <v>175</v>
      </c>
      <c r="BE370" s="157">
        <f t="shared" si="4"/>
        <v>0</v>
      </c>
      <c r="BF370" s="157">
        <f t="shared" si="5"/>
        <v>0</v>
      </c>
      <c r="BG370" s="157">
        <f t="shared" si="6"/>
        <v>0</v>
      </c>
      <c r="BH370" s="157">
        <f t="shared" si="7"/>
        <v>0</v>
      </c>
      <c r="BI370" s="157">
        <f t="shared" si="8"/>
        <v>0</v>
      </c>
      <c r="BJ370" s="17" t="s">
        <v>89</v>
      </c>
      <c r="BK370" s="157">
        <f t="shared" si="9"/>
        <v>0</v>
      </c>
      <c r="BL370" s="17" t="s">
        <v>321</v>
      </c>
      <c r="BM370" s="156" t="s">
        <v>497</v>
      </c>
    </row>
    <row r="371" spans="2:65" s="1" customFormat="1" ht="24.2" customHeight="1">
      <c r="B371" s="143"/>
      <c r="C371" s="172" t="s">
        <v>498</v>
      </c>
      <c r="D371" s="172" t="s">
        <v>186</v>
      </c>
      <c r="E371" s="173" t="s">
        <v>499</v>
      </c>
      <c r="F371" s="174" t="s">
        <v>500</v>
      </c>
      <c r="G371" s="175" t="s">
        <v>181</v>
      </c>
      <c r="H371" s="176">
        <v>2</v>
      </c>
      <c r="I371" s="177"/>
      <c r="J371" s="178">
        <f t="shared" si="0"/>
        <v>0</v>
      </c>
      <c r="K371" s="179"/>
      <c r="L371" s="180"/>
      <c r="M371" s="181" t="s">
        <v>1</v>
      </c>
      <c r="N371" s="182" t="s">
        <v>42</v>
      </c>
      <c r="P371" s="154">
        <f t="shared" si="1"/>
        <v>0</v>
      </c>
      <c r="Q371" s="154">
        <v>1.14E-2</v>
      </c>
      <c r="R371" s="154">
        <f t="shared" si="2"/>
        <v>2.2800000000000001E-2</v>
      </c>
      <c r="S371" s="154">
        <v>0</v>
      </c>
      <c r="T371" s="155">
        <f t="shared" si="3"/>
        <v>0</v>
      </c>
      <c r="AR371" s="156" t="s">
        <v>407</v>
      </c>
      <c r="AT371" s="156" t="s">
        <v>186</v>
      </c>
      <c r="AU371" s="156" t="s">
        <v>89</v>
      </c>
      <c r="AY371" s="17" t="s">
        <v>175</v>
      </c>
      <c r="BE371" s="157">
        <f t="shared" si="4"/>
        <v>0</v>
      </c>
      <c r="BF371" s="157">
        <f t="shared" si="5"/>
        <v>0</v>
      </c>
      <c r="BG371" s="157">
        <f t="shared" si="6"/>
        <v>0</v>
      </c>
      <c r="BH371" s="157">
        <f t="shared" si="7"/>
        <v>0</v>
      </c>
      <c r="BI371" s="157">
        <f t="shared" si="8"/>
        <v>0</v>
      </c>
      <c r="BJ371" s="17" t="s">
        <v>89</v>
      </c>
      <c r="BK371" s="157">
        <f t="shared" si="9"/>
        <v>0</v>
      </c>
      <c r="BL371" s="17" t="s">
        <v>321</v>
      </c>
      <c r="BM371" s="156" t="s">
        <v>501</v>
      </c>
    </row>
    <row r="372" spans="2:65" s="1" customFormat="1" ht="24.2" customHeight="1">
      <c r="B372" s="143"/>
      <c r="C372" s="172" t="s">
        <v>502</v>
      </c>
      <c r="D372" s="172" t="s">
        <v>186</v>
      </c>
      <c r="E372" s="173" t="s">
        <v>503</v>
      </c>
      <c r="F372" s="174" t="s">
        <v>504</v>
      </c>
      <c r="G372" s="175" t="s">
        <v>181</v>
      </c>
      <c r="H372" s="176">
        <v>2</v>
      </c>
      <c r="I372" s="177"/>
      <c r="J372" s="178">
        <f t="shared" si="0"/>
        <v>0</v>
      </c>
      <c r="K372" s="179"/>
      <c r="L372" s="180"/>
      <c r="M372" s="181" t="s">
        <v>1</v>
      </c>
      <c r="N372" s="182" t="s">
        <v>42</v>
      </c>
      <c r="P372" s="154">
        <f t="shared" si="1"/>
        <v>0</v>
      </c>
      <c r="Q372" s="154">
        <v>1.14E-2</v>
      </c>
      <c r="R372" s="154">
        <f t="shared" si="2"/>
        <v>2.2800000000000001E-2</v>
      </c>
      <c r="S372" s="154">
        <v>0</v>
      </c>
      <c r="T372" s="155">
        <f t="shared" si="3"/>
        <v>0</v>
      </c>
      <c r="AR372" s="156" t="s">
        <v>407</v>
      </c>
      <c r="AT372" s="156" t="s">
        <v>186</v>
      </c>
      <c r="AU372" s="156" t="s">
        <v>89</v>
      </c>
      <c r="AY372" s="17" t="s">
        <v>175</v>
      </c>
      <c r="BE372" s="157">
        <f t="shared" si="4"/>
        <v>0</v>
      </c>
      <c r="BF372" s="157">
        <f t="shared" si="5"/>
        <v>0</v>
      </c>
      <c r="BG372" s="157">
        <f t="shared" si="6"/>
        <v>0</v>
      </c>
      <c r="BH372" s="157">
        <f t="shared" si="7"/>
        <v>0</v>
      </c>
      <c r="BI372" s="157">
        <f t="shared" si="8"/>
        <v>0</v>
      </c>
      <c r="BJ372" s="17" t="s">
        <v>89</v>
      </c>
      <c r="BK372" s="157">
        <f t="shared" si="9"/>
        <v>0</v>
      </c>
      <c r="BL372" s="17" t="s">
        <v>321</v>
      </c>
      <c r="BM372" s="156" t="s">
        <v>505</v>
      </c>
    </row>
    <row r="373" spans="2:65" s="1" customFormat="1" ht="24.2" customHeight="1">
      <c r="B373" s="143"/>
      <c r="C373" s="172" t="s">
        <v>506</v>
      </c>
      <c r="D373" s="172" t="s">
        <v>186</v>
      </c>
      <c r="E373" s="173" t="s">
        <v>507</v>
      </c>
      <c r="F373" s="174" t="s">
        <v>508</v>
      </c>
      <c r="G373" s="175" t="s">
        <v>181</v>
      </c>
      <c r="H373" s="176">
        <v>6</v>
      </c>
      <c r="I373" s="177"/>
      <c r="J373" s="178">
        <f t="shared" si="0"/>
        <v>0</v>
      </c>
      <c r="K373" s="179"/>
      <c r="L373" s="180"/>
      <c r="M373" s="181" t="s">
        <v>1</v>
      </c>
      <c r="N373" s="182" t="s">
        <v>42</v>
      </c>
      <c r="P373" s="154">
        <f t="shared" si="1"/>
        <v>0</v>
      </c>
      <c r="Q373" s="154">
        <v>1.14E-2</v>
      </c>
      <c r="R373" s="154">
        <f t="shared" si="2"/>
        <v>6.8400000000000002E-2</v>
      </c>
      <c r="S373" s="154">
        <v>0</v>
      </c>
      <c r="T373" s="155">
        <f t="shared" si="3"/>
        <v>0</v>
      </c>
      <c r="AR373" s="156" t="s">
        <v>407</v>
      </c>
      <c r="AT373" s="156" t="s">
        <v>186</v>
      </c>
      <c r="AU373" s="156" t="s">
        <v>89</v>
      </c>
      <c r="AY373" s="17" t="s">
        <v>175</v>
      </c>
      <c r="BE373" s="157">
        <f t="shared" si="4"/>
        <v>0</v>
      </c>
      <c r="BF373" s="157">
        <f t="shared" si="5"/>
        <v>0</v>
      </c>
      <c r="BG373" s="157">
        <f t="shared" si="6"/>
        <v>0</v>
      </c>
      <c r="BH373" s="157">
        <f t="shared" si="7"/>
        <v>0</v>
      </c>
      <c r="BI373" s="157">
        <f t="shared" si="8"/>
        <v>0</v>
      </c>
      <c r="BJ373" s="17" t="s">
        <v>89</v>
      </c>
      <c r="BK373" s="157">
        <f t="shared" si="9"/>
        <v>0</v>
      </c>
      <c r="BL373" s="17" t="s">
        <v>321</v>
      </c>
      <c r="BM373" s="156" t="s">
        <v>509</v>
      </c>
    </row>
    <row r="374" spans="2:65" s="1" customFormat="1" ht="24.2" customHeight="1">
      <c r="B374" s="143"/>
      <c r="C374" s="172" t="s">
        <v>510</v>
      </c>
      <c r="D374" s="172" t="s">
        <v>186</v>
      </c>
      <c r="E374" s="173" t="s">
        <v>511</v>
      </c>
      <c r="F374" s="174" t="s">
        <v>512</v>
      </c>
      <c r="G374" s="175" t="s">
        <v>181</v>
      </c>
      <c r="H374" s="176">
        <v>8</v>
      </c>
      <c r="I374" s="177"/>
      <c r="J374" s="178">
        <f t="shared" si="0"/>
        <v>0</v>
      </c>
      <c r="K374" s="179"/>
      <c r="L374" s="180"/>
      <c r="M374" s="181" t="s">
        <v>1</v>
      </c>
      <c r="N374" s="182" t="s">
        <v>42</v>
      </c>
      <c r="P374" s="154">
        <f t="shared" si="1"/>
        <v>0</v>
      </c>
      <c r="Q374" s="154">
        <v>1.14E-2</v>
      </c>
      <c r="R374" s="154">
        <f t="shared" si="2"/>
        <v>9.1200000000000003E-2</v>
      </c>
      <c r="S374" s="154">
        <v>0</v>
      </c>
      <c r="T374" s="155">
        <f t="shared" si="3"/>
        <v>0</v>
      </c>
      <c r="AR374" s="156" t="s">
        <v>407</v>
      </c>
      <c r="AT374" s="156" t="s">
        <v>186</v>
      </c>
      <c r="AU374" s="156" t="s">
        <v>89</v>
      </c>
      <c r="AY374" s="17" t="s">
        <v>175</v>
      </c>
      <c r="BE374" s="157">
        <f t="shared" si="4"/>
        <v>0</v>
      </c>
      <c r="BF374" s="157">
        <f t="shared" si="5"/>
        <v>0</v>
      </c>
      <c r="BG374" s="157">
        <f t="shared" si="6"/>
        <v>0</v>
      </c>
      <c r="BH374" s="157">
        <f t="shared" si="7"/>
        <v>0</v>
      </c>
      <c r="BI374" s="157">
        <f t="shared" si="8"/>
        <v>0</v>
      </c>
      <c r="BJ374" s="17" t="s">
        <v>89</v>
      </c>
      <c r="BK374" s="157">
        <f t="shared" si="9"/>
        <v>0</v>
      </c>
      <c r="BL374" s="17" t="s">
        <v>321</v>
      </c>
      <c r="BM374" s="156" t="s">
        <v>513</v>
      </c>
    </row>
    <row r="375" spans="2:65" s="1" customFormat="1" ht="24.2" customHeight="1">
      <c r="B375" s="143"/>
      <c r="C375" s="172" t="s">
        <v>514</v>
      </c>
      <c r="D375" s="172" t="s">
        <v>186</v>
      </c>
      <c r="E375" s="173" t="s">
        <v>515</v>
      </c>
      <c r="F375" s="174" t="s">
        <v>516</v>
      </c>
      <c r="G375" s="175" t="s">
        <v>181</v>
      </c>
      <c r="H375" s="176">
        <v>20</v>
      </c>
      <c r="I375" s="177"/>
      <c r="J375" s="178">
        <f t="shared" si="0"/>
        <v>0</v>
      </c>
      <c r="K375" s="179"/>
      <c r="L375" s="180"/>
      <c r="M375" s="181" t="s">
        <v>1</v>
      </c>
      <c r="N375" s="182" t="s">
        <v>42</v>
      </c>
      <c r="P375" s="154">
        <f t="shared" si="1"/>
        <v>0</v>
      </c>
      <c r="Q375" s="154">
        <v>1.14E-2</v>
      </c>
      <c r="R375" s="154">
        <f t="shared" si="2"/>
        <v>0.22800000000000001</v>
      </c>
      <c r="S375" s="154">
        <v>0</v>
      </c>
      <c r="T375" s="155">
        <f t="shared" si="3"/>
        <v>0</v>
      </c>
      <c r="AR375" s="156" t="s">
        <v>407</v>
      </c>
      <c r="AT375" s="156" t="s">
        <v>186</v>
      </c>
      <c r="AU375" s="156" t="s">
        <v>89</v>
      </c>
      <c r="AY375" s="17" t="s">
        <v>175</v>
      </c>
      <c r="BE375" s="157">
        <f t="shared" si="4"/>
        <v>0</v>
      </c>
      <c r="BF375" s="157">
        <f t="shared" si="5"/>
        <v>0</v>
      </c>
      <c r="BG375" s="157">
        <f t="shared" si="6"/>
        <v>0</v>
      </c>
      <c r="BH375" s="157">
        <f t="shared" si="7"/>
        <v>0</v>
      </c>
      <c r="BI375" s="157">
        <f t="shared" si="8"/>
        <v>0</v>
      </c>
      <c r="BJ375" s="17" t="s">
        <v>89</v>
      </c>
      <c r="BK375" s="157">
        <f t="shared" si="9"/>
        <v>0</v>
      </c>
      <c r="BL375" s="17" t="s">
        <v>321</v>
      </c>
      <c r="BM375" s="156" t="s">
        <v>517</v>
      </c>
    </row>
    <row r="376" spans="2:65" s="1" customFormat="1" ht="24.2" customHeight="1">
      <c r="B376" s="143"/>
      <c r="C376" s="172" t="s">
        <v>518</v>
      </c>
      <c r="D376" s="172" t="s">
        <v>186</v>
      </c>
      <c r="E376" s="173" t="s">
        <v>519</v>
      </c>
      <c r="F376" s="174" t="s">
        <v>520</v>
      </c>
      <c r="G376" s="175" t="s">
        <v>181</v>
      </c>
      <c r="H376" s="176">
        <v>4</v>
      </c>
      <c r="I376" s="177"/>
      <c r="J376" s="178">
        <f t="shared" si="0"/>
        <v>0</v>
      </c>
      <c r="K376" s="179"/>
      <c r="L376" s="180"/>
      <c r="M376" s="181" t="s">
        <v>1</v>
      </c>
      <c r="N376" s="182" t="s">
        <v>42</v>
      </c>
      <c r="P376" s="154">
        <f t="shared" si="1"/>
        <v>0</v>
      </c>
      <c r="Q376" s="154">
        <v>1.14E-2</v>
      </c>
      <c r="R376" s="154">
        <f t="shared" si="2"/>
        <v>4.5600000000000002E-2</v>
      </c>
      <c r="S376" s="154">
        <v>0</v>
      </c>
      <c r="T376" s="155">
        <f t="shared" si="3"/>
        <v>0</v>
      </c>
      <c r="AR376" s="156" t="s">
        <v>407</v>
      </c>
      <c r="AT376" s="156" t="s">
        <v>186</v>
      </c>
      <c r="AU376" s="156" t="s">
        <v>89</v>
      </c>
      <c r="AY376" s="17" t="s">
        <v>175</v>
      </c>
      <c r="BE376" s="157">
        <f t="shared" si="4"/>
        <v>0</v>
      </c>
      <c r="BF376" s="157">
        <f t="shared" si="5"/>
        <v>0</v>
      </c>
      <c r="BG376" s="157">
        <f t="shared" si="6"/>
        <v>0</v>
      </c>
      <c r="BH376" s="157">
        <f t="shared" si="7"/>
        <v>0</v>
      </c>
      <c r="BI376" s="157">
        <f t="shared" si="8"/>
        <v>0</v>
      </c>
      <c r="BJ376" s="17" t="s">
        <v>89</v>
      </c>
      <c r="BK376" s="157">
        <f t="shared" si="9"/>
        <v>0</v>
      </c>
      <c r="BL376" s="17" t="s">
        <v>321</v>
      </c>
      <c r="BM376" s="156" t="s">
        <v>521</v>
      </c>
    </row>
    <row r="377" spans="2:65" s="1" customFormat="1" ht="24.2" customHeight="1">
      <c r="B377" s="143"/>
      <c r="C377" s="172" t="s">
        <v>522</v>
      </c>
      <c r="D377" s="172" t="s">
        <v>186</v>
      </c>
      <c r="E377" s="173" t="s">
        <v>523</v>
      </c>
      <c r="F377" s="174" t="s">
        <v>524</v>
      </c>
      <c r="G377" s="175" t="s">
        <v>181</v>
      </c>
      <c r="H377" s="176">
        <v>36</v>
      </c>
      <c r="I377" s="177"/>
      <c r="J377" s="178">
        <f t="shared" si="0"/>
        <v>0</v>
      </c>
      <c r="K377" s="179"/>
      <c r="L377" s="180"/>
      <c r="M377" s="181" t="s">
        <v>1</v>
      </c>
      <c r="N377" s="182" t="s">
        <v>42</v>
      </c>
      <c r="P377" s="154">
        <f t="shared" si="1"/>
        <v>0</v>
      </c>
      <c r="Q377" s="154">
        <v>1.14E-2</v>
      </c>
      <c r="R377" s="154">
        <f t="shared" si="2"/>
        <v>0.41039999999999999</v>
      </c>
      <c r="S377" s="154">
        <v>0</v>
      </c>
      <c r="T377" s="155">
        <f t="shared" si="3"/>
        <v>0</v>
      </c>
      <c r="AR377" s="156" t="s">
        <v>407</v>
      </c>
      <c r="AT377" s="156" t="s">
        <v>186</v>
      </c>
      <c r="AU377" s="156" t="s">
        <v>89</v>
      </c>
      <c r="AY377" s="17" t="s">
        <v>175</v>
      </c>
      <c r="BE377" s="157">
        <f t="shared" si="4"/>
        <v>0</v>
      </c>
      <c r="BF377" s="157">
        <f t="shared" si="5"/>
        <v>0</v>
      </c>
      <c r="BG377" s="157">
        <f t="shared" si="6"/>
        <v>0</v>
      </c>
      <c r="BH377" s="157">
        <f t="shared" si="7"/>
        <v>0</v>
      </c>
      <c r="BI377" s="157">
        <f t="shared" si="8"/>
        <v>0</v>
      </c>
      <c r="BJ377" s="17" t="s">
        <v>89</v>
      </c>
      <c r="BK377" s="157">
        <f t="shared" si="9"/>
        <v>0</v>
      </c>
      <c r="BL377" s="17" t="s">
        <v>321</v>
      </c>
      <c r="BM377" s="156" t="s">
        <v>525</v>
      </c>
    </row>
    <row r="378" spans="2:65" s="1" customFormat="1" ht="24.2" customHeight="1">
      <c r="B378" s="143"/>
      <c r="C378" s="172" t="s">
        <v>526</v>
      </c>
      <c r="D378" s="172" t="s">
        <v>186</v>
      </c>
      <c r="E378" s="173" t="s">
        <v>527</v>
      </c>
      <c r="F378" s="174" t="s">
        <v>528</v>
      </c>
      <c r="G378" s="175" t="s">
        <v>181</v>
      </c>
      <c r="H378" s="176">
        <v>7</v>
      </c>
      <c r="I378" s="177"/>
      <c r="J378" s="178">
        <f t="shared" si="0"/>
        <v>0</v>
      </c>
      <c r="K378" s="179"/>
      <c r="L378" s="180"/>
      <c r="M378" s="181" t="s">
        <v>1</v>
      </c>
      <c r="N378" s="182" t="s">
        <v>42</v>
      </c>
      <c r="P378" s="154">
        <f t="shared" si="1"/>
        <v>0</v>
      </c>
      <c r="Q378" s="154">
        <v>1.14E-2</v>
      </c>
      <c r="R378" s="154">
        <f t="shared" si="2"/>
        <v>7.980000000000001E-2</v>
      </c>
      <c r="S378" s="154">
        <v>0</v>
      </c>
      <c r="T378" s="155">
        <f t="shared" si="3"/>
        <v>0</v>
      </c>
      <c r="AR378" s="156" t="s">
        <v>407</v>
      </c>
      <c r="AT378" s="156" t="s">
        <v>186</v>
      </c>
      <c r="AU378" s="156" t="s">
        <v>89</v>
      </c>
      <c r="AY378" s="17" t="s">
        <v>175</v>
      </c>
      <c r="BE378" s="157">
        <f t="shared" si="4"/>
        <v>0</v>
      </c>
      <c r="BF378" s="157">
        <f t="shared" si="5"/>
        <v>0</v>
      </c>
      <c r="BG378" s="157">
        <f t="shared" si="6"/>
        <v>0</v>
      </c>
      <c r="BH378" s="157">
        <f t="shared" si="7"/>
        <v>0</v>
      </c>
      <c r="BI378" s="157">
        <f t="shared" si="8"/>
        <v>0</v>
      </c>
      <c r="BJ378" s="17" t="s">
        <v>89</v>
      </c>
      <c r="BK378" s="157">
        <f t="shared" si="9"/>
        <v>0</v>
      </c>
      <c r="BL378" s="17" t="s">
        <v>321</v>
      </c>
      <c r="BM378" s="156" t="s">
        <v>529</v>
      </c>
    </row>
    <row r="379" spans="2:65" s="1" customFormat="1" ht="24.2" customHeight="1">
      <c r="B379" s="143"/>
      <c r="C379" s="172" t="s">
        <v>530</v>
      </c>
      <c r="D379" s="172" t="s">
        <v>186</v>
      </c>
      <c r="E379" s="173" t="s">
        <v>531</v>
      </c>
      <c r="F379" s="174" t="s">
        <v>532</v>
      </c>
      <c r="G379" s="175" t="s">
        <v>181</v>
      </c>
      <c r="H379" s="176">
        <v>16</v>
      </c>
      <c r="I379" s="177"/>
      <c r="J379" s="178">
        <f t="shared" si="0"/>
        <v>0</v>
      </c>
      <c r="K379" s="179"/>
      <c r="L379" s="180"/>
      <c r="M379" s="181" t="s">
        <v>1</v>
      </c>
      <c r="N379" s="182" t="s">
        <v>42</v>
      </c>
      <c r="P379" s="154">
        <f t="shared" si="1"/>
        <v>0</v>
      </c>
      <c r="Q379" s="154">
        <v>1.14E-2</v>
      </c>
      <c r="R379" s="154">
        <f t="shared" si="2"/>
        <v>0.18240000000000001</v>
      </c>
      <c r="S379" s="154">
        <v>0</v>
      </c>
      <c r="T379" s="155">
        <f t="shared" si="3"/>
        <v>0</v>
      </c>
      <c r="AR379" s="156" t="s">
        <v>407</v>
      </c>
      <c r="AT379" s="156" t="s">
        <v>186</v>
      </c>
      <c r="AU379" s="156" t="s">
        <v>89</v>
      </c>
      <c r="AY379" s="17" t="s">
        <v>175</v>
      </c>
      <c r="BE379" s="157">
        <f t="shared" si="4"/>
        <v>0</v>
      </c>
      <c r="BF379" s="157">
        <f t="shared" si="5"/>
        <v>0</v>
      </c>
      <c r="BG379" s="157">
        <f t="shared" si="6"/>
        <v>0</v>
      </c>
      <c r="BH379" s="157">
        <f t="shared" si="7"/>
        <v>0</v>
      </c>
      <c r="BI379" s="157">
        <f t="shared" si="8"/>
        <v>0</v>
      </c>
      <c r="BJ379" s="17" t="s">
        <v>89</v>
      </c>
      <c r="BK379" s="157">
        <f t="shared" si="9"/>
        <v>0</v>
      </c>
      <c r="BL379" s="17" t="s">
        <v>321</v>
      </c>
      <c r="BM379" s="156" t="s">
        <v>533</v>
      </c>
    </row>
    <row r="380" spans="2:65" s="1" customFormat="1" ht="24.2" customHeight="1">
      <c r="B380" s="143"/>
      <c r="C380" s="172" t="s">
        <v>534</v>
      </c>
      <c r="D380" s="172" t="s">
        <v>186</v>
      </c>
      <c r="E380" s="173" t="s">
        <v>535</v>
      </c>
      <c r="F380" s="174" t="s">
        <v>536</v>
      </c>
      <c r="G380" s="175" t="s">
        <v>181</v>
      </c>
      <c r="H380" s="176">
        <v>2</v>
      </c>
      <c r="I380" s="177"/>
      <c r="J380" s="178">
        <f t="shared" si="0"/>
        <v>0</v>
      </c>
      <c r="K380" s="179"/>
      <c r="L380" s="180"/>
      <c r="M380" s="181" t="s">
        <v>1</v>
      </c>
      <c r="N380" s="182" t="s">
        <v>42</v>
      </c>
      <c r="P380" s="154">
        <f t="shared" si="1"/>
        <v>0</v>
      </c>
      <c r="Q380" s="154">
        <v>1.14E-2</v>
      </c>
      <c r="R380" s="154">
        <f t="shared" si="2"/>
        <v>2.2800000000000001E-2</v>
      </c>
      <c r="S380" s="154">
        <v>0</v>
      </c>
      <c r="T380" s="155">
        <f t="shared" si="3"/>
        <v>0</v>
      </c>
      <c r="AR380" s="156" t="s">
        <v>407</v>
      </c>
      <c r="AT380" s="156" t="s">
        <v>186</v>
      </c>
      <c r="AU380" s="156" t="s">
        <v>89</v>
      </c>
      <c r="AY380" s="17" t="s">
        <v>175</v>
      </c>
      <c r="BE380" s="157">
        <f t="shared" si="4"/>
        <v>0</v>
      </c>
      <c r="BF380" s="157">
        <f t="shared" si="5"/>
        <v>0</v>
      </c>
      <c r="BG380" s="157">
        <f t="shared" si="6"/>
        <v>0</v>
      </c>
      <c r="BH380" s="157">
        <f t="shared" si="7"/>
        <v>0</v>
      </c>
      <c r="BI380" s="157">
        <f t="shared" si="8"/>
        <v>0</v>
      </c>
      <c r="BJ380" s="17" t="s">
        <v>89</v>
      </c>
      <c r="BK380" s="157">
        <f t="shared" si="9"/>
        <v>0</v>
      </c>
      <c r="BL380" s="17" t="s">
        <v>321</v>
      </c>
      <c r="BM380" s="156" t="s">
        <v>537</v>
      </c>
    </row>
    <row r="381" spans="2:65" s="1" customFormat="1" ht="24.2" customHeight="1">
      <c r="B381" s="143"/>
      <c r="C381" s="172" t="s">
        <v>538</v>
      </c>
      <c r="D381" s="172" t="s">
        <v>186</v>
      </c>
      <c r="E381" s="173" t="s">
        <v>539</v>
      </c>
      <c r="F381" s="174" t="s">
        <v>540</v>
      </c>
      <c r="G381" s="175" t="s">
        <v>181</v>
      </c>
      <c r="H381" s="176">
        <v>2</v>
      </c>
      <c r="I381" s="177"/>
      <c r="J381" s="178">
        <f t="shared" si="0"/>
        <v>0</v>
      </c>
      <c r="K381" s="179"/>
      <c r="L381" s="180"/>
      <c r="M381" s="181" t="s">
        <v>1</v>
      </c>
      <c r="N381" s="182" t="s">
        <v>42</v>
      </c>
      <c r="P381" s="154">
        <f t="shared" si="1"/>
        <v>0</v>
      </c>
      <c r="Q381" s="154">
        <v>1.14E-2</v>
      </c>
      <c r="R381" s="154">
        <f t="shared" si="2"/>
        <v>2.2800000000000001E-2</v>
      </c>
      <c r="S381" s="154">
        <v>0</v>
      </c>
      <c r="T381" s="155">
        <f t="shared" si="3"/>
        <v>0</v>
      </c>
      <c r="AR381" s="156" t="s">
        <v>407</v>
      </c>
      <c r="AT381" s="156" t="s">
        <v>186</v>
      </c>
      <c r="AU381" s="156" t="s">
        <v>89</v>
      </c>
      <c r="AY381" s="17" t="s">
        <v>175</v>
      </c>
      <c r="BE381" s="157">
        <f t="shared" si="4"/>
        <v>0</v>
      </c>
      <c r="BF381" s="157">
        <f t="shared" si="5"/>
        <v>0</v>
      </c>
      <c r="BG381" s="157">
        <f t="shared" si="6"/>
        <v>0</v>
      </c>
      <c r="BH381" s="157">
        <f t="shared" si="7"/>
        <v>0</v>
      </c>
      <c r="BI381" s="157">
        <f t="shared" si="8"/>
        <v>0</v>
      </c>
      <c r="BJ381" s="17" t="s">
        <v>89</v>
      </c>
      <c r="BK381" s="157">
        <f t="shared" si="9"/>
        <v>0</v>
      </c>
      <c r="BL381" s="17" t="s">
        <v>321</v>
      </c>
      <c r="BM381" s="156" t="s">
        <v>541</v>
      </c>
    </row>
    <row r="382" spans="2:65" s="1" customFormat="1" ht="24.2" customHeight="1">
      <c r="B382" s="143"/>
      <c r="C382" s="144" t="s">
        <v>542</v>
      </c>
      <c r="D382" s="144" t="s">
        <v>178</v>
      </c>
      <c r="E382" s="145" t="s">
        <v>543</v>
      </c>
      <c r="F382" s="146" t="s">
        <v>544</v>
      </c>
      <c r="G382" s="147" t="s">
        <v>181</v>
      </c>
      <c r="H382" s="148">
        <v>99</v>
      </c>
      <c r="I382" s="149"/>
      <c r="J382" s="150">
        <f t="shared" si="0"/>
        <v>0</v>
      </c>
      <c r="K382" s="151"/>
      <c r="L382" s="32"/>
      <c r="M382" s="152" t="s">
        <v>1</v>
      </c>
      <c r="N382" s="153" t="s">
        <v>42</v>
      </c>
      <c r="P382" s="154">
        <f t="shared" si="1"/>
        <v>0</v>
      </c>
      <c r="Q382" s="154">
        <v>2.6400000000000002E-4</v>
      </c>
      <c r="R382" s="154">
        <f t="shared" si="2"/>
        <v>2.6136000000000003E-2</v>
      </c>
      <c r="S382" s="154">
        <v>0</v>
      </c>
      <c r="T382" s="155">
        <f t="shared" si="3"/>
        <v>0</v>
      </c>
      <c r="AR382" s="156" t="s">
        <v>321</v>
      </c>
      <c r="AT382" s="156" t="s">
        <v>178</v>
      </c>
      <c r="AU382" s="156" t="s">
        <v>89</v>
      </c>
      <c r="AY382" s="17" t="s">
        <v>175</v>
      </c>
      <c r="BE382" s="157">
        <f t="shared" si="4"/>
        <v>0</v>
      </c>
      <c r="BF382" s="157">
        <f t="shared" si="5"/>
        <v>0</v>
      </c>
      <c r="BG382" s="157">
        <f t="shared" si="6"/>
        <v>0</v>
      </c>
      <c r="BH382" s="157">
        <f t="shared" si="7"/>
        <v>0</v>
      </c>
      <c r="BI382" s="157">
        <f t="shared" si="8"/>
        <v>0</v>
      </c>
      <c r="BJ382" s="17" t="s">
        <v>89</v>
      </c>
      <c r="BK382" s="157">
        <f t="shared" si="9"/>
        <v>0</v>
      </c>
      <c r="BL382" s="17" t="s">
        <v>321</v>
      </c>
      <c r="BM382" s="156" t="s">
        <v>545</v>
      </c>
    </row>
    <row r="383" spans="2:65" s="13" customFormat="1">
      <c r="B383" s="165"/>
      <c r="D383" s="159" t="s">
        <v>184</v>
      </c>
      <c r="E383" s="166" t="s">
        <v>1</v>
      </c>
      <c r="F383" s="167" t="s">
        <v>546</v>
      </c>
      <c r="H383" s="168">
        <v>2</v>
      </c>
      <c r="I383" s="169"/>
      <c r="L383" s="165"/>
      <c r="M383" s="170"/>
      <c r="T383" s="171"/>
      <c r="AT383" s="166" t="s">
        <v>184</v>
      </c>
      <c r="AU383" s="166" t="s">
        <v>89</v>
      </c>
      <c r="AV383" s="13" t="s">
        <v>89</v>
      </c>
      <c r="AW383" s="13" t="s">
        <v>31</v>
      </c>
      <c r="AX383" s="13" t="s">
        <v>76</v>
      </c>
      <c r="AY383" s="166" t="s">
        <v>175</v>
      </c>
    </row>
    <row r="384" spans="2:65" s="13" customFormat="1">
      <c r="B384" s="165"/>
      <c r="D384" s="159" t="s">
        <v>184</v>
      </c>
      <c r="E384" s="166" t="s">
        <v>1</v>
      </c>
      <c r="F384" s="167" t="s">
        <v>547</v>
      </c>
      <c r="H384" s="168">
        <v>6</v>
      </c>
      <c r="I384" s="169"/>
      <c r="L384" s="165"/>
      <c r="M384" s="170"/>
      <c r="T384" s="171"/>
      <c r="AT384" s="166" t="s">
        <v>184</v>
      </c>
      <c r="AU384" s="166" t="s">
        <v>89</v>
      </c>
      <c r="AV384" s="13" t="s">
        <v>89</v>
      </c>
      <c r="AW384" s="13" t="s">
        <v>31</v>
      </c>
      <c r="AX384" s="13" t="s">
        <v>76</v>
      </c>
      <c r="AY384" s="166" t="s">
        <v>175</v>
      </c>
    </row>
    <row r="385" spans="2:65" s="13" customFormat="1">
      <c r="B385" s="165"/>
      <c r="D385" s="159" t="s">
        <v>184</v>
      </c>
      <c r="E385" s="166" t="s">
        <v>1</v>
      </c>
      <c r="F385" s="167" t="s">
        <v>548</v>
      </c>
      <c r="H385" s="168">
        <v>8</v>
      </c>
      <c r="I385" s="169"/>
      <c r="L385" s="165"/>
      <c r="M385" s="170"/>
      <c r="T385" s="171"/>
      <c r="AT385" s="166" t="s">
        <v>184</v>
      </c>
      <c r="AU385" s="166" t="s">
        <v>89</v>
      </c>
      <c r="AV385" s="13" t="s">
        <v>89</v>
      </c>
      <c r="AW385" s="13" t="s">
        <v>31</v>
      </c>
      <c r="AX385" s="13" t="s">
        <v>76</v>
      </c>
      <c r="AY385" s="166" t="s">
        <v>175</v>
      </c>
    </row>
    <row r="386" spans="2:65" s="13" customFormat="1">
      <c r="B386" s="165"/>
      <c r="D386" s="159" t="s">
        <v>184</v>
      </c>
      <c r="E386" s="166" t="s">
        <v>1</v>
      </c>
      <c r="F386" s="167" t="s">
        <v>549</v>
      </c>
      <c r="H386" s="168">
        <v>20</v>
      </c>
      <c r="I386" s="169"/>
      <c r="L386" s="165"/>
      <c r="M386" s="170"/>
      <c r="T386" s="171"/>
      <c r="AT386" s="166" t="s">
        <v>184</v>
      </c>
      <c r="AU386" s="166" t="s">
        <v>89</v>
      </c>
      <c r="AV386" s="13" t="s">
        <v>89</v>
      </c>
      <c r="AW386" s="13" t="s">
        <v>31</v>
      </c>
      <c r="AX386" s="13" t="s">
        <v>76</v>
      </c>
      <c r="AY386" s="166" t="s">
        <v>175</v>
      </c>
    </row>
    <row r="387" spans="2:65" s="13" customFormat="1">
      <c r="B387" s="165"/>
      <c r="D387" s="159" t="s">
        <v>184</v>
      </c>
      <c r="E387" s="166" t="s">
        <v>1</v>
      </c>
      <c r="F387" s="167" t="s">
        <v>550</v>
      </c>
      <c r="H387" s="168">
        <v>4</v>
      </c>
      <c r="I387" s="169"/>
      <c r="L387" s="165"/>
      <c r="M387" s="170"/>
      <c r="T387" s="171"/>
      <c r="AT387" s="166" t="s">
        <v>184</v>
      </c>
      <c r="AU387" s="166" t="s">
        <v>89</v>
      </c>
      <c r="AV387" s="13" t="s">
        <v>89</v>
      </c>
      <c r="AW387" s="13" t="s">
        <v>31</v>
      </c>
      <c r="AX387" s="13" t="s">
        <v>76</v>
      </c>
      <c r="AY387" s="166" t="s">
        <v>175</v>
      </c>
    </row>
    <row r="388" spans="2:65" s="13" customFormat="1">
      <c r="B388" s="165"/>
      <c r="D388" s="159" t="s">
        <v>184</v>
      </c>
      <c r="E388" s="166" t="s">
        <v>1</v>
      </c>
      <c r="F388" s="167" t="s">
        <v>551</v>
      </c>
      <c r="H388" s="168">
        <v>36</v>
      </c>
      <c r="I388" s="169"/>
      <c r="L388" s="165"/>
      <c r="M388" s="170"/>
      <c r="T388" s="171"/>
      <c r="AT388" s="166" t="s">
        <v>184</v>
      </c>
      <c r="AU388" s="166" t="s">
        <v>89</v>
      </c>
      <c r="AV388" s="13" t="s">
        <v>89</v>
      </c>
      <c r="AW388" s="13" t="s">
        <v>31</v>
      </c>
      <c r="AX388" s="13" t="s">
        <v>76</v>
      </c>
      <c r="AY388" s="166" t="s">
        <v>175</v>
      </c>
    </row>
    <row r="389" spans="2:65" s="13" customFormat="1">
      <c r="B389" s="165"/>
      <c r="D389" s="159" t="s">
        <v>184</v>
      </c>
      <c r="E389" s="166" t="s">
        <v>1</v>
      </c>
      <c r="F389" s="167" t="s">
        <v>552</v>
      </c>
      <c r="H389" s="168">
        <v>7</v>
      </c>
      <c r="I389" s="169"/>
      <c r="L389" s="165"/>
      <c r="M389" s="170"/>
      <c r="T389" s="171"/>
      <c r="AT389" s="166" t="s">
        <v>184</v>
      </c>
      <c r="AU389" s="166" t="s">
        <v>89</v>
      </c>
      <c r="AV389" s="13" t="s">
        <v>89</v>
      </c>
      <c r="AW389" s="13" t="s">
        <v>31</v>
      </c>
      <c r="AX389" s="13" t="s">
        <v>76</v>
      </c>
      <c r="AY389" s="166" t="s">
        <v>175</v>
      </c>
    </row>
    <row r="390" spans="2:65" s="13" customFormat="1">
      <c r="B390" s="165"/>
      <c r="D390" s="159" t="s">
        <v>184</v>
      </c>
      <c r="E390" s="166" t="s">
        <v>1</v>
      </c>
      <c r="F390" s="167" t="s">
        <v>553</v>
      </c>
      <c r="H390" s="168">
        <v>16</v>
      </c>
      <c r="I390" s="169"/>
      <c r="L390" s="165"/>
      <c r="M390" s="170"/>
      <c r="T390" s="171"/>
      <c r="AT390" s="166" t="s">
        <v>184</v>
      </c>
      <c r="AU390" s="166" t="s">
        <v>89</v>
      </c>
      <c r="AV390" s="13" t="s">
        <v>89</v>
      </c>
      <c r="AW390" s="13" t="s">
        <v>31</v>
      </c>
      <c r="AX390" s="13" t="s">
        <v>76</v>
      </c>
      <c r="AY390" s="166" t="s">
        <v>175</v>
      </c>
    </row>
    <row r="391" spans="2:65" s="14" customFormat="1">
      <c r="B391" s="183"/>
      <c r="D391" s="159" t="s">
        <v>184</v>
      </c>
      <c r="E391" s="184" t="s">
        <v>1</v>
      </c>
      <c r="F391" s="185" t="s">
        <v>204</v>
      </c>
      <c r="H391" s="186">
        <v>99</v>
      </c>
      <c r="I391" s="187"/>
      <c r="L391" s="183"/>
      <c r="M391" s="188"/>
      <c r="T391" s="189"/>
      <c r="AT391" s="184" t="s">
        <v>184</v>
      </c>
      <c r="AU391" s="184" t="s">
        <v>89</v>
      </c>
      <c r="AV391" s="14" t="s">
        <v>182</v>
      </c>
      <c r="AW391" s="14" t="s">
        <v>31</v>
      </c>
      <c r="AX391" s="14" t="s">
        <v>83</v>
      </c>
      <c r="AY391" s="184" t="s">
        <v>175</v>
      </c>
    </row>
    <row r="392" spans="2:65" s="1" customFormat="1" ht="24.2" customHeight="1">
      <c r="B392" s="143"/>
      <c r="C392" s="144" t="s">
        <v>554</v>
      </c>
      <c r="D392" s="144" t="s">
        <v>178</v>
      </c>
      <c r="E392" s="145" t="s">
        <v>555</v>
      </c>
      <c r="F392" s="146" t="s">
        <v>556</v>
      </c>
      <c r="G392" s="147" t="s">
        <v>181</v>
      </c>
      <c r="H392" s="148">
        <v>2</v>
      </c>
      <c r="I392" s="149"/>
      <c r="J392" s="150">
        <f>ROUND(I392*H392,2)</f>
        <v>0</v>
      </c>
      <c r="K392" s="151"/>
      <c r="L392" s="32"/>
      <c r="M392" s="152" t="s">
        <v>1</v>
      </c>
      <c r="N392" s="153" t="s">
        <v>42</v>
      </c>
      <c r="P392" s="154">
        <f>O392*H392</f>
        <v>0</v>
      </c>
      <c r="Q392" s="154">
        <v>3.0400000000000002E-4</v>
      </c>
      <c r="R392" s="154">
        <f>Q392*H392</f>
        <v>6.0800000000000003E-4</v>
      </c>
      <c r="S392" s="154">
        <v>0</v>
      </c>
      <c r="T392" s="155">
        <f>S392*H392</f>
        <v>0</v>
      </c>
      <c r="AR392" s="156" t="s">
        <v>321</v>
      </c>
      <c r="AT392" s="156" t="s">
        <v>178</v>
      </c>
      <c r="AU392" s="156" t="s">
        <v>89</v>
      </c>
      <c r="AY392" s="17" t="s">
        <v>175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89</v>
      </c>
      <c r="BK392" s="157">
        <f>ROUND(I392*H392,2)</f>
        <v>0</v>
      </c>
      <c r="BL392" s="17" t="s">
        <v>321</v>
      </c>
      <c r="BM392" s="156" t="s">
        <v>557</v>
      </c>
    </row>
    <row r="393" spans="2:65" s="13" customFormat="1">
      <c r="B393" s="165"/>
      <c r="D393" s="159" t="s">
        <v>184</v>
      </c>
      <c r="E393" s="166" t="s">
        <v>1</v>
      </c>
      <c r="F393" s="167" t="s">
        <v>558</v>
      </c>
      <c r="H393" s="168">
        <v>2</v>
      </c>
      <c r="I393" s="169"/>
      <c r="L393" s="165"/>
      <c r="M393" s="170"/>
      <c r="T393" s="171"/>
      <c r="AT393" s="166" t="s">
        <v>184</v>
      </c>
      <c r="AU393" s="166" t="s">
        <v>89</v>
      </c>
      <c r="AV393" s="13" t="s">
        <v>89</v>
      </c>
      <c r="AW393" s="13" t="s">
        <v>31</v>
      </c>
      <c r="AX393" s="13" t="s">
        <v>83</v>
      </c>
      <c r="AY393" s="166" t="s">
        <v>175</v>
      </c>
    </row>
    <row r="394" spans="2:65" s="1" customFormat="1" ht="24.2" customHeight="1">
      <c r="B394" s="143"/>
      <c r="C394" s="144" t="s">
        <v>559</v>
      </c>
      <c r="D394" s="144" t="s">
        <v>178</v>
      </c>
      <c r="E394" s="145" t="s">
        <v>560</v>
      </c>
      <c r="F394" s="146" t="s">
        <v>561</v>
      </c>
      <c r="G394" s="147" t="s">
        <v>181</v>
      </c>
      <c r="H394" s="148">
        <v>28</v>
      </c>
      <c r="I394" s="149"/>
      <c r="J394" s="150">
        <f>ROUND(I394*H394,2)</f>
        <v>0</v>
      </c>
      <c r="K394" s="151"/>
      <c r="L394" s="32"/>
      <c r="M394" s="152" t="s">
        <v>1</v>
      </c>
      <c r="N394" s="153" t="s">
        <v>42</v>
      </c>
      <c r="P394" s="154">
        <f>O394*H394</f>
        <v>0</v>
      </c>
      <c r="Q394" s="154">
        <v>3.2000000000000003E-4</v>
      </c>
      <c r="R394" s="154">
        <f>Q394*H394</f>
        <v>8.9600000000000009E-3</v>
      </c>
      <c r="S394" s="154">
        <v>0</v>
      </c>
      <c r="T394" s="155">
        <f>S394*H394</f>
        <v>0</v>
      </c>
      <c r="AR394" s="156" t="s">
        <v>321</v>
      </c>
      <c r="AT394" s="156" t="s">
        <v>178</v>
      </c>
      <c r="AU394" s="156" t="s">
        <v>89</v>
      </c>
      <c r="AY394" s="17" t="s">
        <v>175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89</v>
      </c>
      <c r="BK394" s="157">
        <f>ROUND(I394*H394,2)</f>
        <v>0</v>
      </c>
      <c r="BL394" s="17" t="s">
        <v>321</v>
      </c>
      <c r="BM394" s="156" t="s">
        <v>562</v>
      </c>
    </row>
    <row r="395" spans="2:65" s="13" customFormat="1">
      <c r="B395" s="165"/>
      <c r="D395" s="159" t="s">
        <v>184</v>
      </c>
      <c r="E395" s="166" t="s">
        <v>1</v>
      </c>
      <c r="F395" s="167" t="s">
        <v>563</v>
      </c>
      <c r="H395" s="168">
        <v>24</v>
      </c>
      <c r="I395" s="169"/>
      <c r="L395" s="165"/>
      <c r="M395" s="170"/>
      <c r="T395" s="171"/>
      <c r="AT395" s="166" t="s">
        <v>184</v>
      </c>
      <c r="AU395" s="166" t="s">
        <v>89</v>
      </c>
      <c r="AV395" s="13" t="s">
        <v>89</v>
      </c>
      <c r="AW395" s="13" t="s">
        <v>31</v>
      </c>
      <c r="AX395" s="13" t="s">
        <v>76</v>
      </c>
      <c r="AY395" s="166" t="s">
        <v>175</v>
      </c>
    </row>
    <row r="396" spans="2:65" s="13" customFormat="1">
      <c r="B396" s="165"/>
      <c r="D396" s="159" t="s">
        <v>184</v>
      </c>
      <c r="E396" s="166" t="s">
        <v>1</v>
      </c>
      <c r="F396" s="167" t="s">
        <v>564</v>
      </c>
      <c r="H396" s="168">
        <v>2</v>
      </c>
      <c r="I396" s="169"/>
      <c r="L396" s="165"/>
      <c r="M396" s="170"/>
      <c r="T396" s="171"/>
      <c r="AT396" s="166" t="s">
        <v>184</v>
      </c>
      <c r="AU396" s="166" t="s">
        <v>89</v>
      </c>
      <c r="AV396" s="13" t="s">
        <v>89</v>
      </c>
      <c r="AW396" s="13" t="s">
        <v>31</v>
      </c>
      <c r="AX396" s="13" t="s">
        <v>76</v>
      </c>
      <c r="AY396" s="166" t="s">
        <v>175</v>
      </c>
    </row>
    <row r="397" spans="2:65" s="13" customFormat="1">
      <c r="B397" s="165"/>
      <c r="D397" s="159" t="s">
        <v>184</v>
      </c>
      <c r="E397" s="166" t="s">
        <v>1</v>
      </c>
      <c r="F397" s="167" t="s">
        <v>565</v>
      </c>
      <c r="H397" s="168">
        <v>2</v>
      </c>
      <c r="I397" s="169"/>
      <c r="L397" s="165"/>
      <c r="M397" s="170"/>
      <c r="T397" s="171"/>
      <c r="AT397" s="166" t="s">
        <v>184</v>
      </c>
      <c r="AU397" s="166" t="s">
        <v>89</v>
      </c>
      <c r="AV397" s="13" t="s">
        <v>89</v>
      </c>
      <c r="AW397" s="13" t="s">
        <v>31</v>
      </c>
      <c r="AX397" s="13" t="s">
        <v>76</v>
      </c>
      <c r="AY397" s="166" t="s">
        <v>175</v>
      </c>
    </row>
    <row r="398" spans="2:65" s="14" customFormat="1">
      <c r="B398" s="183"/>
      <c r="D398" s="159" t="s">
        <v>184</v>
      </c>
      <c r="E398" s="184" t="s">
        <v>1</v>
      </c>
      <c r="F398" s="185" t="s">
        <v>204</v>
      </c>
      <c r="H398" s="186">
        <v>28</v>
      </c>
      <c r="I398" s="187"/>
      <c r="L398" s="183"/>
      <c r="M398" s="188"/>
      <c r="T398" s="189"/>
      <c r="AT398" s="184" t="s">
        <v>184</v>
      </c>
      <c r="AU398" s="184" t="s">
        <v>89</v>
      </c>
      <c r="AV398" s="14" t="s">
        <v>182</v>
      </c>
      <c r="AW398" s="14" t="s">
        <v>31</v>
      </c>
      <c r="AX398" s="14" t="s">
        <v>83</v>
      </c>
      <c r="AY398" s="184" t="s">
        <v>175</v>
      </c>
    </row>
    <row r="399" spans="2:65" s="1" customFormat="1" ht="37.9" customHeight="1">
      <c r="B399" s="143"/>
      <c r="C399" s="172" t="s">
        <v>566</v>
      </c>
      <c r="D399" s="172" t="s">
        <v>186</v>
      </c>
      <c r="E399" s="173" t="s">
        <v>567</v>
      </c>
      <c r="F399" s="174" t="s">
        <v>568</v>
      </c>
      <c r="G399" s="175" t="s">
        <v>253</v>
      </c>
      <c r="H399" s="176">
        <v>233.56200000000001</v>
      </c>
      <c r="I399" s="177"/>
      <c r="J399" s="178">
        <f>ROUND(I399*H399,2)</f>
        <v>0</v>
      </c>
      <c r="K399" s="179"/>
      <c r="L399" s="180"/>
      <c r="M399" s="181" t="s">
        <v>1</v>
      </c>
      <c r="N399" s="182" t="s">
        <v>42</v>
      </c>
      <c r="P399" s="154">
        <f>O399*H399</f>
        <v>0</v>
      </c>
      <c r="Q399" s="154">
        <v>9.7999999999999997E-4</v>
      </c>
      <c r="R399" s="154">
        <f>Q399*H399</f>
        <v>0.22889076</v>
      </c>
      <c r="S399" s="154">
        <v>0</v>
      </c>
      <c r="T399" s="155">
        <f>S399*H399</f>
        <v>0</v>
      </c>
      <c r="AR399" s="156" t="s">
        <v>407</v>
      </c>
      <c r="AT399" s="156" t="s">
        <v>186</v>
      </c>
      <c r="AU399" s="156" t="s">
        <v>89</v>
      </c>
      <c r="AY399" s="17" t="s">
        <v>175</v>
      </c>
      <c r="BE399" s="157">
        <f>IF(N399="základná",J399,0)</f>
        <v>0</v>
      </c>
      <c r="BF399" s="157">
        <f>IF(N399="znížená",J399,0)</f>
        <v>0</v>
      </c>
      <c r="BG399" s="157">
        <f>IF(N399="zákl. prenesená",J399,0)</f>
        <v>0</v>
      </c>
      <c r="BH399" s="157">
        <f>IF(N399="zníž. prenesená",J399,0)</f>
        <v>0</v>
      </c>
      <c r="BI399" s="157">
        <f>IF(N399="nulová",J399,0)</f>
        <v>0</v>
      </c>
      <c r="BJ399" s="17" t="s">
        <v>89</v>
      </c>
      <c r="BK399" s="157">
        <f>ROUND(I399*H399,2)</f>
        <v>0</v>
      </c>
      <c r="BL399" s="17" t="s">
        <v>321</v>
      </c>
      <c r="BM399" s="156" t="s">
        <v>569</v>
      </c>
    </row>
    <row r="400" spans="2:65" s="13" customFormat="1">
      <c r="B400" s="165"/>
      <c r="D400" s="159" t="s">
        <v>184</v>
      </c>
      <c r="E400" s="166" t="s">
        <v>1</v>
      </c>
      <c r="F400" s="167" t="s">
        <v>570</v>
      </c>
      <c r="H400" s="168">
        <v>147.41999999999999</v>
      </c>
      <c r="I400" s="169"/>
      <c r="L400" s="165"/>
      <c r="M400" s="170"/>
      <c r="T400" s="171"/>
      <c r="AT400" s="166" t="s">
        <v>184</v>
      </c>
      <c r="AU400" s="166" t="s">
        <v>89</v>
      </c>
      <c r="AV400" s="13" t="s">
        <v>89</v>
      </c>
      <c r="AW400" s="13" t="s">
        <v>31</v>
      </c>
      <c r="AX400" s="13" t="s">
        <v>76</v>
      </c>
      <c r="AY400" s="166" t="s">
        <v>175</v>
      </c>
    </row>
    <row r="401" spans="2:65" s="13" customFormat="1">
      <c r="B401" s="165"/>
      <c r="D401" s="159" t="s">
        <v>184</v>
      </c>
      <c r="E401" s="166" t="s">
        <v>1</v>
      </c>
      <c r="F401" s="167" t="s">
        <v>571</v>
      </c>
      <c r="H401" s="168">
        <v>5.46</v>
      </c>
      <c r="I401" s="169"/>
      <c r="L401" s="165"/>
      <c r="M401" s="170"/>
      <c r="T401" s="171"/>
      <c r="AT401" s="166" t="s">
        <v>184</v>
      </c>
      <c r="AU401" s="166" t="s">
        <v>89</v>
      </c>
      <c r="AV401" s="13" t="s">
        <v>89</v>
      </c>
      <c r="AW401" s="13" t="s">
        <v>31</v>
      </c>
      <c r="AX401" s="13" t="s">
        <v>76</v>
      </c>
      <c r="AY401" s="166" t="s">
        <v>175</v>
      </c>
    </row>
    <row r="402" spans="2:65" s="13" customFormat="1">
      <c r="B402" s="165"/>
      <c r="D402" s="159" t="s">
        <v>184</v>
      </c>
      <c r="E402" s="166" t="s">
        <v>1</v>
      </c>
      <c r="F402" s="167" t="s">
        <v>572</v>
      </c>
      <c r="H402" s="168">
        <v>2.4569999999999999</v>
      </c>
      <c r="I402" s="169"/>
      <c r="L402" s="165"/>
      <c r="M402" s="170"/>
      <c r="T402" s="171"/>
      <c r="AT402" s="166" t="s">
        <v>184</v>
      </c>
      <c r="AU402" s="166" t="s">
        <v>89</v>
      </c>
      <c r="AV402" s="13" t="s">
        <v>89</v>
      </c>
      <c r="AW402" s="13" t="s">
        <v>31</v>
      </c>
      <c r="AX402" s="13" t="s">
        <v>76</v>
      </c>
      <c r="AY402" s="166" t="s">
        <v>175</v>
      </c>
    </row>
    <row r="403" spans="2:65" s="13" customFormat="1">
      <c r="B403" s="165"/>
      <c r="D403" s="159" t="s">
        <v>184</v>
      </c>
      <c r="E403" s="166" t="s">
        <v>1</v>
      </c>
      <c r="F403" s="167" t="s">
        <v>573</v>
      </c>
      <c r="H403" s="168">
        <v>7.56</v>
      </c>
      <c r="I403" s="169"/>
      <c r="L403" s="165"/>
      <c r="M403" s="170"/>
      <c r="T403" s="171"/>
      <c r="AT403" s="166" t="s">
        <v>184</v>
      </c>
      <c r="AU403" s="166" t="s">
        <v>89</v>
      </c>
      <c r="AV403" s="13" t="s">
        <v>89</v>
      </c>
      <c r="AW403" s="13" t="s">
        <v>31</v>
      </c>
      <c r="AX403" s="13" t="s">
        <v>76</v>
      </c>
      <c r="AY403" s="166" t="s">
        <v>175</v>
      </c>
    </row>
    <row r="404" spans="2:65" s="13" customFormat="1">
      <c r="B404" s="165"/>
      <c r="D404" s="159" t="s">
        <v>184</v>
      </c>
      <c r="E404" s="166" t="s">
        <v>1</v>
      </c>
      <c r="F404" s="167" t="s">
        <v>574</v>
      </c>
      <c r="H404" s="168">
        <v>9.66</v>
      </c>
      <c r="I404" s="169"/>
      <c r="L404" s="165"/>
      <c r="M404" s="170"/>
      <c r="T404" s="171"/>
      <c r="AT404" s="166" t="s">
        <v>184</v>
      </c>
      <c r="AU404" s="166" t="s">
        <v>89</v>
      </c>
      <c r="AV404" s="13" t="s">
        <v>89</v>
      </c>
      <c r="AW404" s="13" t="s">
        <v>31</v>
      </c>
      <c r="AX404" s="13" t="s">
        <v>76</v>
      </c>
      <c r="AY404" s="166" t="s">
        <v>175</v>
      </c>
    </row>
    <row r="405" spans="2:65" s="13" customFormat="1">
      <c r="B405" s="165"/>
      <c r="D405" s="159" t="s">
        <v>184</v>
      </c>
      <c r="E405" s="166" t="s">
        <v>1</v>
      </c>
      <c r="F405" s="167" t="s">
        <v>575</v>
      </c>
      <c r="H405" s="168">
        <v>31.184999999999999</v>
      </c>
      <c r="I405" s="169"/>
      <c r="L405" s="165"/>
      <c r="M405" s="170"/>
      <c r="T405" s="171"/>
      <c r="AT405" s="166" t="s">
        <v>184</v>
      </c>
      <c r="AU405" s="166" t="s">
        <v>89</v>
      </c>
      <c r="AV405" s="13" t="s">
        <v>89</v>
      </c>
      <c r="AW405" s="13" t="s">
        <v>31</v>
      </c>
      <c r="AX405" s="13" t="s">
        <v>76</v>
      </c>
      <c r="AY405" s="166" t="s">
        <v>175</v>
      </c>
    </row>
    <row r="406" spans="2:65" s="13" customFormat="1">
      <c r="B406" s="165"/>
      <c r="D406" s="159" t="s">
        <v>184</v>
      </c>
      <c r="E406" s="166" t="s">
        <v>1</v>
      </c>
      <c r="F406" s="167" t="s">
        <v>576</v>
      </c>
      <c r="H406" s="168">
        <v>24.15</v>
      </c>
      <c r="I406" s="169"/>
      <c r="L406" s="165"/>
      <c r="M406" s="170"/>
      <c r="T406" s="171"/>
      <c r="AT406" s="166" t="s">
        <v>184</v>
      </c>
      <c r="AU406" s="166" t="s">
        <v>89</v>
      </c>
      <c r="AV406" s="13" t="s">
        <v>89</v>
      </c>
      <c r="AW406" s="13" t="s">
        <v>31</v>
      </c>
      <c r="AX406" s="13" t="s">
        <v>76</v>
      </c>
      <c r="AY406" s="166" t="s">
        <v>175</v>
      </c>
    </row>
    <row r="407" spans="2:65" s="13" customFormat="1">
      <c r="B407" s="165"/>
      <c r="D407" s="159" t="s">
        <v>184</v>
      </c>
      <c r="E407" s="166" t="s">
        <v>1</v>
      </c>
      <c r="F407" s="167" t="s">
        <v>577</v>
      </c>
      <c r="H407" s="168">
        <v>5.67</v>
      </c>
      <c r="I407" s="169"/>
      <c r="L407" s="165"/>
      <c r="M407" s="170"/>
      <c r="T407" s="171"/>
      <c r="AT407" s="166" t="s">
        <v>184</v>
      </c>
      <c r="AU407" s="166" t="s">
        <v>89</v>
      </c>
      <c r="AV407" s="13" t="s">
        <v>89</v>
      </c>
      <c r="AW407" s="13" t="s">
        <v>31</v>
      </c>
      <c r="AX407" s="13" t="s">
        <v>76</v>
      </c>
      <c r="AY407" s="166" t="s">
        <v>175</v>
      </c>
    </row>
    <row r="408" spans="2:65" s="14" customFormat="1">
      <c r="B408" s="183"/>
      <c r="D408" s="159" t="s">
        <v>184</v>
      </c>
      <c r="E408" s="184" t="s">
        <v>1</v>
      </c>
      <c r="F408" s="185" t="s">
        <v>204</v>
      </c>
      <c r="H408" s="186">
        <v>233.56199999999998</v>
      </c>
      <c r="I408" s="187"/>
      <c r="L408" s="183"/>
      <c r="M408" s="188"/>
      <c r="T408" s="189"/>
      <c r="AT408" s="184" t="s">
        <v>184</v>
      </c>
      <c r="AU408" s="184" t="s">
        <v>89</v>
      </c>
      <c r="AV408" s="14" t="s">
        <v>182</v>
      </c>
      <c r="AW408" s="14" t="s">
        <v>31</v>
      </c>
      <c r="AX408" s="14" t="s">
        <v>83</v>
      </c>
      <c r="AY408" s="184" t="s">
        <v>175</v>
      </c>
    </row>
    <row r="409" spans="2:65" s="1" customFormat="1" ht="33" customHeight="1">
      <c r="B409" s="143"/>
      <c r="C409" s="172" t="s">
        <v>578</v>
      </c>
      <c r="D409" s="172" t="s">
        <v>186</v>
      </c>
      <c r="E409" s="173" t="s">
        <v>579</v>
      </c>
      <c r="F409" s="174" t="s">
        <v>580</v>
      </c>
      <c r="G409" s="175" t="s">
        <v>181</v>
      </c>
      <c r="H409" s="176">
        <v>129</v>
      </c>
      <c r="I409" s="177"/>
      <c r="J409" s="178">
        <f>ROUND(I409*H409,2)</f>
        <v>0</v>
      </c>
      <c r="K409" s="179"/>
      <c r="L409" s="180"/>
      <c r="M409" s="181" t="s">
        <v>1</v>
      </c>
      <c r="N409" s="182" t="s">
        <v>42</v>
      </c>
      <c r="P409" s="154">
        <f>O409*H409</f>
        <v>0</v>
      </c>
      <c r="Q409" s="154">
        <v>1E-4</v>
      </c>
      <c r="R409" s="154">
        <f>Q409*H409</f>
        <v>1.29E-2</v>
      </c>
      <c r="S409" s="154">
        <v>0</v>
      </c>
      <c r="T409" s="155">
        <f>S409*H409</f>
        <v>0</v>
      </c>
      <c r="AR409" s="156" t="s">
        <v>407</v>
      </c>
      <c r="AT409" s="156" t="s">
        <v>186</v>
      </c>
      <c r="AU409" s="156" t="s">
        <v>89</v>
      </c>
      <c r="AY409" s="17" t="s">
        <v>175</v>
      </c>
      <c r="BE409" s="157">
        <f>IF(N409="základná",J409,0)</f>
        <v>0</v>
      </c>
      <c r="BF409" s="157">
        <f>IF(N409="znížená",J409,0)</f>
        <v>0</v>
      </c>
      <c r="BG409" s="157">
        <f>IF(N409="zákl. prenesená",J409,0)</f>
        <v>0</v>
      </c>
      <c r="BH409" s="157">
        <f>IF(N409="zníž. prenesená",J409,0)</f>
        <v>0</v>
      </c>
      <c r="BI409" s="157">
        <f>IF(N409="nulová",J409,0)</f>
        <v>0</v>
      </c>
      <c r="BJ409" s="17" t="s">
        <v>89</v>
      </c>
      <c r="BK409" s="157">
        <f>ROUND(I409*H409,2)</f>
        <v>0</v>
      </c>
      <c r="BL409" s="17" t="s">
        <v>321</v>
      </c>
      <c r="BM409" s="156" t="s">
        <v>581</v>
      </c>
    </row>
    <row r="410" spans="2:65" s="13" customFormat="1">
      <c r="B410" s="165"/>
      <c r="D410" s="159" t="s">
        <v>184</v>
      </c>
      <c r="E410" s="166" t="s">
        <v>1</v>
      </c>
      <c r="F410" s="167" t="s">
        <v>582</v>
      </c>
      <c r="H410" s="168">
        <v>129</v>
      </c>
      <c r="I410" s="169"/>
      <c r="L410" s="165"/>
      <c r="M410" s="170"/>
      <c r="T410" s="171"/>
      <c r="AT410" s="166" t="s">
        <v>184</v>
      </c>
      <c r="AU410" s="166" t="s">
        <v>89</v>
      </c>
      <c r="AV410" s="13" t="s">
        <v>89</v>
      </c>
      <c r="AW410" s="13" t="s">
        <v>31</v>
      </c>
      <c r="AX410" s="13" t="s">
        <v>83</v>
      </c>
      <c r="AY410" s="166" t="s">
        <v>175</v>
      </c>
    </row>
    <row r="411" spans="2:65" s="1" customFormat="1" ht="24.2" customHeight="1">
      <c r="B411" s="143"/>
      <c r="C411" s="144" t="s">
        <v>583</v>
      </c>
      <c r="D411" s="144" t="s">
        <v>178</v>
      </c>
      <c r="E411" s="145" t="s">
        <v>584</v>
      </c>
      <c r="F411" s="146" t="s">
        <v>585</v>
      </c>
      <c r="G411" s="147" t="s">
        <v>181</v>
      </c>
      <c r="H411" s="148">
        <v>95</v>
      </c>
      <c r="I411" s="149"/>
      <c r="J411" s="150">
        <f>ROUND(I411*H411,2)</f>
        <v>0</v>
      </c>
      <c r="K411" s="151"/>
      <c r="L411" s="32"/>
      <c r="M411" s="152" t="s">
        <v>1</v>
      </c>
      <c r="N411" s="153" t="s">
        <v>42</v>
      </c>
      <c r="P411" s="154">
        <f>O411*H411</f>
        <v>0</v>
      </c>
      <c r="Q411" s="154">
        <v>0</v>
      </c>
      <c r="R411" s="154">
        <f>Q411*H411</f>
        <v>0</v>
      </c>
      <c r="S411" s="154">
        <v>3.0000000000000001E-3</v>
      </c>
      <c r="T411" s="155">
        <f>S411*H411</f>
        <v>0.28500000000000003</v>
      </c>
      <c r="AR411" s="156" t="s">
        <v>321</v>
      </c>
      <c r="AT411" s="156" t="s">
        <v>178</v>
      </c>
      <c r="AU411" s="156" t="s">
        <v>89</v>
      </c>
      <c r="AY411" s="17" t="s">
        <v>175</v>
      </c>
      <c r="BE411" s="157">
        <f>IF(N411="základná",J411,0)</f>
        <v>0</v>
      </c>
      <c r="BF411" s="157">
        <f>IF(N411="znížená",J411,0)</f>
        <v>0</v>
      </c>
      <c r="BG411" s="157">
        <f>IF(N411="zákl. prenesená",J411,0)</f>
        <v>0</v>
      </c>
      <c r="BH411" s="157">
        <f>IF(N411="zníž. prenesená",J411,0)</f>
        <v>0</v>
      </c>
      <c r="BI411" s="157">
        <f>IF(N411="nulová",J411,0)</f>
        <v>0</v>
      </c>
      <c r="BJ411" s="17" t="s">
        <v>89</v>
      </c>
      <c r="BK411" s="157">
        <f>ROUND(I411*H411,2)</f>
        <v>0</v>
      </c>
      <c r="BL411" s="17" t="s">
        <v>321</v>
      </c>
      <c r="BM411" s="156" t="s">
        <v>586</v>
      </c>
    </row>
    <row r="412" spans="2:65" s="13" customFormat="1">
      <c r="B412" s="165"/>
      <c r="D412" s="159" t="s">
        <v>184</v>
      </c>
      <c r="E412" s="166" t="s">
        <v>1</v>
      </c>
      <c r="F412" s="167" t="s">
        <v>587</v>
      </c>
      <c r="H412" s="168">
        <v>95</v>
      </c>
      <c r="I412" s="169"/>
      <c r="L412" s="165"/>
      <c r="M412" s="170"/>
      <c r="T412" s="171"/>
      <c r="AT412" s="166" t="s">
        <v>184</v>
      </c>
      <c r="AU412" s="166" t="s">
        <v>89</v>
      </c>
      <c r="AV412" s="13" t="s">
        <v>89</v>
      </c>
      <c r="AW412" s="13" t="s">
        <v>31</v>
      </c>
      <c r="AX412" s="13" t="s">
        <v>83</v>
      </c>
      <c r="AY412" s="166" t="s">
        <v>175</v>
      </c>
    </row>
    <row r="413" spans="2:65" s="1" customFormat="1" ht="24.2" customHeight="1">
      <c r="B413" s="143"/>
      <c r="C413" s="144" t="s">
        <v>588</v>
      </c>
      <c r="D413" s="144" t="s">
        <v>178</v>
      </c>
      <c r="E413" s="145" t="s">
        <v>589</v>
      </c>
      <c r="F413" s="146" t="s">
        <v>590</v>
      </c>
      <c r="G413" s="147" t="s">
        <v>181</v>
      </c>
      <c r="H413" s="148">
        <v>30</v>
      </c>
      <c r="I413" s="149"/>
      <c r="J413" s="150">
        <f>ROUND(I413*H413,2)</f>
        <v>0</v>
      </c>
      <c r="K413" s="151"/>
      <c r="L413" s="32"/>
      <c r="M413" s="152" t="s">
        <v>1</v>
      </c>
      <c r="N413" s="153" t="s">
        <v>42</v>
      </c>
      <c r="P413" s="154">
        <f>O413*H413</f>
        <v>0</v>
      </c>
      <c r="Q413" s="154">
        <v>0</v>
      </c>
      <c r="R413" s="154">
        <f>Q413*H413</f>
        <v>0</v>
      </c>
      <c r="S413" s="154">
        <v>6.0000000000000001E-3</v>
      </c>
      <c r="T413" s="155">
        <f>S413*H413</f>
        <v>0.18</v>
      </c>
      <c r="AR413" s="156" t="s">
        <v>321</v>
      </c>
      <c r="AT413" s="156" t="s">
        <v>178</v>
      </c>
      <c r="AU413" s="156" t="s">
        <v>89</v>
      </c>
      <c r="AY413" s="17" t="s">
        <v>175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89</v>
      </c>
      <c r="BK413" s="157">
        <f>ROUND(I413*H413,2)</f>
        <v>0</v>
      </c>
      <c r="BL413" s="17" t="s">
        <v>321</v>
      </c>
      <c r="BM413" s="156" t="s">
        <v>591</v>
      </c>
    </row>
    <row r="414" spans="2:65" s="13" customFormat="1">
      <c r="B414" s="165"/>
      <c r="D414" s="159" t="s">
        <v>184</v>
      </c>
      <c r="E414" s="166" t="s">
        <v>1</v>
      </c>
      <c r="F414" s="167" t="s">
        <v>592</v>
      </c>
      <c r="H414" s="168">
        <v>30</v>
      </c>
      <c r="I414" s="169"/>
      <c r="L414" s="165"/>
      <c r="M414" s="170"/>
      <c r="T414" s="171"/>
      <c r="AT414" s="166" t="s">
        <v>184</v>
      </c>
      <c r="AU414" s="166" t="s">
        <v>89</v>
      </c>
      <c r="AV414" s="13" t="s">
        <v>89</v>
      </c>
      <c r="AW414" s="13" t="s">
        <v>31</v>
      </c>
      <c r="AX414" s="13" t="s">
        <v>83</v>
      </c>
      <c r="AY414" s="166" t="s">
        <v>175</v>
      </c>
    </row>
    <row r="415" spans="2:65" s="1" customFormat="1" ht="24.2" customHeight="1">
      <c r="B415" s="143"/>
      <c r="C415" s="144" t="s">
        <v>593</v>
      </c>
      <c r="D415" s="144" t="s">
        <v>178</v>
      </c>
      <c r="E415" s="145" t="s">
        <v>594</v>
      </c>
      <c r="F415" s="146" t="s">
        <v>595</v>
      </c>
      <c r="G415" s="147" t="s">
        <v>432</v>
      </c>
      <c r="H415" s="190"/>
      <c r="I415" s="149"/>
      <c r="J415" s="150">
        <f>ROUND(I415*H415,2)</f>
        <v>0</v>
      </c>
      <c r="K415" s="151"/>
      <c r="L415" s="32"/>
      <c r="M415" s="152" t="s">
        <v>1</v>
      </c>
      <c r="N415" s="153" t="s">
        <v>42</v>
      </c>
      <c r="P415" s="154">
        <f>O415*H415</f>
        <v>0</v>
      </c>
      <c r="Q415" s="154">
        <v>0</v>
      </c>
      <c r="R415" s="154">
        <f>Q415*H415</f>
        <v>0</v>
      </c>
      <c r="S415" s="154">
        <v>0</v>
      </c>
      <c r="T415" s="155">
        <f>S415*H415</f>
        <v>0</v>
      </c>
      <c r="AR415" s="156" t="s">
        <v>321</v>
      </c>
      <c r="AT415" s="156" t="s">
        <v>178</v>
      </c>
      <c r="AU415" s="156" t="s">
        <v>89</v>
      </c>
      <c r="AY415" s="17" t="s">
        <v>175</v>
      </c>
      <c r="BE415" s="157">
        <f>IF(N415="základná",J415,0)</f>
        <v>0</v>
      </c>
      <c r="BF415" s="157">
        <f>IF(N415="znížená",J415,0)</f>
        <v>0</v>
      </c>
      <c r="BG415" s="157">
        <f>IF(N415="zákl. prenesená",J415,0)</f>
        <v>0</v>
      </c>
      <c r="BH415" s="157">
        <f>IF(N415="zníž. prenesená",J415,0)</f>
        <v>0</v>
      </c>
      <c r="BI415" s="157">
        <f>IF(N415="nulová",J415,0)</f>
        <v>0</v>
      </c>
      <c r="BJ415" s="17" t="s">
        <v>89</v>
      </c>
      <c r="BK415" s="157">
        <f>ROUND(I415*H415,2)</f>
        <v>0</v>
      </c>
      <c r="BL415" s="17" t="s">
        <v>321</v>
      </c>
      <c r="BM415" s="156" t="s">
        <v>596</v>
      </c>
    </row>
    <row r="416" spans="2:65" s="11" customFormat="1" ht="22.9" customHeight="1">
      <c r="B416" s="131"/>
      <c r="D416" s="132" t="s">
        <v>75</v>
      </c>
      <c r="E416" s="141" t="s">
        <v>597</v>
      </c>
      <c r="F416" s="141" t="s">
        <v>598</v>
      </c>
      <c r="I416" s="134"/>
      <c r="J416" s="142">
        <f>BK416</f>
        <v>0</v>
      </c>
      <c r="L416" s="131"/>
      <c r="M416" s="136"/>
      <c r="P416" s="137">
        <f>SUM(P417:P430)</f>
        <v>0</v>
      </c>
      <c r="R416" s="137">
        <f>SUM(R417:R430)</f>
        <v>1.7286552500000001</v>
      </c>
      <c r="T416" s="138">
        <f>SUM(T417:T430)</f>
        <v>0</v>
      </c>
      <c r="AR416" s="132" t="s">
        <v>89</v>
      </c>
      <c r="AT416" s="139" t="s">
        <v>75</v>
      </c>
      <c r="AU416" s="139" t="s">
        <v>83</v>
      </c>
      <c r="AY416" s="132" t="s">
        <v>175</v>
      </c>
      <c r="BK416" s="140">
        <f>SUM(BK417:BK430)</f>
        <v>0</v>
      </c>
    </row>
    <row r="417" spans="2:65" s="1" customFormat="1" ht="33" customHeight="1">
      <c r="B417" s="143"/>
      <c r="C417" s="144" t="s">
        <v>441</v>
      </c>
      <c r="D417" s="144" t="s">
        <v>178</v>
      </c>
      <c r="E417" s="145" t="s">
        <v>599</v>
      </c>
      <c r="F417" s="146" t="s">
        <v>600</v>
      </c>
      <c r="G417" s="147" t="s">
        <v>253</v>
      </c>
      <c r="H417" s="148">
        <v>16.7</v>
      </c>
      <c r="I417" s="149"/>
      <c r="J417" s="150">
        <f>ROUND(I417*H417,2)</f>
        <v>0</v>
      </c>
      <c r="K417" s="151"/>
      <c r="L417" s="32"/>
      <c r="M417" s="152" t="s">
        <v>1</v>
      </c>
      <c r="N417" s="153" t="s">
        <v>42</v>
      </c>
      <c r="P417" s="154">
        <f>O417*H417</f>
        <v>0</v>
      </c>
      <c r="Q417" s="154">
        <v>2.2000000000000001E-4</v>
      </c>
      <c r="R417" s="154">
        <f>Q417*H417</f>
        <v>3.6740000000000002E-3</v>
      </c>
      <c r="S417" s="154">
        <v>0</v>
      </c>
      <c r="T417" s="155">
        <f>S417*H417</f>
        <v>0</v>
      </c>
      <c r="AR417" s="156" t="s">
        <v>321</v>
      </c>
      <c r="AT417" s="156" t="s">
        <v>178</v>
      </c>
      <c r="AU417" s="156" t="s">
        <v>89</v>
      </c>
      <c r="AY417" s="17" t="s">
        <v>175</v>
      </c>
      <c r="BE417" s="157">
        <f>IF(N417="základná",J417,0)</f>
        <v>0</v>
      </c>
      <c r="BF417" s="157">
        <f>IF(N417="znížená",J417,0)</f>
        <v>0</v>
      </c>
      <c r="BG417" s="157">
        <f>IF(N417="zákl. prenesená",J417,0)</f>
        <v>0</v>
      </c>
      <c r="BH417" s="157">
        <f>IF(N417="zníž. prenesená",J417,0)</f>
        <v>0</v>
      </c>
      <c r="BI417" s="157">
        <f>IF(N417="nulová",J417,0)</f>
        <v>0</v>
      </c>
      <c r="BJ417" s="17" t="s">
        <v>89</v>
      </c>
      <c r="BK417" s="157">
        <f>ROUND(I417*H417,2)</f>
        <v>0</v>
      </c>
      <c r="BL417" s="17" t="s">
        <v>321</v>
      </c>
      <c r="BM417" s="156" t="s">
        <v>601</v>
      </c>
    </row>
    <row r="418" spans="2:65" s="13" customFormat="1">
      <c r="B418" s="165"/>
      <c r="D418" s="159" t="s">
        <v>184</v>
      </c>
      <c r="E418" s="166" t="s">
        <v>1</v>
      </c>
      <c r="F418" s="167" t="s">
        <v>602</v>
      </c>
      <c r="H418" s="168">
        <v>16.7</v>
      </c>
      <c r="I418" s="169"/>
      <c r="L418" s="165"/>
      <c r="M418" s="170"/>
      <c r="T418" s="171"/>
      <c r="AT418" s="166" t="s">
        <v>184</v>
      </c>
      <c r="AU418" s="166" t="s">
        <v>89</v>
      </c>
      <c r="AV418" s="13" t="s">
        <v>89</v>
      </c>
      <c r="AW418" s="13" t="s">
        <v>31</v>
      </c>
      <c r="AX418" s="13" t="s">
        <v>83</v>
      </c>
      <c r="AY418" s="166" t="s">
        <v>175</v>
      </c>
    </row>
    <row r="419" spans="2:65" s="1" customFormat="1" ht="49.15" customHeight="1">
      <c r="B419" s="143"/>
      <c r="C419" s="172" t="s">
        <v>603</v>
      </c>
      <c r="D419" s="172" t="s">
        <v>186</v>
      </c>
      <c r="E419" s="173" t="s">
        <v>604</v>
      </c>
      <c r="F419" s="174" t="s">
        <v>605</v>
      </c>
      <c r="G419" s="175" t="s">
        <v>181</v>
      </c>
      <c r="H419" s="176">
        <v>1</v>
      </c>
      <c r="I419" s="177"/>
      <c r="J419" s="178">
        <f>ROUND(I419*H419,2)</f>
        <v>0</v>
      </c>
      <c r="K419" s="179"/>
      <c r="L419" s="180"/>
      <c r="M419" s="181" t="s">
        <v>1</v>
      </c>
      <c r="N419" s="182" t="s">
        <v>42</v>
      </c>
      <c r="P419" s="154">
        <f>O419*H419</f>
        <v>0</v>
      </c>
      <c r="Q419" s="154">
        <v>1.7600000000000001E-2</v>
      </c>
      <c r="R419" s="154">
        <f>Q419*H419</f>
        <v>1.7600000000000001E-2</v>
      </c>
      <c r="S419" s="154">
        <v>0</v>
      </c>
      <c r="T419" s="155">
        <f>S419*H419</f>
        <v>0</v>
      </c>
      <c r="AR419" s="156" t="s">
        <v>407</v>
      </c>
      <c r="AT419" s="156" t="s">
        <v>186</v>
      </c>
      <c r="AU419" s="156" t="s">
        <v>89</v>
      </c>
      <c r="AY419" s="17" t="s">
        <v>175</v>
      </c>
      <c r="BE419" s="157">
        <f>IF(N419="základná",J419,0)</f>
        <v>0</v>
      </c>
      <c r="BF419" s="157">
        <f>IF(N419="znížená",J419,0)</f>
        <v>0</v>
      </c>
      <c r="BG419" s="157">
        <f>IF(N419="zákl. prenesená",J419,0)</f>
        <v>0</v>
      </c>
      <c r="BH419" s="157">
        <f>IF(N419="zníž. prenesená",J419,0)</f>
        <v>0</v>
      </c>
      <c r="BI419" s="157">
        <f>IF(N419="nulová",J419,0)</f>
        <v>0</v>
      </c>
      <c r="BJ419" s="17" t="s">
        <v>89</v>
      </c>
      <c r="BK419" s="157">
        <f>ROUND(I419*H419,2)</f>
        <v>0</v>
      </c>
      <c r="BL419" s="17" t="s">
        <v>321</v>
      </c>
      <c r="BM419" s="156" t="s">
        <v>606</v>
      </c>
    </row>
    <row r="420" spans="2:65" s="1" customFormat="1" ht="37.9" customHeight="1">
      <c r="B420" s="143"/>
      <c r="C420" s="144" t="s">
        <v>607</v>
      </c>
      <c r="D420" s="144" t="s">
        <v>178</v>
      </c>
      <c r="E420" s="145" t="s">
        <v>608</v>
      </c>
      <c r="F420" s="146" t="s">
        <v>609</v>
      </c>
      <c r="G420" s="147" t="s">
        <v>197</v>
      </c>
      <c r="H420" s="148">
        <v>8.75</v>
      </c>
      <c r="I420" s="149"/>
      <c r="J420" s="150">
        <f>ROUND(I420*H420,2)</f>
        <v>0</v>
      </c>
      <c r="K420" s="151"/>
      <c r="L420" s="32"/>
      <c r="M420" s="152" t="s">
        <v>1</v>
      </c>
      <c r="N420" s="153" t="s">
        <v>42</v>
      </c>
      <c r="P420" s="154">
        <f>O420*H420</f>
        <v>0</v>
      </c>
      <c r="Q420" s="154">
        <v>2.1499999999999999E-4</v>
      </c>
      <c r="R420" s="154">
        <f>Q420*H420</f>
        <v>1.8812499999999999E-3</v>
      </c>
      <c r="S420" s="154">
        <v>0</v>
      </c>
      <c r="T420" s="155">
        <f>S420*H420</f>
        <v>0</v>
      </c>
      <c r="AR420" s="156" t="s">
        <v>321</v>
      </c>
      <c r="AT420" s="156" t="s">
        <v>178</v>
      </c>
      <c r="AU420" s="156" t="s">
        <v>89</v>
      </c>
      <c r="AY420" s="17" t="s">
        <v>175</v>
      </c>
      <c r="BE420" s="157">
        <f>IF(N420="základná",J420,0)</f>
        <v>0</v>
      </c>
      <c r="BF420" s="157">
        <f>IF(N420="znížená",J420,0)</f>
        <v>0</v>
      </c>
      <c r="BG420" s="157">
        <f>IF(N420="zákl. prenesená",J420,0)</f>
        <v>0</v>
      </c>
      <c r="BH420" s="157">
        <f>IF(N420="zníž. prenesená",J420,0)</f>
        <v>0</v>
      </c>
      <c r="BI420" s="157">
        <f>IF(N420="nulová",J420,0)</f>
        <v>0</v>
      </c>
      <c r="BJ420" s="17" t="s">
        <v>89</v>
      </c>
      <c r="BK420" s="157">
        <f>ROUND(I420*H420,2)</f>
        <v>0</v>
      </c>
      <c r="BL420" s="17" t="s">
        <v>321</v>
      </c>
      <c r="BM420" s="156" t="s">
        <v>610</v>
      </c>
    </row>
    <row r="421" spans="2:65" s="13" customFormat="1">
      <c r="B421" s="165"/>
      <c r="D421" s="159" t="s">
        <v>184</v>
      </c>
      <c r="E421" s="166" t="s">
        <v>1</v>
      </c>
      <c r="F421" s="167" t="s">
        <v>611</v>
      </c>
      <c r="H421" s="168">
        <v>8.75</v>
      </c>
      <c r="I421" s="169"/>
      <c r="L421" s="165"/>
      <c r="M421" s="170"/>
      <c r="T421" s="171"/>
      <c r="AT421" s="166" t="s">
        <v>184</v>
      </c>
      <c r="AU421" s="166" t="s">
        <v>89</v>
      </c>
      <c r="AV421" s="13" t="s">
        <v>89</v>
      </c>
      <c r="AW421" s="13" t="s">
        <v>31</v>
      </c>
      <c r="AX421" s="13" t="s">
        <v>83</v>
      </c>
      <c r="AY421" s="166" t="s">
        <v>175</v>
      </c>
    </row>
    <row r="422" spans="2:65" s="1" customFormat="1" ht="44.25" customHeight="1">
      <c r="B422" s="143"/>
      <c r="C422" s="172" t="s">
        <v>612</v>
      </c>
      <c r="D422" s="172" t="s">
        <v>186</v>
      </c>
      <c r="E422" s="173" t="s">
        <v>613</v>
      </c>
      <c r="F422" s="174" t="s">
        <v>614</v>
      </c>
      <c r="G422" s="175" t="s">
        <v>181</v>
      </c>
      <c r="H422" s="176">
        <v>1</v>
      </c>
      <c r="I422" s="177"/>
      <c r="J422" s="178">
        <f t="shared" ref="J422:J430" si="10">ROUND(I422*H422,2)</f>
        <v>0</v>
      </c>
      <c r="K422" s="179"/>
      <c r="L422" s="180"/>
      <c r="M422" s="181" t="s">
        <v>1</v>
      </c>
      <c r="N422" s="182" t="s">
        <v>42</v>
      </c>
      <c r="P422" s="154">
        <f t="shared" ref="P422:P430" si="11">O422*H422</f>
        <v>0</v>
      </c>
      <c r="Q422" s="154">
        <v>1.43E-2</v>
      </c>
      <c r="R422" s="154">
        <f t="shared" ref="R422:R430" si="12">Q422*H422</f>
        <v>1.43E-2</v>
      </c>
      <c r="S422" s="154">
        <v>0</v>
      </c>
      <c r="T422" s="155">
        <f t="shared" ref="T422:T430" si="13">S422*H422</f>
        <v>0</v>
      </c>
      <c r="AR422" s="156" t="s">
        <v>407</v>
      </c>
      <c r="AT422" s="156" t="s">
        <v>186</v>
      </c>
      <c r="AU422" s="156" t="s">
        <v>89</v>
      </c>
      <c r="AY422" s="17" t="s">
        <v>175</v>
      </c>
      <c r="BE422" s="157">
        <f t="shared" ref="BE422:BE430" si="14">IF(N422="základná",J422,0)</f>
        <v>0</v>
      </c>
      <c r="BF422" s="157">
        <f t="shared" ref="BF422:BF430" si="15">IF(N422="znížená",J422,0)</f>
        <v>0</v>
      </c>
      <c r="BG422" s="157">
        <f t="shared" ref="BG422:BG430" si="16">IF(N422="zákl. prenesená",J422,0)</f>
        <v>0</v>
      </c>
      <c r="BH422" s="157">
        <f t="shared" ref="BH422:BH430" si="17">IF(N422="zníž. prenesená",J422,0)</f>
        <v>0</v>
      </c>
      <c r="BI422" s="157">
        <f t="shared" ref="BI422:BI430" si="18">IF(N422="nulová",J422,0)</f>
        <v>0</v>
      </c>
      <c r="BJ422" s="17" t="s">
        <v>89</v>
      </c>
      <c r="BK422" s="157">
        <f t="shared" ref="BK422:BK430" si="19">ROUND(I422*H422,2)</f>
        <v>0</v>
      </c>
      <c r="BL422" s="17" t="s">
        <v>321</v>
      </c>
      <c r="BM422" s="156" t="s">
        <v>615</v>
      </c>
    </row>
    <row r="423" spans="2:65" s="1" customFormat="1" ht="33" customHeight="1">
      <c r="B423" s="143"/>
      <c r="C423" s="144" t="s">
        <v>616</v>
      </c>
      <c r="D423" s="144" t="s">
        <v>178</v>
      </c>
      <c r="E423" s="145" t="s">
        <v>617</v>
      </c>
      <c r="F423" s="146" t="s">
        <v>618</v>
      </c>
      <c r="G423" s="147" t="s">
        <v>181</v>
      </c>
      <c r="H423" s="148">
        <v>4</v>
      </c>
      <c r="I423" s="149"/>
      <c r="J423" s="150">
        <f t="shared" si="10"/>
        <v>0</v>
      </c>
      <c r="K423" s="151"/>
      <c r="L423" s="32"/>
      <c r="M423" s="152" t="s">
        <v>1</v>
      </c>
      <c r="N423" s="153" t="s">
        <v>42</v>
      </c>
      <c r="P423" s="154">
        <f t="shared" si="11"/>
        <v>0</v>
      </c>
      <c r="Q423" s="154">
        <v>0</v>
      </c>
      <c r="R423" s="154">
        <f t="shared" si="12"/>
        <v>0</v>
      </c>
      <c r="S423" s="154">
        <v>0</v>
      </c>
      <c r="T423" s="155">
        <f t="shared" si="13"/>
        <v>0</v>
      </c>
      <c r="AR423" s="156" t="s">
        <v>321</v>
      </c>
      <c r="AT423" s="156" t="s">
        <v>178</v>
      </c>
      <c r="AU423" s="156" t="s">
        <v>89</v>
      </c>
      <c r="AY423" s="17" t="s">
        <v>175</v>
      </c>
      <c r="BE423" s="157">
        <f t="shared" si="14"/>
        <v>0</v>
      </c>
      <c r="BF423" s="157">
        <f t="shared" si="15"/>
        <v>0</v>
      </c>
      <c r="BG423" s="157">
        <f t="shared" si="16"/>
        <v>0</v>
      </c>
      <c r="BH423" s="157">
        <f t="shared" si="17"/>
        <v>0</v>
      </c>
      <c r="BI423" s="157">
        <f t="shared" si="18"/>
        <v>0</v>
      </c>
      <c r="BJ423" s="17" t="s">
        <v>89</v>
      </c>
      <c r="BK423" s="157">
        <f t="shared" si="19"/>
        <v>0</v>
      </c>
      <c r="BL423" s="17" t="s">
        <v>321</v>
      </c>
      <c r="BM423" s="156" t="s">
        <v>619</v>
      </c>
    </row>
    <row r="424" spans="2:65" s="1" customFormat="1" ht="49.15" customHeight="1">
      <c r="B424" s="143"/>
      <c r="C424" s="172" t="s">
        <v>620</v>
      </c>
      <c r="D424" s="172" t="s">
        <v>186</v>
      </c>
      <c r="E424" s="173" t="s">
        <v>621</v>
      </c>
      <c r="F424" s="174" t="s">
        <v>622</v>
      </c>
      <c r="G424" s="175" t="s">
        <v>181</v>
      </c>
      <c r="H424" s="176">
        <v>2</v>
      </c>
      <c r="I424" s="177"/>
      <c r="J424" s="178">
        <f t="shared" si="10"/>
        <v>0</v>
      </c>
      <c r="K424" s="179"/>
      <c r="L424" s="180"/>
      <c r="M424" s="181" t="s">
        <v>1</v>
      </c>
      <c r="N424" s="182" t="s">
        <v>42</v>
      </c>
      <c r="P424" s="154">
        <f t="shared" si="11"/>
        <v>0</v>
      </c>
      <c r="Q424" s="154">
        <v>0.32800000000000001</v>
      </c>
      <c r="R424" s="154">
        <f t="shared" si="12"/>
        <v>0.65600000000000003</v>
      </c>
      <c r="S424" s="154">
        <v>0</v>
      </c>
      <c r="T424" s="155">
        <f t="shared" si="13"/>
        <v>0</v>
      </c>
      <c r="AR424" s="156" t="s">
        <v>407</v>
      </c>
      <c r="AT424" s="156" t="s">
        <v>186</v>
      </c>
      <c r="AU424" s="156" t="s">
        <v>89</v>
      </c>
      <c r="AY424" s="17" t="s">
        <v>175</v>
      </c>
      <c r="BE424" s="157">
        <f t="shared" si="14"/>
        <v>0</v>
      </c>
      <c r="BF424" s="157">
        <f t="shared" si="15"/>
        <v>0</v>
      </c>
      <c r="BG424" s="157">
        <f t="shared" si="16"/>
        <v>0</v>
      </c>
      <c r="BH424" s="157">
        <f t="shared" si="17"/>
        <v>0</v>
      </c>
      <c r="BI424" s="157">
        <f t="shared" si="18"/>
        <v>0</v>
      </c>
      <c r="BJ424" s="17" t="s">
        <v>89</v>
      </c>
      <c r="BK424" s="157">
        <f t="shared" si="19"/>
        <v>0</v>
      </c>
      <c r="BL424" s="17" t="s">
        <v>321</v>
      </c>
      <c r="BM424" s="156" t="s">
        <v>623</v>
      </c>
    </row>
    <row r="425" spans="2:65" s="1" customFormat="1" ht="49.15" customHeight="1">
      <c r="B425" s="143"/>
      <c r="C425" s="172" t="s">
        <v>624</v>
      </c>
      <c r="D425" s="172" t="s">
        <v>186</v>
      </c>
      <c r="E425" s="173" t="s">
        <v>625</v>
      </c>
      <c r="F425" s="174" t="s">
        <v>626</v>
      </c>
      <c r="G425" s="175" t="s">
        <v>181</v>
      </c>
      <c r="H425" s="176">
        <v>1</v>
      </c>
      <c r="I425" s="177"/>
      <c r="J425" s="178">
        <f t="shared" si="10"/>
        <v>0</v>
      </c>
      <c r="K425" s="179"/>
      <c r="L425" s="180"/>
      <c r="M425" s="181" t="s">
        <v>1</v>
      </c>
      <c r="N425" s="182" t="s">
        <v>42</v>
      </c>
      <c r="P425" s="154">
        <f t="shared" si="11"/>
        <v>0</v>
      </c>
      <c r="Q425" s="154">
        <v>0.32800000000000001</v>
      </c>
      <c r="R425" s="154">
        <f t="shared" si="12"/>
        <v>0.32800000000000001</v>
      </c>
      <c r="S425" s="154">
        <v>0</v>
      </c>
      <c r="T425" s="155">
        <f t="shared" si="13"/>
        <v>0</v>
      </c>
      <c r="AR425" s="156" t="s">
        <v>407</v>
      </c>
      <c r="AT425" s="156" t="s">
        <v>186</v>
      </c>
      <c r="AU425" s="156" t="s">
        <v>89</v>
      </c>
      <c r="AY425" s="17" t="s">
        <v>175</v>
      </c>
      <c r="BE425" s="157">
        <f t="shared" si="14"/>
        <v>0</v>
      </c>
      <c r="BF425" s="157">
        <f t="shared" si="15"/>
        <v>0</v>
      </c>
      <c r="BG425" s="157">
        <f t="shared" si="16"/>
        <v>0</v>
      </c>
      <c r="BH425" s="157">
        <f t="shared" si="17"/>
        <v>0</v>
      </c>
      <c r="BI425" s="157">
        <f t="shared" si="18"/>
        <v>0</v>
      </c>
      <c r="BJ425" s="17" t="s">
        <v>89</v>
      </c>
      <c r="BK425" s="157">
        <f t="shared" si="19"/>
        <v>0</v>
      </c>
      <c r="BL425" s="17" t="s">
        <v>321</v>
      </c>
      <c r="BM425" s="156" t="s">
        <v>627</v>
      </c>
    </row>
    <row r="426" spans="2:65" s="1" customFormat="1" ht="49.15" customHeight="1">
      <c r="B426" s="143"/>
      <c r="C426" s="172" t="s">
        <v>628</v>
      </c>
      <c r="D426" s="172" t="s">
        <v>186</v>
      </c>
      <c r="E426" s="173" t="s">
        <v>629</v>
      </c>
      <c r="F426" s="174" t="s">
        <v>630</v>
      </c>
      <c r="G426" s="175" t="s">
        <v>181</v>
      </c>
      <c r="H426" s="176">
        <v>1</v>
      </c>
      <c r="I426" s="177"/>
      <c r="J426" s="178">
        <f t="shared" si="10"/>
        <v>0</v>
      </c>
      <c r="K426" s="179"/>
      <c r="L426" s="180"/>
      <c r="M426" s="181" t="s">
        <v>1</v>
      </c>
      <c r="N426" s="182" t="s">
        <v>42</v>
      </c>
      <c r="P426" s="154">
        <f t="shared" si="11"/>
        <v>0</v>
      </c>
      <c r="Q426" s="154">
        <v>0.32800000000000001</v>
      </c>
      <c r="R426" s="154">
        <f t="shared" si="12"/>
        <v>0.32800000000000001</v>
      </c>
      <c r="S426" s="154">
        <v>0</v>
      </c>
      <c r="T426" s="155">
        <f t="shared" si="13"/>
        <v>0</v>
      </c>
      <c r="AR426" s="156" t="s">
        <v>407</v>
      </c>
      <c r="AT426" s="156" t="s">
        <v>186</v>
      </c>
      <c r="AU426" s="156" t="s">
        <v>89</v>
      </c>
      <c r="AY426" s="17" t="s">
        <v>175</v>
      </c>
      <c r="BE426" s="157">
        <f t="shared" si="14"/>
        <v>0</v>
      </c>
      <c r="BF426" s="157">
        <f t="shared" si="15"/>
        <v>0</v>
      </c>
      <c r="BG426" s="157">
        <f t="shared" si="16"/>
        <v>0</v>
      </c>
      <c r="BH426" s="157">
        <f t="shared" si="17"/>
        <v>0</v>
      </c>
      <c r="BI426" s="157">
        <f t="shared" si="18"/>
        <v>0</v>
      </c>
      <c r="BJ426" s="17" t="s">
        <v>89</v>
      </c>
      <c r="BK426" s="157">
        <f t="shared" si="19"/>
        <v>0</v>
      </c>
      <c r="BL426" s="17" t="s">
        <v>321</v>
      </c>
      <c r="BM426" s="156" t="s">
        <v>631</v>
      </c>
    </row>
    <row r="427" spans="2:65" s="1" customFormat="1" ht="33" customHeight="1">
      <c r="B427" s="143"/>
      <c r="C427" s="144" t="s">
        <v>632</v>
      </c>
      <c r="D427" s="144" t="s">
        <v>178</v>
      </c>
      <c r="E427" s="145" t="s">
        <v>633</v>
      </c>
      <c r="F427" s="146" t="s">
        <v>634</v>
      </c>
      <c r="G427" s="147" t="s">
        <v>181</v>
      </c>
      <c r="H427" s="148">
        <v>26</v>
      </c>
      <c r="I427" s="149"/>
      <c r="J427" s="150">
        <f t="shared" si="10"/>
        <v>0</v>
      </c>
      <c r="K427" s="151"/>
      <c r="L427" s="32"/>
      <c r="M427" s="152" t="s">
        <v>1</v>
      </c>
      <c r="N427" s="153" t="s">
        <v>42</v>
      </c>
      <c r="P427" s="154">
        <f t="shared" si="11"/>
        <v>0</v>
      </c>
      <c r="Q427" s="154">
        <v>0</v>
      </c>
      <c r="R427" s="154">
        <f t="shared" si="12"/>
        <v>0</v>
      </c>
      <c r="S427" s="154">
        <v>0</v>
      </c>
      <c r="T427" s="155">
        <f t="shared" si="13"/>
        <v>0</v>
      </c>
      <c r="AR427" s="156" t="s">
        <v>321</v>
      </c>
      <c r="AT427" s="156" t="s">
        <v>178</v>
      </c>
      <c r="AU427" s="156" t="s">
        <v>89</v>
      </c>
      <c r="AY427" s="17" t="s">
        <v>175</v>
      </c>
      <c r="BE427" s="157">
        <f t="shared" si="14"/>
        <v>0</v>
      </c>
      <c r="BF427" s="157">
        <f t="shared" si="15"/>
        <v>0</v>
      </c>
      <c r="BG427" s="157">
        <f t="shared" si="16"/>
        <v>0</v>
      </c>
      <c r="BH427" s="157">
        <f t="shared" si="17"/>
        <v>0</v>
      </c>
      <c r="BI427" s="157">
        <f t="shared" si="18"/>
        <v>0</v>
      </c>
      <c r="BJ427" s="17" t="s">
        <v>89</v>
      </c>
      <c r="BK427" s="157">
        <f t="shared" si="19"/>
        <v>0</v>
      </c>
      <c r="BL427" s="17" t="s">
        <v>321</v>
      </c>
      <c r="BM427" s="156" t="s">
        <v>635</v>
      </c>
    </row>
    <row r="428" spans="2:65" s="1" customFormat="1" ht="44.25" customHeight="1">
      <c r="B428" s="143"/>
      <c r="C428" s="172" t="s">
        <v>636</v>
      </c>
      <c r="D428" s="172" t="s">
        <v>186</v>
      </c>
      <c r="E428" s="173" t="s">
        <v>637</v>
      </c>
      <c r="F428" s="174" t="s">
        <v>638</v>
      </c>
      <c r="G428" s="175" t="s">
        <v>181</v>
      </c>
      <c r="H428" s="176">
        <v>26</v>
      </c>
      <c r="I428" s="177"/>
      <c r="J428" s="178">
        <f t="shared" si="10"/>
        <v>0</v>
      </c>
      <c r="K428" s="179"/>
      <c r="L428" s="180"/>
      <c r="M428" s="181" t="s">
        <v>1</v>
      </c>
      <c r="N428" s="182" t="s">
        <v>42</v>
      </c>
      <c r="P428" s="154">
        <f t="shared" si="11"/>
        <v>0</v>
      </c>
      <c r="Q428" s="154">
        <v>1.2E-2</v>
      </c>
      <c r="R428" s="154">
        <f t="shared" si="12"/>
        <v>0.312</v>
      </c>
      <c r="S428" s="154">
        <v>0</v>
      </c>
      <c r="T428" s="155">
        <f t="shared" si="13"/>
        <v>0</v>
      </c>
      <c r="AR428" s="156" t="s">
        <v>407</v>
      </c>
      <c r="AT428" s="156" t="s">
        <v>186</v>
      </c>
      <c r="AU428" s="156" t="s">
        <v>89</v>
      </c>
      <c r="AY428" s="17" t="s">
        <v>175</v>
      </c>
      <c r="BE428" s="157">
        <f t="shared" si="14"/>
        <v>0</v>
      </c>
      <c r="BF428" s="157">
        <f t="shared" si="15"/>
        <v>0</v>
      </c>
      <c r="BG428" s="157">
        <f t="shared" si="16"/>
        <v>0</v>
      </c>
      <c r="BH428" s="157">
        <f t="shared" si="17"/>
        <v>0</v>
      </c>
      <c r="BI428" s="157">
        <f t="shared" si="18"/>
        <v>0</v>
      </c>
      <c r="BJ428" s="17" t="s">
        <v>89</v>
      </c>
      <c r="BK428" s="157">
        <f t="shared" si="19"/>
        <v>0</v>
      </c>
      <c r="BL428" s="17" t="s">
        <v>321</v>
      </c>
      <c r="BM428" s="156" t="s">
        <v>639</v>
      </c>
    </row>
    <row r="429" spans="2:65" s="1" customFormat="1" ht="44.25" customHeight="1">
      <c r="B429" s="143"/>
      <c r="C429" s="172" t="s">
        <v>640</v>
      </c>
      <c r="D429" s="172" t="s">
        <v>186</v>
      </c>
      <c r="E429" s="173" t="s">
        <v>641</v>
      </c>
      <c r="F429" s="174" t="s">
        <v>642</v>
      </c>
      <c r="G429" s="175" t="s">
        <v>181</v>
      </c>
      <c r="H429" s="176">
        <v>2</v>
      </c>
      <c r="I429" s="177"/>
      <c r="J429" s="178">
        <f t="shared" si="10"/>
        <v>0</v>
      </c>
      <c r="K429" s="179"/>
      <c r="L429" s="180"/>
      <c r="M429" s="181" t="s">
        <v>1</v>
      </c>
      <c r="N429" s="182" t="s">
        <v>42</v>
      </c>
      <c r="P429" s="154">
        <f t="shared" si="11"/>
        <v>0</v>
      </c>
      <c r="Q429" s="154">
        <v>3.3599999999999998E-2</v>
      </c>
      <c r="R429" s="154">
        <f t="shared" si="12"/>
        <v>6.7199999999999996E-2</v>
      </c>
      <c r="S429" s="154">
        <v>0</v>
      </c>
      <c r="T429" s="155">
        <f t="shared" si="13"/>
        <v>0</v>
      </c>
      <c r="AR429" s="156" t="s">
        <v>407</v>
      </c>
      <c r="AT429" s="156" t="s">
        <v>186</v>
      </c>
      <c r="AU429" s="156" t="s">
        <v>89</v>
      </c>
      <c r="AY429" s="17" t="s">
        <v>175</v>
      </c>
      <c r="BE429" s="157">
        <f t="shared" si="14"/>
        <v>0</v>
      </c>
      <c r="BF429" s="157">
        <f t="shared" si="15"/>
        <v>0</v>
      </c>
      <c r="BG429" s="157">
        <f t="shared" si="16"/>
        <v>0</v>
      </c>
      <c r="BH429" s="157">
        <f t="shared" si="17"/>
        <v>0</v>
      </c>
      <c r="BI429" s="157">
        <f t="shared" si="18"/>
        <v>0</v>
      </c>
      <c r="BJ429" s="17" t="s">
        <v>89</v>
      </c>
      <c r="BK429" s="157">
        <f t="shared" si="19"/>
        <v>0</v>
      </c>
      <c r="BL429" s="17" t="s">
        <v>321</v>
      </c>
      <c r="BM429" s="156" t="s">
        <v>643</v>
      </c>
    </row>
    <row r="430" spans="2:65" s="1" customFormat="1" ht="24.2" customHeight="1">
      <c r="B430" s="143"/>
      <c r="C430" s="144" t="s">
        <v>644</v>
      </c>
      <c r="D430" s="144" t="s">
        <v>178</v>
      </c>
      <c r="E430" s="145" t="s">
        <v>645</v>
      </c>
      <c r="F430" s="146" t="s">
        <v>646</v>
      </c>
      <c r="G430" s="147" t="s">
        <v>432</v>
      </c>
      <c r="H430" s="190"/>
      <c r="I430" s="149"/>
      <c r="J430" s="150">
        <f t="shared" si="10"/>
        <v>0</v>
      </c>
      <c r="K430" s="151"/>
      <c r="L430" s="32"/>
      <c r="M430" s="152" t="s">
        <v>1</v>
      </c>
      <c r="N430" s="153" t="s">
        <v>42</v>
      </c>
      <c r="P430" s="154">
        <f t="shared" si="11"/>
        <v>0</v>
      </c>
      <c r="Q430" s="154">
        <v>0</v>
      </c>
      <c r="R430" s="154">
        <f t="shared" si="12"/>
        <v>0</v>
      </c>
      <c r="S430" s="154">
        <v>0</v>
      </c>
      <c r="T430" s="155">
        <f t="shared" si="13"/>
        <v>0</v>
      </c>
      <c r="AR430" s="156" t="s">
        <v>321</v>
      </c>
      <c r="AT430" s="156" t="s">
        <v>178</v>
      </c>
      <c r="AU430" s="156" t="s">
        <v>89</v>
      </c>
      <c r="AY430" s="17" t="s">
        <v>175</v>
      </c>
      <c r="BE430" s="157">
        <f t="shared" si="14"/>
        <v>0</v>
      </c>
      <c r="BF430" s="157">
        <f t="shared" si="15"/>
        <v>0</v>
      </c>
      <c r="BG430" s="157">
        <f t="shared" si="16"/>
        <v>0</v>
      </c>
      <c r="BH430" s="157">
        <f t="shared" si="17"/>
        <v>0</v>
      </c>
      <c r="BI430" s="157">
        <f t="shared" si="18"/>
        <v>0</v>
      </c>
      <c r="BJ430" s="17" t="s">
        <v>89</v>
      </c>
      <c r="BK430" s="157">
        <f t="shared" si="19"/>
        <v>0</v>
      </c>
      <c r="BL430" s="17" t="s">
        <v>321</v>
      </c>
      <c r="BM430" s="156" t="s">
        <v>647</v>
      </c>
    </row>
    <row r="431" spans="2:65" s="11" customFormat="1" ht="22.9" customHeight="1">
      <c r="B431" s="131"/>
      <c r="D431" s="132" t="s">
        <v>75</v>
      </c>
      <c r="E431" s="141" t="s">
        <v>648</v>
      </c>
      <c r="F431" s="141" t="s">
        <v>649</v>
      </c>
      <c r="I431" s="134"/>
      <c r="J431" s="142">
        <f>BK431</f>
        <v>0</v>
      </c>
      <c r="L431" s="131"/>
      <c r="M431" s="136"/>
      <c r="P431" s="137">
        <f>SUM(P432:P434)</f>
        <v>0</v>
      </c>
      <c r="R431" s="137">
        <f>SUM(R432:R434)</f>
        <v>6.0652328850000006E-2</v>
      </c>
      <c r="T431" s="138">
        <f>SUM(T432:T434)</f>
        <v>4.7761499999999998E-2</v>
      </c>
      <c r="AR431" s="132" t="s">
        <v>89</v>
      </c>
      <c r="AT431" s="139" t="s">
        <v>75</v>
      </c>
      <c r="AU431" s="139" t="s">
        <v>83</v>
      </c>
      <c r="AY431" s="132" t="s">
        <v>175</v>
      </c>
      <c r="BK431" s="140">
        <f>SUM(BK432:BK434)</f>
        <v>0</v>
      </c>
    </row>
    <row r="432" spans="2:65" s="1" customFormat="1" ht="24.2" customHeight="1">
      <c r="B432" s="143"/>
      <c r="C432" s="144" t="s">
        <v>650</v>
      </c>
      <c r="D432" s="144" t="s">
        <v>178</v>
      </c>
      <c r="E432" s="145" t="s">
        <v>651</v>
      </c>
      <c r="F432" s="146" t="s">
        <v>652</v>
      </c>
      <c r="G432" s="147" t="s">
        <v>197</v>
      </c>
      <c r="H432" s="148">
        <v>159.20500000000001</v>
      </c>
      <c r="I432" s="149"/>
      <c r="J432" s="150">
        <f>ROUND(I432*H432,2)</f>
        <v>0</v>
      </c>
      <c r="K432" s="151"/>
      <c r="L432" s="32"/>
      <c r="M432" s="152" t="s">
        <v>1</v>
      </c>
      <c r="N432" s="153" t="s">
        <v>42</v>
      </c>
      <c r="P432" s="154">
        <f>O432*H432</f>
        <v>0</v>
      </c>
      <c r="Q432" s="154">
        <v>5.22E-6</v>
      </c>
      <c r="R432" s="154">
        <f>Q432*H432</f>
        <v>8.310501000000001E-4</v>
      </c>
      <c r="S432" s="154">
        <v>2.9999999999999997E-4</v>
      </c>
      <c r="T432" s="155">
        <f>S432*H432</f>
        <v>4.7761499999999998E-2</v>
      </c>
      <c r="AR432" s="156" t="s">
        <v>321</v>
      </c>
      <c r="AT432" s="156" t="s">
        <v>178</v>
      </c>
      <c r="AU432" s="156" t="s">
        <v>89</v>
      </c>
      <c r="AY432" s="17" t="s">
        <v>175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89</v>
      </c>
      <c r="BK432" s="157">
        <f>ROUND(I432*H432,2)</f>
        <v>0</v>
      </c>
      <c r="BL432" s="17" t="s">
        <v>321</v>
      </c>
      <c r="BM432" s="156" t="s">
        <v>653</v>
      </c>
    </row>
    <row r="433" spans="2:65" s="1" customFormat="1" ht="24.2" customHeight="1">
      <c r="B433" s="143"/>
      <c r="C433" s="144" t="s">
        <v>654</v>
      </c>
      <c r="D433" s="144" t="s">
        <v>178</v>
      </c>
      <c r="E433" s="145" t="s">
        <v>655</v>
      </c>
      <c r="F433" s="146" t="s">
        <v>656</v>
      </c>
      <c r="G433" s="147" t="s">
        <v>197</v>
      </c>
      <c r="H433" s="148">
        <v>159.20500000000001</v>
      </c>
      <c r="I433" s="149"/>
      <c r="J433" s="150">
        <f>ROUND(I433*H433,2)</f>
        <v>0</v>
      </c>
      <c r="K433" s="151"/>
      <c r="L433" s="32"/>
      <c r="M433" s="152" t="s">
        <v>1</v>
      </c>
      <c r="N433" s="153" t="s">
        <v>42</v>
      </c>
      <c r="P433" s="154">
        <f>O433*H433</f>
        <v>0</v>
      </c>
      <c r="Q433" s="154">
        <v>1.6574999999999999E-4</v>
      </c>
      <c r="R433" s="154">
        <f>Q433*H433</f>
        <v>2.6388228749999999E-2</v>
      </c>
      <c r="S433" s="154">
        <v>0</v>
      </c>
      <c r="T433" s="155">
        <f>S433*H433</f>
        <v>0</v>
      </c>
      <c r="AR433" s="156" t="s">
        <v>321</v>
      </c>
      <c r="AT433" s="156" t="s">
        <v>178</v>
      </c>
      <c r="AU433" s="156" t="s">
        <v>89</v>
      </c>
      <c r="AY433" s="17" t="s">
        <v>175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89</v>
      </c>
      <c r="BK433" s="157">
        <f>ROUND(I433*H433,2)</f>
        <v>0</v>
      </c>
      <c r="BL433" s="17" t="s">
        <v>321</v>
      </c>
      <c r="BM433" s="156" t="s">
        <v>657</v>
      </c>
    </row>
    <row r="434" spans="2:65" s="1" customFormat="1" ht="37.9" customHeight="1">
      <c r="B434" s="143"/>
      <c r="C434" s="144" t="s">
        <v>658</v>
      </c>
      <c r="D434" s="144" t="s">
        <v>178</v>
      </c>
      <c r="E434" s="145" t="s">
        <v>659</v>
      </c>
      <c r="F434" s="146" t="s">
        <v>660</v>
      </c>
      <c r="G434" s="147" t="s">
        <v>197</v>
      </c>
      <c r="H434" s="148">
        <v>159.20500000000001</v>
      </c>
      <c r="I434" s="149"/>
      <c r="J434" s="150">
        <f>ROUND(I434*H434,2)</f>
        <v>0</v>
      </c>
      <c r="K434" s="151"/>
      <c r="L434" s="32"/>
      <c r="M434" s="152" t="s">
        <v>1</v>
      </c>
      <c r="N434" s="153" t="s">
        <v>42</v>
      </c>
      <c r="P434" s="154">
        <f>O434*H434</f>
        <v>0</v>
      </c>
      <c r="Q434" s="154">
        <v>2.1000000000000001E-4</v>
      </c>
      <c r="R434" s="154">
        <f>Q434*H434</f>
        <v>3.3433050000000006E-2</v>
      </c>
      <c r="S434" s="154">
        <v>0</v>
      </c>
      <c r="T434" s="155">
        <f>S434*H434</f>
        <v>0</v>
      </c>
      <c r="AR434" s="156" t="s">
        <v>321</v>
      </c>
      <c r="AT434" s="156" t="s">
        <v>178</v>
      </c>
      <c r="AU434" s="156" t="s">
        <v>89</v>
      </c>
      <c r="AY434" s="17" t="s">
        <v>175</v>
      </c>
      <c r="BE434" s="157">
        <f>IF(N434="základná",J434,0)</f>
        <v>0</v>
      </c>
      <c r="BF434" s="157">
        <f>IF(N434="znížená",J434,0)</f>
        <v>0</v>
      </c>
      <c r="BG434" s="157">
        <f>IF(N434="zákl. prenesená",J434,0)</f>
        <v>0</v>
      </c>
      <c r="BH434" s="157">
        <f>IF(N434="zníž. prenesená",J434,0)</f>
        <v>0</v>
      </c>
      <c r="BI434" s="157">
        <f>IF(N434="nulová",J434,0)</f>
        <v>0</v>
      </c>
      <c r="BJ434" s="17" t="s">
        <v>89</v>
      </c>
      <c r="BK434" s="157">
        <f>ROUND(I434*H434,2)</f>
        <v>0</v>
      </c>
      <c r="BL434" s="17" t="s">
        <v>321</v>
      </c>
      <c r="BM434" s="156" t="s">
        <v>661</v>
      </c>
    </row>
    <row r="435" spans="2:65" s="11" customFormat="1" ht="22.9" customHeight="1">
      <c r="B435" s="131"/>
      <c r="D435" s="132" t="s">
        <v>75</v>
      </c>
      <c r="E435" s="141" t="s">
        <v>662</v>
      </c>
      <c r="F435" s="141" t="s">
        <v>663</v>
      </c>
      <c r="I435" s="134"/>
      <c r="J435" s="142">
        <f>BK435</f>
        <v>0</v>
      </c>
      <c r="L435" s="131"/>
      <c r="M435" s="136"/>
      <c r="P435" s="137">
        <f>SUM(P436:P440)</f>
        <v>0</v>
      </c>
      <c r="R435" s="137">
        <f>SUM(R436:R440)</f>
        <v>0</v>
      </c>
      <c r="T435" s="138">
        <f>SUM(T436:T440)</f>
        <v>2.0281199999999999</v>
      </c>
      <c r="AR435" s="132" t="s">
        <v>89</v>
      </c>
      <c r="AT435" s="139" t="s">
        <v>75</v>
      </c>
      <c r="AU435" s="139" t="s">
        <v>83</v>
      </c>
      <c r="AY435" s="132" t="s">
        <v>175</v>
      </c>
      <c r="BK435" s="140">
        <f>SUM(BK436:BK440)</f>
        <v>0</v>
      </c>
    </row>
    <row r="436" spans="2:65" s="1" customFormat="1" ht="21.75" customHeight="1">
      <c r="B436" s="143"/>
      <c r="C436" s="144" t="s">
        <v>664</v>
      </c>
      <c r="D436" s="144" t="s">
        <v>178</v>
      </c>
      <c r="E436" s="145" t="s">
        <v>665</v>
      </c>
      <c r="F436" s="146" t="s">
        <v>666</v>
      </c>
      <c r="G436" s="147" t="s">
        <v>197</v>
      </c>
      <c r="H436" s="148">
        <v>270.416</v>
      </c>
      <c r="I436" s="149"/>
      <c r="J436" s="150">
        <f>ROUND(I436*H436,2)</f>
        <v>0</v>
      </c>
      <c r="K436" s="151"/>
      <c r="L436" s="32"/>
      <c r="M436" s="152" t="s">
        <v>1</v>
      </c>
      <c r="N436" s="153" t="s">
        <v>42</v>
      </c>
      <c r="P436" s="154">
        <f>O436*H436</f>
        <v>0</v>
      </c>
      <c r="Q436" s="154">
        <v>0</v>
      </c>
      <c r="R436" s="154">
        <f>Q436*H436</f>
        <v>0</v>
      </c>
      <c r="S436" s="154">
        <v>7.4999999999999997E-3</v>
      </c>
      <c r="T436" s="155">
        <f>S436*H436</f>
        <v>2.0281199999999999</v>
      </c>
      <c r="AR436" s="156" t="s">
        <v>321</v>
      </c>
      <c r="AT436" s="156" t="s">
        <v>178</v>
      </c>
      <c r="AU436" s="156" t="s">
        <v>89</v>
      </c>
      <c r="AY436" s="17" t="s">
        <v>175</v>
      </c>
      <c r="BE436" s="157">
        <f>IF(N436="základná",J436,0)</f>
        <v>0</v>
      </c>
      <c r="BF436" s="157">
        <f>IF(N436="znížená",J436,0)</f>
        <v>0</v>
      </c>
      <c r="BG436" s="157">
        <f>IF(N436="zákl. prenesená",J436,0)</f>
        <v>0</v>
      </c>
      <c r="BH436" s="157">
        <f>IF(N436="zníž. prenesená",J436,0)</f>
        <v>0</v>
      </c>
      <c r="BI436" s="157">
        <f>IF(N436="nulová",J436,0)</f>
        <v>0</v>
      </c>
      <c r="BJ436" s="17" t="s">
        <v>89</v>
      </c>
      <c r="BK436" s="157">
        <f>ROUND(I436*H436,2)</f>
        <v>0</v>
      </c>
      <c r="BL436" s="17" t="s">
        <v>321</v>
      </c>
      <c r="BM436" s="156" t="s">
        <v>667</v>
      </c>
    </row>
    <row r="437" spans="2:65" s="12" customFormat="1">
      <c r="B437" s="158"/>
      <c r="D437" s="159" t="s">
        <v>184</v>
      </c>
      <c r="E437" s="160" t="s">
        <v>1</v>
      </c>
      <c r="F437" s="161" t="s">
        <v>668</v>
      </c>
      <c r="H437" s="160" t="s">
        <v>1</v>
      </c>
      <c r="I437" s="162"/>
      <c r="L437" s="158"/>
      <c r="M437" s="163"/>
      <c r="T437" s="164"/>
      <c r="AT437" s="160" t="s">
        <v>184</v>
      </c>
      <c r="AU437" s="160" t="s">
        <v>89</v>
      </c>
      <c r="AV437" s="12" t="s">
        <v>83</v>
      </c>
      <c r="AW437" s="12" t="s">
        <v>31</v>
      </c>
      <c r="AX437" s="12" t="s">
        <v>76</v>
      </c>
      <c r="AY437" s="160" t="s">
        <v>175</v>
      </c>
    </row>
    <row r="438" spans="2:65" s="13" customFormat="1">
      <c r="B438" s="165"/>
      <c r="D438" s="159" t="s">
        <v>184</v>
      </c>
      <c r="E438" s="166" t="s">
        <v>1</v>
      </c>
      <c r="F438" s="167" t="s">
        <v>325</v>
      </c>
      <c r="H438" s="168">
        <v>261.57600000000002</v>
      </c>
      <c r="I438" s="169"/>
      <c r="L438" s="165"/>
      <c r="M438" s="170"/>
      <c r="T438" s="171"/>
      <c r="AT438" s="166" t="s">
        <v>184</v>
      </c>
      <c r="AU438" s="166" t="s">
        <v>89</v>
      </c>
      <c r="AV438" s="13" t="s">
        <v>89</v>
      </c>
      <c r="AW438" s="13" t="s">
        <v>31</v>
      </c>
      <c r="AX438" s="13" t="s">
        <v>76</v>
      </c>
      <c r="AY438" s="166" t="s">
        <v>175</v>
      </c>
    </row>
    <row r="439" spans="2:65" s="13" customFormat="1">
      <c r="B439" s="165"/>
      <c r="D439" s="159" t="s">
        <v>184</v>
      </c>
      <c r="E439" s="166" t="s">
        <v>1</v>
      </c>
      <c r="F439" s="167" t="s">
        <v>326</v>
      </c>
      <c r="H439" s="168">
        <v>8.84</v>
      </c>
      <c r="I439" s="169"/>
      <c r="L439" s="165"/>
      <c r="M439" s="170"/>
      <c r="T439" s="171"/>
      <c r="AT439" s="166" t="s">
        <v>184</v>
      </c>
      <c r="AU439" s="166" t="s">
        <v>89</v>
      </c>
      <c r="AV439" s="13" t="s">
        <v>89</v>
      </c>
      <c r="AW439" s="13" t="s">
        <v>31</v>
      </c>
      <c r="AX439" s="13" t="s">
        <v>76</v>
      </c>
      <c r="AY439" s="166" t="s">
        <v>175</v>
      </c>
    </row>
    <row r="440" spans="2:65" s="14" customFormat="1">
      <c r="B440" s="183"/>
      <c r="D440" s="159" t="s">
        <v>184</v>
      </c>
      <c r="E440" s="184" t="s">
        <v>1</v>
      </c>
      <c r="F440" s="185" t="s">
        <v>204</v>
      </c>
      <c r="H440" s="186">
        <v>270.416</v>
      </c>
      <c r="I440" s="187"/>
      <c r="L440" s="183"/>
      <c r="M440" s="191"/>
      <c r="N440" s="192"/>
      <c r="O440" s="192"/>
      <c r="P440" s="192"/>
      <c r="Q440" s="192"/>
      <c r="R440" s="192"/>
      <c r="S440" s="192"/>
      <c r="T440" s="193"/>
      <c r="AT440" s="184" t="s">
        <v>184</v>
      </c>
      <c r="AU440" s="184" t="s">
        <v>89</v>
      </c>
      <c r="AV440" s="14" t="s">
        <v>182</v>
      </c>
      <c r="AW440" s="14" t="s">
        <v>31</v>
      </c>
      <c r="AX440" s="14" t="s">
        <v>83</v>
      </c>
      <c r="AY440" s="184" t="s">
        <v>175</v>
      </c>
    </row>
    <row r="441" spans="2:65" s="1" customFormat="1" ht="6.95" customHeight="1"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32"/>
    </row>
  </sheetData>
  <autoFilter ref="C131:K440" xr:uid="{00000000-0009-0000-0000-000001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05"/>
  <sheetViews>
    <sheetView showGridLines="0" topLeftCell="A13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141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669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ROUND((SUM(BE135:BE404)),  2)</f>
        <v>0</v>
      </c>
      <c r="G35" s="100"/>
      <c r="H35" s="100"/>
      <c r="I35" s="101">
        <v>0.23</v>
      </c>
      <c r="J35" s="99">
        <f>ROUND(((SUM(BE135:BE404))*I35),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ROUND((SUM(BF135:BF404)),  2)</f>
        <v>0</v>
      </c>
      <c r="G36" s="100"/>
      <c r="H36" s="100"/>
      <c r="I36" s="101">
        <v>0.23</v>
      </c>
      <c r="J36" s="99">
        <f>ROUND(((SUM(BF135:BF404))*I36),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ROUND((SUM(BG135:BG404)),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ROUND((SUM(BH135:BH404)),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ROUND((SUM(BI135:BI404)),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141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02 - Fasáda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J135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J137</f>
        <v>0</v>
      </c>
      <c r="L100" s="118"/>
    </row>
    <row r="101" spans="2:47" s="9" customFormat="1" ht="19.899999999999999" customHeight="1">
      <c r="B101" s="118"/>
      <c r="D101" s="119" t="s">
        <v>151</v>
      </c>
      <c r="E101" s="120"/>
      <c r="F101" s="120"/>
      <c r="G101" s="120"/>
      <c r="H101" s="120"/>
      <c r="I101" s="120"/>
      <c r="J101" s="121">
        <f>J163</f>
        <v>0</v>
      </c>
      <c r="L101" s="118"/>
    </row>
    <row r="102" spans="2:47" s="9" customFormat="1" ht="19.899999999999999" customHeight="1">
      <c r="B102" s="118"/>
      <c r="D102" s="119" t="s">
        <v>152</v>
      </c>
      <c r="E102" s="120"/>
      <c r="F102" s="120"/>
      <c r="G102" s="120"/>
      <c r="H102" s="120"/>
      <c r="I102" s="120"/>
      <c r="J102" s="121">
        <f>J259</f>
        <v>0</v>
      </c>
      <c r="L102" s="118"/>
    </row>
    <row r="103" spans="2:47" s="9" customFormat="1" ht="19.899999999999999" customHeight="1">
      <c r="B103" s="118"/>
      <c r="D103" s="119" t="s">
        <v>153</v>
      </c>
      <c r="E103" s="120"/>
      <c r="F103" s="120"/>
      <c r="G103" s="120"/>
      <c r="H103" s="120"/>
      <c r="I103" s="120"/>
      <c r="J103" s="121">
        <f>J299</f>
        <v>0</v>
      </c>
      <c r="L103" s="118"/>
    </row>
    <row r="104" spans="2:47" s="8" customFormat="1" ht="24.95" customHeight="1">
      <c r="B104" s="114"/>
      <c r="D104" s="115" t="s">
        <v>155</v>
      </c>
      <c r="E104" s="116"/>
      <c r="F104" s="116"/>
      <c r="G104" s="116"/>
      <c r="H104" s="116"/>
      <c r="I104" s="116"/>
      <c r="J104" s="117">
        <f>J301</f>
        <v>0</v>
      </c>
      <c r="L104" s="114"/>
    </row>
    <row r="105" spans="2:47" s="9" customFormat="1" ht="19.899999999999999" customHeight="1">
      <c r="B105" s="118"/>
      <c r="D105" s="119" t="s">
        <v>671</v>
      </c>
      <c r="E105" s="120"/>
      <c r="F105" s="120"/>
      <c r="G105" s="120"/>
      <c r="H105" s="120"/>
      <c r="I105" s="120"/>
      <c r="J105" s="121">
        <f>J302</f>
        <v>0</v>
      </c>
      <c r="L105" s="118"/>
    </row>
    <row r="106" spans="2:47" s="9" customFormat="1" ht="19.899999999999999" customHeight="1">
      <c r="B106" s="118"/>
      <c r="D106" s="119" t="s">
        <v>672</v>
      </c>
      <c r="E106" s="120"/>
      <c r="F106" s="120"/>
      <c r="G106" s="120"/>
      <c r="H106" s="120"/>
      <c r="I106" s="120"/>
      <c r="J106" s="121">
        <f>J319</f>
        <v>0</v>
      </c>
      <c r="L106" s="118"/>
    </row>
    <row r="107" spans="2:47" s="9" customFormat="1" ht="19.899999999999999" customHeight="1">
      <c r="B107" s="118"/>
      <c r="D107" s="119" t="s">
        <v>673</v>
      </c>
      <c r="E107" s="120"/>
      <c r="F107" s="120"/>
      <c r="G107" s="120"/>
      <c r="H107" s="120"/>
      <c r="I107" s="120"/>
      <c r="J107" s="121">
        <f>J335</f>
        <v>0</v>
      </c>
      <c r="L107" s="118"/>
    </row>
    <row r="108" spans="2:47" s="9" customFormat="1" ht="19.899999999999999" customHeight="1">
      <c r="B108" s="118"/>
      <c r="D108" s="119" t="s">
        <v>156</v>
      </c>
      <c r="E108" s="120"/>
      <c r="F108" s="120"/>
      <c r="G108" s="120"/>
      <c r="H108" s="120"/>
      <c r="I108" s="120"/>
      <c r="J108" s="121">
        <f>J343</f>
        <v>0</v>
      </c>
      <c r="L108" s="118"/>
    </row>
    <row r="109" spans="2:47" s="9" customFormat="1" ht="19.899999999999999" customHeight="1">
      <c r="B109" s="118"/>
      <c r="D109" s="119" t="s">
        <v>158</v>
      </c>
      <c r="E109" s="120"/>
      <c r="F109" s="120"/>
      <c r="G109" s="120"/>
      <c r="H109" s="120"/>
      <c r="I109" s="120"/>
      <c r="J109" s="121">
        <f>J364</f>
        <v>0</v>
      </c>
      <c r="L109" s="118"/>
    </row>
    <row r="110" spans="2:47" s="9" customFormat="1" ht="19.899999999999999" customHeight="1">
      <c r="B110" s="118"/>
      <c r="D110" s="119" t="s">
        <v>674</v>
      </c>
      <c r="E110" s="120"/>
      <c r="F110" s="120"/>
      <c r="G110" s="120"/>
      <c r="H110" s="120"/>
      <c r="I110" s="120"/>
      <c r="J110" s="121">
        <f>J382</f>
        <v>0</v>
      </c>
      <c r="L110" s="118"/>
    </row>
    <row r="111" spans="2:47" s="8" customFormat="1" ht="24.95" customHeight="1">
      <c r="B111" s="114"/>
      <c r="D111" s="115" t="s">
        <v>675</v>
      </c>
      <c r="E111" s="116"/>
      <c r="F111" s="116"/>
      <c r="G111" s="116"/>
      <c r="H111" s="116"/>
      <c r="I111" s="116"/>
      <c r="J111" s="117">
        <f>J392</f>
        <v>0</v>
      </c>
      <c r="L111" s="114"/>
    </row>
    <row r="112" spans="2:47" s="8" customFormat="1" ht="24.95" customHeight="1">
      <c r="B112" s="114"/>
      <c r="D112" s="115" t="s">
        <v>676</v>
      </c>
      <c r="E112" s="116"/>
      <c r="F112" s="116"/>
      <c r="G112" s="116"/>
      <c r="H112" s="116"/>
      <c r="I112" s="116"/>
      <c r="J112" s="117">
        <f>J396</f>
        <v>0</v>
      </c>
      <c r="L112" s="114"/>
    </row>
    <row r="113" spans="2:12" s="8" customFormat="1" ht="24.95" customHeight="1">
      <c r="B113" s="114"/>
      <c r="D113" s="115" t="s">
        <v>677</v>
      </c>
      <c r="E113" s="116"/>
      <c r="F113" s="116"/>
      <c r="G113" s="116"/>
      <c r="H113" s="116"/>
      <c r="I113" s="116"/>
      <c r="J113" s="117">
        <f>J400</f>
        <v>0</v>
      </c>
      <c r="L113" s="114"/>
    </row>
    <row r="114" spans="2:12" s="1" customFormat="1" ht="21.75" customHeight="1">
      <c r="B114" s="32"/>
      <c r="L114" s="32"/>
    </row>
    <row r="115" spans="2:12" s="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5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5" customHeight="1">
      <c r="B120" s="32"/>
      <c r="C120" s="21" t="s">
        <v>161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26.25" customHeight="1">
      <c r="B123" s="32"/>
      <c r="E123" s="261" t="str">
        <f>E7</f>
        <v>Stavebné úpravy a rekonštrukcia priestorov Strednej odbornej školy drevárskej vo Zvolene</v>
      </c>
      <c r="F123" s="262"/>
      <c r="G123" s="262"/>
      <c r="H123" s="262"/>
      <c r="L123" s="32"/>
    </row>
    <row r="124" spans="2:12" ht="12" customHeight="1">
      <c r="B124" s="20"/>
      <c r="C124" s="27" t="s">
        <v>140</v>
      </c>
      <c r="L124" s="20"/>
    </row>
    <row r="125" spans="2:12" s="1" customFormat="1" ht="16.5" customHeight="1">
      <c r="B125" s="32"/>
      <c r="E125" s="261" t="s">
        <v>141</v>
      </c>
      <c r="F125" s="260"/>
      <c r="G125" s="260"/>
      <c r="H125" s="260"/>
      <c r="L125" s="32"/>
    </row>
    <row r="126" spans="2:12" s="1" customFormat="1" ht="12" customHeight="1">
      <c r="B126" s="32"/>
      <c r="C126" s="27" t="s">
        <v>142</v>
      </c>
      <c r="L126" s="32"/>
    </row>
    <row r="127" spans="2:12" s="1" customFormat="1" ht="16.5" customHeight="1">
      <c r="B127" s="32"/>
      <c r="E127" s="215" t="str">
        <f>E11</f>
        <v>02 - Fasáda</v>
      </c>
      <c r="F127" s="260"/>
      <c r="G127" s="260"/>
      <c r="H127" s="260"/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19</v>
      </c>
      <c r="F129" s="25" t="str">
        <f>F14</f>
        <v>parc.č. 1132/1, 1132/2, 1558/147 k.ú. Môťová</v>
      </c>
      <c r="I129" s="27" t="s">
        <v>21</v>
      </c>
      <c r="J129" s="55" t="str">
        <f>IF(J14="","",J14)</f>
        <v>27. 2. 2025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23</v>
      </c>
      <c r="F131" s="25" t="str">
        <f>E17</f>
        <v>Banskobystrický samosprávny kraj</v>
      </c>
      <c r="I131" s="27" t="s">
        <v>29</v>
      </c>
      <c r="J131" s="30" t="str">
        <f>E23</f>
        <v>Ing. Marek Mečír</v>
      </c>
      <c r="L131" s="32"/>
    </row>
    <row r="132" spans="2:65" s="1" customFormat="1" ht="15.2" customHeight="1">
      <c r="B132" s="32"/>
      <c r="C132" s="27" t="s">
        <v>27</v>
      </c>
      <c r="F132" s="25" t="str">
        <f>IF(E20="","",E20)</f>
        <v>Vyplň údaj</v>
      </c>
      <c r="I132" s="27" t="s">
        <v>32</v>
      </c>
      <c r="J132" s="30" t="str">
        <f>E26</f>
        <v>Stanislav Hlubina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22"/>
      <c r="C134" s="123" t="s">
        <v>162</v>
      </c>
      <c r="D134" s="124" t="s">
        <v>61</v>
      </c>
      <c r="E134" s="124" t="s">
        <v>57</v>
      </c>
      <c r="F134" s="124" t="s">
        <v>58</v>
      </c>
      <c r="G134" s="124" t="s">
        <v>163</v>
      </c>
      <c r="H134" s="124" t="s">
        <v>164</v>
      </c>
      <c r="I134" s="124" t="s">
        <v>165</v>
      </c>
      <c r="J134" s="125" t="s">
        <v>146</v>
      </c>
      <c r="K134" s="126" t="s">
        <v>166</v>
      </c>
      <c r="L134" s="122"/>
      <c r="M134" s="62" t="s">
        <v>1</v>
      </c>
      <c r="N134" s="63" t="s">
        <v>40</v>
      </c>
      <c r="O134" s="63" t="s">
        <v>167</v>
      </c>
      <c r="P134" s="63" t="s">
        <v>168</v>
      </c>
      <c r="Q134" s="63" t="s">
        <v>169</v>
      </c>
      <c r="R134" s="63" t="s">
        <v>170</v>
      </c>
      <c r="S134" s="63" t="s">
        <v>171</v>
      </c>
      <c r="T134" s="64" t="s">
        <v>172</v>
      </c>
    </row>
    <row r="135" spans="2:65" s="1" customFormat="1" ht="22.9" customHeight="1">
      <c r="B135" s="32"/>
      <c r="C135" s="67" t="s">
        <v>147</v>
      </c>
      <c r="J135" s="127">
        <f>BK135</f>
        <v>0</v>
      </c>
      <c r="L135" s="32"/>
      <c r="M135" s="65"/>
      <c r="N135" s="56"/>
      <c r="O135" s="56"/>
      <c r="P135" s="128">
        <f>P136+P301+P392+P396+P400</f>
        <v>0</v>
      </c>
      <c r="Q135" s="56"/>
      <c r="R135" s="128">
        <f>R136+R301+R392+R396+R400</f>
        <v>177.02999304480997</v>
      </c>
      <c r="S135" s="56"/>
      <c r="T135" s="129">
        <f>T136+T301+T392+T396+T400</f>
        <v>38.934313999999993</v>
      </c>
      <c r="AT135" s="17" t="s">
        <v>75</v>
      </c>
      <c r="AU135" s="17" t="s">
        <v>148</v>
      </c>
      <c r="BK135" s="130">
        <f>BK136+BK301+BK392+BK396+BK400</f>
        <v>0</v>
      </c>
    </row>
    <row r="136" spans="2:65" s="11" customFormat="1" ht="25.9" customHeight="1">
      <c r="B136" s="131"/>
      <c r="D136" s="132" t="s">
        <v>75</v>
      </c>
      <c r="E136" s="133" t="s">
        <v>173</v>
      </c>
      <c r="F136" s="133" t="s">
        <v>174</v>
      </c>
      <c r="I136" s="134"/>
      <c r="J136" s="135">
        <f>BK136</f>
        <v>0</v>
      </c>
      <c r="L136" s="131"/>
      <c r="M136" s="136"/>
      <c r="P136" s="137">
        <f>P137+P163+P259+P299</f>
        <v>0</v>
      </c>
      <c r="R136" s="137">
        <f>R137+R163+R259+R299</f>
        <v>169.23571209880998</v>
      </c>
      <c r="T136" s="138">
        <f>T137+T163+T259+T299</f>
        <v>37.282061999999996</v>
      </c>
      <c r="AR136" s="132" t="s">
        <v>83</v>
      </c>
      <c r="AT136" s="139" t="s">
        <v>75</v>
      </c>
      <c r="AU136" s="139" t="s">
        <v>76</v>
      </c>
      <c r="AY136" s="132" t="s">
        <v>175</v>
      </c>
      <c r="BK136" s="140">
        <f>BK137+BK163+BK259+BK299</f>
        <v>0</v>
      </c>
    </row>
    <row r="137" spans="2:65" s="11" customFormat="1" ht="22.9" customHeight="1">
      <c r="B137" s="131"/>
      <c r="D137" s="132" t="s">
        <v>75</v>
      </c>
      <c r="E137" s="141" t="s">
        <v>83</v>
      </c>
      <c r="F137" s="141" t="s">
        <v>678</v>
      </c>
      <c r="I137" s="134"/>
      <c r="J137" s="142">
        <f>BK137</f>
        <v>0</v>
      </c>
      <c r="L137" s="131"/>
      <c r="M137" s="136"/>
      <c r="P137" s="137">
        <f>SUM(P138:P162)</f>
        <v>0</v>
      </c>
      <c r="R137" s="137">
        <f>SUM(R138:R162)</f>
        <v>0</v>
      </c>
      <c r="T137" s="138">
        <f>SUM(T138:T162)</f>
        <v>0</v>
      </c>
      <c r="AR137" s="132" t="s">
        <v>83</v>
      </c>
      <c r="AT137" s="139" t="s">
        <v>75</v>
      </c>
      <c r="AU137" s="139" t="s">
        <v>83</v>
      </c>
      <c r="AY137" s="132" t="s">
        <v>175</v>
      </c>
      <c r="BK137" s="140">
        <f>SUM(BK138:BK162)</f>
        <v>0</v>
      </c>
    </row>
    <row r="138" spans="2:65" s="1" customFormat="1" ht="37.9" customHeight="1">
      <c r="B138" s="143"/>
      <c r="C138" s="144" t="s">
        <v>83</v>
      </c>
      <c r="D138" s="144" t="s">
        <v>178</v>
      </c>
      <c r="E138" s="145" t="s">
        <v>679</v>
      </c>
      <c r="F138" s="146" t="s">
        <v>680</v>
      </c>
      <c r="G138" s="147" t="s">
        <v>289</v>
      </c>
      <c r="H138" s="148">
        <v>7.9539999999999997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182</v>
      </c>
      <c r="AT138" s="156" t="s">
        <v>178</v>
      </c>
      <c r="AU138" s="156" t="s">
        <v>89</v>
      </c>
      <c r="AY138" s="17" t="s">
        <v>175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182</v>
      </c>
      <c r="BM138" s="156" t="s">
        <v>681</v>
      </c>
    </row>
    <row r="139" spans="2:65" s="12" customFormat="1">
      <c r="B139" s="158"/>
      <c r="D139" s="159" t="s">
        <v>184</v>
      </c>
      <c r="E139" s="160" t="s">
        <v>1</v>
      </c>
      <c r="F139" s="161" t="s">
        <v>682</v>
      </c>
      <c r="H139" s="160" t="s">
        <v>1</v>
      </c>
      <c r="I139" s="162"/>
      <c r="L139" s="158"/>
      <c r="M139" s="163"/>
      <c r="T139" s="164"/>
      <c r="AT139" s="160" t="s">
        <v>184</v>
      </c>
      <c r="AU139" s="160" t="s">
        <v>89</v>
      </c>
      <c r="AV139" s="12" t="s">
        <v>83</v>
      </c>
      <c r="AW139" s="12" t="s">
        <v>31</v>
      </c>
      <c r="AX139" s="12" t="s">
        <v>76</v>
      </c>
      <c r="AY139" s="160" t="s">
        <v>175</v>
      </c>
    </row>
    <row r="140" spans="2:65" s="13" customFormat="1">
      <c r="B140" s="165"/>
      <c r="D140" s="159" t="s">
        <v>184</v>
      </c>
      <c r="E140" s="166" t="s">
        <v>1</v>
      </c>
      <c r="F140" s="167" t="s">
        <v>683</v>
      </c>
      <c r="H140" s="168">
        <v>7.9539999999999997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175</v>
      </c>
    </row>
    <row r="141" spans="2:65" s="14" customFormat="1">
      <c r="B141" s="183"/>
      <c r="D141" s="159" t="s">
        <v>184</v>
      </c>
      <c r="E141" s="184" t="s">
        <v>1</v>
      </c>
      <c r="F141" s="185" t="s">
        <v>204</v>
      </c>
      <c r="H141" s="186">
        <v>7.9539999999999997</v>
      </c>
      <c r="I141" s="187"/>
      <c r="L141" s="183"/>
      <c r="M141" s="188"/>
      <c r="T141" s="189"/>
      <c r="AT141" s="184" t="s">
        <v>184</v>
      </c>
      <c r="AU141" s="184" t="s">
        <v>89</v>
      </c>
      <c r="AV141" s="14" t="s">
        <v>182</v>
      </c>
      <c r="AW141" s="14" t="s">
        <v>31</v>
      </c>
      <c r="AX141" s="14" t="s">
        <v>83</v>
      </c>
      <c r="AY141" s="184" t="s">
        <v>175</v>
      </c>
    </row>
    <row r="142" spans="2:65" s="1" customFormat="1" ht="21.75" customHeight="1">
      <c r="B142" s="143"/>
      <c r="C142" s="144" t="s">
        <v>89</v>
      </c>
      <c r="D142" s="144" t="s">
        <v>178</v>
      </c>
      <c r="E142" s="145" t="s">
        <v>684</v>
      </c>
      <c r="F142" s="146" t="s">
        <v>685</v>
      </c>
      <c r="G142" s="147" t="s">
        <v>289</v>
      </c>
      <c r="H142" s="148">
        <v>160.38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182</v>
      </c>
      <c r="AT142" s="156" t="s">
        <v>178</v>
      </c>
      <c r="AU142" s="156" t="s">
        <v>89</v>
      </c>
      <c r="AY142" s="17" t="s">
        <v>175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182</v>
      </c>
      <c r="BM142" s="156" t="s">
        <v>686</v>
      </c>
    </row>
    <row r="143" spans="2:65" s="12" customFormat="1">
      <c r="B143" s="158"/>
      <c r="D143" s="159" t="s">
        <v>184</v>
      </c>
      <c r="E143" s="160" t="s">
        <v>1</v>
      </c>
      <c r="F143" s="161" t="s">
        <v>687</v>
      </c>
      <c r="H143" s="160" t="s">
        <v>1</v>
      </c>
      <c r="I143" s="162"/>
      <c r="L143" s="158"/>
      <c r="M143" s="163"/>
      <c r="T143" s="164"/>
      <c r="AT143" s="160" t="s">
        <v>184</v>
      </c>
      <c r="AU143" s="160" t="s">
        <v>89</v>
      </c>
      <c r="AV143" s="12" t="s">
        <v>83</v>
      </c>
      <c r="AW143" s="12" t="s">
        <v>31</v>
      </c>
      <c r="AX143" s="12" t="s">
        <v>76</v>
      </c>
      <c r="AY143" s="160" t="s">
        <v>175</v>
      </c>
    </row>
    <row r="144" spans="2:65" s="13" customFormat="1">
      <c r="B144" s="165"/>
      <c r="D144" s="159" t="s">
        <v>184</v>
      </c>
      <c r="E144" s="166" t="s">
        <v>1</v>
      </c>
      <c r="F144" s="167" t="s">
        <v>688</v>
      </c>
      <c r="H144" s="168">
        <v>160.38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175</v>
      </c>
    </row>
    <row r="145" spans="2:65" s="14" customFormat="1">
      <c r="B145" s="183"/>
      <c r="D145" s="159" t="s">
        <v>184</v>
      </c>
      <c r="E145" s="184" t="s">
        <v>1</v>
      </c>
      <c r="F145" s="185" t="s">
        <v>204</v>
      </c>
      <c r="H145" s="186">
        <v>160.38</v>
      </c>
      <c r="I145" s="187"/>
      <c r="L145" s="183"/>
      <c r="M145" s="188"/>
      <c r="T145" s="189"/>
      <c r="AT145" s="184" t="s">
        <v>184</v>
      </c>
      <c r="AU145" s="184" t="s">
        <v>89</v>
      </c>
      <c r="AV145" s="14" t="s">
        <v>182</v>
      </c>
      <c r="AW145" s="14" t="s">
        <v>31</v>
      </c>
      <c r="AX145" s="14" t="s">
        <v>83</v>
      </c>
      <c r="AY145" s="184" t="s">
        <v>175</v>
      </c>
    </row>
    <row r="146" spans="2:65" s="1" customFormat="1" ht="37.9" customHeight="1">
      <c r="B146" s="143"/>
      <c r="C146" s="144" t="s">
        <v>176</v>
      </c>
      <c r="D146" s="144" t="s">
        <v>178</v>
      </c>
      <c r="E146" s="145" t="s">
        <v>689</v>
      </c>
      <c r="F146" s="146" t="s">
        <v>690</v>
      </c>
      <c r="G146" s="147" t="s">
        <v>289</v>
      </c>
      <c r="H146" s="148">
        <v>48.113999999999997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182</v>
      </c>
      <c r="AT146" s="156" t="s">
        <v>178</v>
      </c>
      <c r="AU146" s="156" t="s">
        <v>89</v>
      </c>
      <c r="AY146" s="17" t="s">
        <v>175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182</v>
      </c>
      <c r="BM146" s="156" t="s">
        <v>691</v>
      </c>
    </row>
    <row r="147" spans="2:65" s="13" customFormat="1">
      <c r="B147" s="165"/>
      <c r="D147" s="159" t="s">
        <v>184</v>
      </c>
      <c r="E147" s="166" t="s">
        <v>1</v>
      </c>
      <c r="F147" s="167" t="s">
        <v>692</v>
      </c>
      <c r="H147" s="168">
        <v>48.113999999999997</v>
      </c>
      <c r="I147" s="169"/>
      <c r="L147" s="165"/>
      <c r="M147" s="170"/>
      <c r="T147" s="171"/>
      <c r="AT147" s="166" t="s">
        <v>184</v>
      </c>
      <c r="AU147" s="166" t="s">
        <v>89</v>
      </c>
      <c r="AV147" s="13" t="s">
        <v>89</v>
      </c>
      <c r="AW147" s="13" t="s">
        <v>31</v>
      </c>
      <c r="AX147" s="13" t="s">
        <v>83</v>
      </c>
      <c r="AY147" s="166" t="s">
        <v>175</v>
      </c>
    </row>
    <row r="148" spans="2:65" s="1" customFormat="1" ht="33" customHeight="1">
      <c r="B148" s="143"/>
      <c r="C148" s="144" t="s">
        <v>182</v>
      </c>
      <c r="D148" s="144" t="s">
        <v>178</v>
      </c>
      <c r="E148" s="145" t="s">
        <v>693</v>
      </c>
      <c r="F148" s="146" t="s">
        <v>694</v>
      </c>
      <c r="G148" s="147" t="s">
        <v>289</v>
      </c>
      <c r="H148" s="148">
        <v>40.094999999999999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182</v>
      </c>
      <c r="AT148" s="156" t="s">
        <v>178</v>
      </c>
      <c r="AU148" s="156" t="s">
        <v>89</v>
      </c>
      <c r="AY148" s="17" t="s">
        <v>175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182</v>
      </c>
      <c r="BM148" s="156" t="s">
        <v>695</v>
      </c>
    </row>
    <row r="149" spans="2:65" s="13" customFormat="1">
      <c r="B149" s="165"/>
      <c r="D149" s="159" t="s">
        <v>184</v>
      </c>
      <c r="E149" s="166" t="s">
        <v>1</v>
      </c>
      <c r="F149" s="167" t="s">
        <v>696</v>
      </c>
      <c r="H149" s="168">
        <v>160.38</v>
      </c>
      <c r="I149" s="169"/>
      <c r="L149" s="165"/>
      <c r="M149" s="170"/>
      <c r="T149" s="171"/>
      <c r="AT149" s="166" t="s">
        <v>184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175</v>
      </c>
    </row>
    <row r="150" spans="2:65" s="13" customFormat="1">
      <c r="B150" s="165"/>
      <c r="D150" s="159" t="s">
        <v>184</v>
      </c>
      <c r="E150" s="166" t="s">
        <v>1</v>
      </c>
      <c r="F150" s="167" t="s">
        <v>697</v>
      </c>
      <c r="H150" s="168">
        <v>-120.285</v>
      </c>
      <c r="I150" s="169"/>
      <c r="L150" s="165"/>
      <c r="M150" s="170"/>
      <c r="T150" s="171"/>
      <c r="AT150" s="166" t="s">
        <v>184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175</v>
      </c>
    </row>
    <row r="151" spans="2:65" s="14" customFormat="1">
      <c r="B151" s="183"/>
      <c r="D151" s="159" t="s">
        <v>184</v>
      </c>
      <c r="E151" s="184" t="s">
        <v>1</v>
      </c>
      <c r="F151" s="185" t="s">
        <v>204</v>
      </c>
      <c r="H151" s="186">
        <v>40.094999999999999</v>
      </c>
      <c r="I151" s="187"/>
      <c r="L151" s="183"/>
      <c r="M151" s="188"/>
      <c r="T151" s="189"/>
      <c r="AT151" s="184" t="s">
        <v>184</v>
      </c>
      <c r="AU151" s="184" t="s">
        <v>89</v>
      </c>
      <c r="AV151" s="14" t="s">
        <v>182</v>
      </c>
      <c r="AW151" s="14" t="s">
        <v>31</v>
      </c>
      <c r="AX151" s="14" t="s">
        <v>83</v>
      </c>
      <c r="AY151" s="184" t="s">
        <v>175</v>
      </c>
    </row>
    <row r="152" spans="2:65" s="1" customFormat="1" ht="37.9" customHeight="1">
      <c r="B152" s="143"/>
      <c r="C152" s="144" t="s">
        <v>207</v>
      </c>
      <c r="D152" s="144" t="s">
        <v>178</v>
      </c>
      <c r="E152" s="145" t="s">
        <v>698</v>
      </c>
      <c r="F152" s="146" t="s">
        <v>699</v>
      </c>
      <c r="G152" s="147" t="s">
        <v>289</v>
      </c>
      <c r="H152" s="148">
        <v>280.66500000000002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182</v>
      </c>
      <c r="AT152" s="156" t="s">
        <v>178</v>
      </c>
      <c r="AU152" s="156" t="s">
        <v>89</v>
      </c>
      <c r="AY152" s="17" t="s">
        <v>175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182</v>
      </c>
      <c r="BM152" s="156" t="s">
        <v>700</v>
      </c>
    </row>
    <row r="153" spans="2:65" s="13" customFormat="1">
      <c r="B153" s="165"/>
      <c r="D153" s="159" t="s">
        <v>184</v>
      </c>
      <c r="E153" s="166" t="s">
        <v>1</v>
      </c>
      <c r="F153" s="167" t="s">
        <v>701</v>
      </c>
      <c r="H153" s="168">
        <v>280.66500000000002</v>
      </c>
      <c r="I153" s="169"/>
      <c r="L153" s="165"/>
      <c r="M153" s="170"/>
      <c r="T153" s="171"/>
      <c r="AT153" s="166" t="s">
        <v>184</v>
      </c>
      <c r="AU153" s="166" t="s">
        <v>89</v>
      </c>
      <c r="AV153" s="13" t="s">
        <v>89</v>
      </c>
      <c r="AW153" s="13" t="s">
        <v>31</v>
      </c>
      <c r="AX153" s="13" t="s">
        <v>83</v>
      </c>
      <c r="AY153" s="166" t="s">
        <v>175</v>
      </c>
    </row>
    <row r="154" spans="2:65" s="1" customFormat="1" ht="21.75" customHeight="1">
      <c r="B154" s="143"/>
      <c r="C154" s="144" t="s">
        <v>205</v>
      </c>
      <c r="D154" s="144" t="s">
        <v>178</v>
      </c>
      <c r="E154" s="145" t="s">
        <v>702</v>
      </c>
      <c r="F154" s="146" t="s">
        <v>703</v>
      </c>
      <c r="G154" s="147" t="s">
        <v>289</v>
      </c>
      <c r="H154" s="148">
        <v>120.285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182</v>
      </c>
      <c r="AT154" s="156" t="s">
        <v>178</v>
      </c>
      <c r="AU154" s="156" t="s">
        <v>89</v>
      </c>
      <c r="AY154" s="17" t="s">
        <v>175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89</v>
      </c>
      <c r="BK154" s="157">
        <f>ROUND(I154*H154,2)</f>
        <v>0</v>
      </c>
      <c r="BL154" s="17" t="s">
        <v>182</v>
      </c>
      <c r="BM154" s="156" t="s">
        <v>704</v>
      </c>
    </row>
    <row r="155" spans="2:65" s="13" customFormat="1">
      <c r="B155" s="165"/>
      <c r="D155" s="159" t="s">
        <v>184</v>
      </c>
      <c r="E155" s="166" t="s">
        <v>1</v>
      </c>
      <c r="F155" s="167" t="s">
        <v>705</v>
      </c>
      <c r="H155" s="168">
        <v>120.285</v>
      </c>
      <c r="I155" s="169"/>
      <c r="L155" s="165"/>
      <c r="M155" s="170"/>
      <c r="T155" s="171"/>
      <c r="AT155" s="166" t="s">
        <v>184</v>
      </c>
      <c r="AU155" s="166" t="s">
        <v>89</v>
      </c>
      <c r="AV155" s="13" t="s">
        <v>89</v>
      </c>
      <c r="AW155" s="13" t="s">
        <v>31</v>
      </c>
      <c r="AX155" s="13" t="s">
        <v>83</v>
      </c>
      <c r="AY155" s="166" t="s">
        <v>175</v>
      </c>
    </row>
    <row r="156" spans="2:65" s="1" customFormat="1" ht="16.5" customHeight="1">
      <c r="B156" s="143"/>
      <c r="C156" s="144" t="s">
        <v>247</v>
      </c>
      <c r="D156" s="144" t="s">
        <v>178</v>
      </c>
      <c r="E156" s="145" t="s">
        <v>706</v>
      </c>
      <c r="F156" s="146" t="s">
        <v>707</v>
      </c>
      <c r="G156" s="147" t="s">
        <v>289</v>
      </c>
      <c r="H156" s="148">
        <v>40.094999999999999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42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182</v>
      </c>
      <c r="AT156" s="156" t="s">
        <v>178</v>
      </c>
      <c r="AU156" s="156" t="s">
        <v>89</v>
      </c>
      <c r="AY156" s="17" t="s">
        <v>175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89</v>
      </c>
      <c r="BK156" s="157">
        <f>ROUND(I156*H156,2)</f>
        <v>0</v>
      </c>
      <c r="BL156" s="17" t="s">
        <v>182</v>
      </c>
      <c r="BM156" s="156" t="s">
        <v>708</v>
      </c>
    </row>
    <row r="157" spans="2:65" s="1" customFormat="1" ht="16.5" customHeight="1">
      <c r="B157" s="143"/>
      <c r="C157" s="144" t="s">
        <v>189</v>
      </c>
      <c r="D157" s="144" t="s">
        <v>178</v>
      </c>
      <c r="E157" s="145" t="s">
        <v>709</v>
      </c>
      <c r="F157" s="146" t="s">
        <v>397</v>
      </c>
      <c r="G157" s="147" t="s">
        <v>376</v>
      </c>
      <c r="H157" s="148">
        <v>72.171000000000006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42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182</v>
      </c>
      <c r="AT157" s="156" t="s">
        <v>178</v>
      </c>
      <c r="AU157" s="156" t="s">
        <v>89</v>
      </c>
      <c r="AY157" s="17" t="s">
        <v>175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89</v>
      </c>
      <c r="BK157" s="157">
        <f>ROUND(I157*H157,2)</f>
        <v>0</v>
      </c>
      <c r="BL157" s="17" t="s">
        <v>182</v>
      </c>
      <c r="BM157" s="156" t="s">
        <v>710</v>
      </c>
    </row>
    <row r="158" spans="2:65" s="13" customFormat="1">
      <c r="B158" s="165"/>
      <c r="D158" s="159" t="s">
        <v>184</v>
      </c>
      <c r="E158" s="166" t="s">
        <v>1</v>
      </c>
      <c r="F158" s="167" t="s">
        <v>711</v>
      </c>
      <c r="H158" s="168">
        <v>72.171000000000006</v>
      </c>
      <c r="I158" s="169"/>
      <c r="L158" s="165"/>
      <c r="M158" s="170"/>
      <c r="T158" s="171"/>
      <c r="AT158" s="166" t="s">
        <v>184</v>
      </c>
      <c r="AU158" s="166" t="s">
        <v>89</v>
      </c>
      <c r="AV158" s="13" t="s">
        <v>89</v>
      </c>
      <c r="AW158" s="13" t="s">
        <v>31</v>
      </c>
      <c r="AX158" s="13" t="s">
        <v>83</v>
      </c>
      <c r="AY158" s="166" t="s">
        <v>175</v>
      </c>
    </row>
    <row r="159" spans="2:65" s="1" customFormat="1" ht="24.2" customHeight="1">
      <c r="B159" s="143"/>
      <c r="C159" s="144" t="s">
        <v>269</v>
      </c>
      <c r="D159" s="144" t="s">
        <v>178</v>
      </c>
      <c r="E159" s="145" t="s">
        <v>712</v>
      </c>
      <c r="F159" s="146" t="s">
        <v>713</v>
      </c>
      <c r="G159" s="147" t="s">
        <v>289</v>
      </c>
      <c r="H159" s="148">
        <v>120.285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182</v>
      </c>
      <c r="AT159" s="156" t="s">
        <v>178</v>
      </c>
      <c r="AU159" s="156" t="s">
        <v>89</v>
      </c>
      <c r="AY159" s="17" t="s">
        <v>175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182</v>
      </c>
      <c r="BM159" s="156" t="s">
        <v>714</v>
      </c>
    </row>
    <row r="160" spans="2:65" s="12" customFormat="1">
      <c r="B160" s="158"/>
      <c r="D160" s="159" t="s">
        <v>184</v>
      </c>
      <c r="E160" s="160" t="s">
        <v>1</v>
      </c>
      <c r="F160" s="161" t="s">
        <v>715</v>
      </c>
      <c r="H160" s="160" t="s">
        <v>1</v>
      </c>
      <c r="I160" s="162"/>
      <c r="L160" s="158"/>
      <c r="M160" s="163"/>
      <c r="T160" s="164"/>
      <c r="AT160" s="160" t="s">
        <v>184</v>
      </c>
      <c r="AU160" s="160" t="s">
        <v>89</v>
      </c>
      <c r="AV160" s="12" t="s">
        <v>83</v>
      </c>
      <c r="AW160" s="12" t="s">
        <v>31</v>
      </c>
      <c r="AX160" s="12" t="s">
        <v>76</v>
      </c>
      <c r="AY160" s="160" t="s">
        <v>175</v>
      </c>
    </row>
    <row r="161" spans="2:65" s="13" customFormat="1">
      <c r="B161" s="165"/>
      <c r="D161" s="159" t="s">
        <v>184</v>
      </c>
      <c r="E161" s="166" t="s">
        <v>1</v>
      </c>
      <c r="F161" s="167" t="s">
        <v>716</v>
      </c>
      <c r="H161" s="168">
        <v>120.285</v>
      </c>
      <c r="I161" s="169"/>
      <c r="L161" s="165"/>
      <c r="M161" s="170"/>
      <c r="T161" s="171"/>
      <c r="AT161" s="166" t="s">
        <v>184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175</v>
      </c>
    </row>
    <row r="162" spans="2:65" s="14" customFormat="1">
      <c r="B162" s="183"/>
      <c r="D162" s="159" t="s">
        <v>184</v>
      </c>
      <c r="E162" s="184" t="s">
        <v>1</v>
      </c>
      <c r="F162" s="185" t="s">
        <v>204</v>
      </c>
      <c r="H162" s="186">
        <v>120.285</v>
      </c>
      <c r="I162" s="187"/>
      <c r="L162" s="183"/>
      <c r="M162" s="188"/>
      <c r="T162" s="189"/>
      <c r="AT162" s="184" t="s">
        <v>184</v>
      </c>
      <c r="AU162" s="184" t="s">
        <v>89</v>
      </c>
      <c r="AV162" s="14" t="s">
        <v>182</v>
      </c>
      <c r="AW162" s="14" t="s">
        <v>31</v>
      </c>
      <c r="AX162" s="14" t="s">
        <v>83</v>
      </c>
      <c r="AY162" s="184" t="s">
        <v>175</v>
      </c>
    </row>
    <row r="163" spans="2:65" s="11" customFormat="1" ht="22.9" customHeight="1">
      <c r="B163" s="131"/>
      <c r="D163" s="132" t="s">
        <v>75</v>
      </c>
      <c r="E163" s="141" t="s">
        <v>205</v>
      </c>
      <c r="F163" s="141" t="s">
        <v>206</v>
      </c>
      <c r="I163" s="134"/>
      <c r="J163" s="142">
        <f>BK163</f>
        <v>0</v>
      </c>
      <c r="L163" s="131"/>
      <c r="M163" s="136"/>
      <c r="P163" s="137">
        <f>SUM(P164:P258)</f>
        <v>0</v>
      </c>
      <c r="R163" s="137">
        <f>SUM(R164:R258)</f>
        <v>66.863219554359986</v>
      </c>
      <c r="T163" s="138">
        <f>SUM(T164:T258)</f>
        <v>0</v>
      </c>
      <c r="AR163" s="132" t="s">
        <v>83</v>
      </c>
      <c r="AT163" s="139" t="s">
        <v>75</v>
      </c>
      <c r="AU163" s="139" t="s">
        <v>83</v>
      </c>
      <c r="AY163" s="132" t="s">
        <v>175</v>
      </c>
      <c r="BK163" s="140">
        <f>SUM(BK164:BK258)</f>
        <v>0</v>
      </c>
    </row>
    <row r="164" spans="2:65" s="1" customFormat="1" ht="37.9" customHeight="1">
      <c r="B164" s="143"/>
      <c r="C164" s="144" t="s">
        <v>121</v>
      </c>
      <c r="D164" s="144" t="s">
        <v>178</v>
      </c>
      <c r="E164" s="145" t="s">
        <v>717</v>
      </c>
      <c r="F164" s="146" t="s">
        <v>718</v>
      </c>
      <c r="G164" s="147" t="s">
        <v>197</v>
      </c>
      <c r="H164" s="148">
        <v>444.40100000000001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1.9236000000000001E-4</v>
      </c>
      <c r="R164" s="154">
        <f>Q164*H164</f>
        <v>8.5484976360000006E-2</v>
      </c>
      <c r="S164" s="154">
        <v>0</v>
      </c>
      <c r="T164" s="155">
        <f>S164*H164</f>
        <v>0</v>
      </c>
      <c r="AR164" s="156" t="s">
        <v>182</v>
      </c>
      <c r="AT164" s="156" t="s">
        <v>178</v>
      </c>
      <c r="AU164" s="156" t="s">
        <v>89</v>
      </c>
      <c r="AY164" s="17" t="s">
        <v>175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182</v>
      </c>
      <c r="BM164" s="156" t="s">
        <v>719</v>
      </c>
    </row>
    <row r="165" spans="2:65" s="13" customFormat="1">
      <c r="B165" s="165"/>
      <c r="D165" s="159" t="s">
        <v>184</v>
      </c>
      <c r="E165" s="166" t="s">
        <v>1</v>
      </c>
      <c r="F165" s="167" t="s">
        <v>210</v>
      </c>
      <c r="H165" s="168">
        <v>224.208</v>
      </c>
      <c r="I165" s="169"/>
      <c r="L165" s="165"/>
      <c r="M165" s="170"/>
      <c r="T165" s="171"/>
      <c r="AT165" s="166" t="s">
        <v>184</v>
      </c>
      <c r="AU165" s="166" t="s">
        <v>89</v>
      </c>
      <c r="AV165" s="13" t="s">
        <v>89</v>
      </c>
      <c r="AW165" s="13" t="s">
        <v>31</v>
      </c>
      <c r="AX165" s="13" t="s">
        <v>76</v>
      </c>
      <c r="AY165" s="166" t="s">
        <v>175</v>
      </c>
    </row>
    <row r="166" spans="2:65" s="13" customFormat="1">
      <c r="B166" s="165"/>
      <c r="D166" s="159" t="s">
        <v>184</v>
      </c>
      <c r="E166" s="166" t="s">
        <v>1</v>
      </c>
      <c r="F166" s="167" t="s">
        <v>211</v>
      </c>
      <c r="H166" s="168">
        <v>18.684000000000001</v>
      </c>
      <c r="I166" s="169"/>
      <c r="L166" s="165"/>
      <c r="M166" s="170"/>
      <c r="T166" s="171"/>
      <c r="AT166" s="166" t="s">
        <v>184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175</v>
      </c>
    </row>
    <row r="167" spans="2:65" s="13" customFormat="1">
      <c r="B167" s="165"/>
      <c r="D167" s="159" t="s">
        <v>184</v>
      </c>
      <c r="E167" s="166" t="s">
        <v>1</v>
      </c>
      <c r="F167" s="167" t="s">
        <v>212</v>
      </c>
      <c r="H167" s="168">
        <v>8.84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175</v>
      </c>
    </row>
    <row r="168" spans="2:65" s="13" customFormat="1">
      <c r="B168" s="165"/>
      <c r="D168" s="159" t="s">
        <v>184</v>
      </c>
      <c r="E168" s="166" t="s">
        <v>1</v>
      </c>
      <c r="F168" s="167" t="s">
        <v>213</v>
      </c>
      <c r="H168" s="168">
        <v>1.8720000000000001</v>
      </c>
      <c r="I168" s="169"/>
      <c r="L168" s="165"/>
      <c r="M168" s="170"/>
      <c r="T168" s="171"/>
      <c r="AT168" s="166" t="s">
        <v>184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175</v>
      </c>
    </row>
    <row r="169" spans="2:65" s="13" customFormat="1">
      <c r="B169" s="165"/>
      <c r="D169" s="159" t="s">
        <v>184</v>
      </c>
      <c r="E169" s="166" t="s">
        <v>1</v>
      </c>
      <c r="F169" s="167" t="s">
        <v>214</v>
      </c>
      <c r="H169" s="168">
        <v>5.76</v>
      </c>
      <c r="I169" s="169"/>
      <c r="L169" s="165"/>
      <c r="M169" s="170"/>
      <c r="T169" s="171"/>
      <c r="AT169" s="166" t="s">
        <v>184</v>
      </c>
      <c r="AU169" s="166" t="s">
        <v>89</v>
      </c>
      <c r="AV169" s="13" t="s">
        <v>89</v>
      </c>
      <c r="AW169" s="13" t="s">
        <v>31</v>
      </c>
      <c r="AX169" s="13" t="s">
        <v>76</v>
      </c>
      <c r="AY169" s="166" t="s">
        <v>175</v>
      </c>
    </row>
    <row r="170" spans="2:65" s="13" customFormat="1">
      <c r="B170" s="165"/>
      <c r="D170" s="159" t="s">
        <v>184</v>
      </c>
      <c r="E170" s="166" t="s">
        <v>1</v>
      </c>
      <c r="F170" s="167" t="s">
        <v>215</v>
      </c>
      <c r="H170" s="168">
        <v>7.36</v>
      </c>
      <c r="I170" s="169"/>
      <c r="L170" s="165"/>
      <c r="M170" s="170"/>
      <c r="T170" s="171"/>
      <c r="AT170" s="166" t="s">
        <v>184</v>
      </c>
      <c r="AU170" s="166" t="s">
        <v>89</v>
      </c>
      <c r="AV170" s="13" t="s">
        <v>89</v>
      </c>
      <c r="AW170" s="13" t="s">
        <v>31</v>
      </c>
      <c r="AX170" s="13" t="s">
        <v>76</v>
      </c>
      <c r="AY170" s="166" t="s">
        <v>175</v>
      </c>
    </row>
    <row r="171" spans="2:65" s="13" customFormat="1">
      <c r="B171" s="165"/>
      <c r="D171" s="159" t="s">
        <v>184</v>
      </c>
      <c r="E171" s="166" t="s">
        <v>1</v>
      </c>
      <c r="F171" s="167" t="s">
        <v>216</v>
      </c>
      <c r="H171" s="168">
        <v>33</v>
      </c>
      <c r="I171" s="169"/>
      <c r="L171" s="165"/>
      <c r="M171" s="170"/>
      <c r="T171" s="171"/>
      <c r="AT171" s="166" t="s">
        <v>184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175</v>
      </c>
    </row>
    <row r="172" spans="2:65" s="13" customFormat="1">
      <c r="B172" s="165"/>
      <c r="D172" s="159" t="s">
        <v>184</v>
      </c>
      <c r="E172" s="166" t="s">
        <v>1</v>
      </c>
      <c r="F172" s="167" t="s">
        <v>217</v>
      </c>
      <c r="H172" s="168">
        <v>6.44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175</v>
      </c>
    </row>
    <row r="173" spans="2:65" s="13" customFormat="1">
      <c r="B173" s="165"/>
      <c r="D173" s="159" t="s">
        <v>184</v>
      </c>
      <c r="E173" s="166" t="s">
        <v>1</v>
      </c>
      <c r="F173" s="167" t="s">
        <v>218</v>
      </c>
      <c r="H173" s="168">
        <v>55.44</v>
      </c>
      <c r="I173" s="169"/>
      <c r="L173" s="165"/>
      <c r="M173" s="170"/>
      <c r="T173" s="171"/>
      <c r="AT173" s="166" t="s">
        <v>184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175</v>
      </c>
    </row>
    <row r="174" spans="2:65" s="13" customFormat="1">
      <c r="B174" s="165"/>
      <c r="D174" s="159" t="s">
        <v>184</v>
      </c>
      <c r="E174" s="166" t="s">
        <v>1</v>
      </c>
      <c r="F174" s="167" t="s">
        <v>219</v>
      </c>
      <c r="H174" s="168">
        <v>6.16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175</v>
      </c>
    </row>
    <row r="175" spans="2:65" s="13" customFormat="1">
      <c r="B175" s="165"/>
      <c r="D175" s="159" t="s">
        <v>184</v>
      </c>
      <c r="E175" s="166" t="s">
        <v>1</v>
      </c>
      <c r="F175" s="167" t="s">
        <v>220</v>
      </c>
      <c r="H175" s="168">
        <v>14.72</v>
      </c>
      <c r="I175" s="169"/>
      <c r="L175" s="165"/>
      <c r="M175" s="170"/>
      <c r="T175" s="171"/>
      <c r="AT175" s="166" t="s">
        <v>184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175</v>
      </c>
    </row>
    <row r="176" spans="2:65" s="13" customFormat="1">
      <c r="B176" s="165"/>
      <c r="D176" s="159" t="s">
        <v>184</v>
      </c>
      <c r="E176" s="166" t="s">
        <v>1</v>
      </c>
      <c r="F176" s="167" t="s">
        <v>221</v>
      </c>
      <c r="H176" s="168">
        <v>5.4</v>
      </c>
      <c r="I176" s="169"/>
      <c r="L176" s="165"/>
      <c r="M176" s="170"/>
      <c r="T176" s="171"/>
      <c r="AT176" s="166" t="s">
        <v>184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175</v>
      </c>
    </row>
    <row r="177" spans="2:65" s="13" customFormat="1">
      <c r="B177" s="165"/>
      <c r="D177" s="159" t="s">
        <v>184</v>
      </c>
      <c r="E177" s="166" t="s">
        <v>1</v>
      </c>
      <c r="F177" s="167" t="s">
        <v>222</v>
      </c>
      <c r="H177" s="168">
        <v>20.928000000000001</v>
      </c>
      <c r="I177" s="169"/>
      <c r="L177" s="165"/>
      <c r="M177" s="170"/>
      <c r="T177" s="171"/>
      <c r="AT177" s="166" t="s">
        <v>184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175</v>
      </c>
    </row>
    <row r="178" spans="2:65" s="13" customFormat="1">
      <c r="B178" s="165"/>
      <c r="D178" s="159" t="s">
        <v>184</v>
      </c>
      <c r="E178" s="166" t="s">
        <v>1</v>
      </c>
      <c r="F178" s="167" t="s">
        <v>223</v>
      </c>
      <c r="H178" s="168">
        <v>8.9930000000000003</v>
      </c>
      <c r="I178" s="169"/>
      <c r="L178" s="165"/>
      <c r="M178" s="170"/>
      <c r="T178" s="171"/>
      <c r="AT178" s="166" t="s">
        <v>184</v>
      </c>
      <c r="AU178" s="166" t="s">
        <v>89</v>
      </c>
      <c r="AV178" s="13" t="s">
        <v>89</v>
      </c>
      <c r="AW178" s="13" t="s">
        <v>31</v>
      </c>
      <c r="AX178" s="13" t="s">
        <v>76</v>
      </c>
      <c r="AY178" s="166" t="s">
        <v>175</v>
      </c>
    </row>
    <row r="179" spans="2:65" s="13" customFormat="1">
      <c r="B179" s="165"/>
      <c r="D179" s="159" t="s">
        <v>184</v>
      </c>
      <c r="E179" s="166" t="s">
        <v>1</v>
      </c>
      <c r="F179" s="167" t="s">
        <v>224</v>
      </c>
      <c r="H179" s="168">
        <v>9.9740000000000002</v>
      </c>
      <c r="I179" s="169"/>
      <c r="L179" s="165"/>
      <c r="M179" s="170"/>
      <c r="T179" s="171"/>
      <c r="AT179" s="166" t="s">
        <v>184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175</v>
      </c>
    </row>
    <row r="180" spans="2:65" s="13" customFormat="1">
      <c r="B180" s="165"/>
      <c r="D180" s="159" t="s">
        <v>184</v>
      </c>
      <c r="E180" s="166" t="s">
        <v>1</v>
      </c>
      <c r="F180" s="167" t="s">
        <v>225</v>
      </c>
      <c r="H180" s="168">
        <v>3.9359999999999999</v>
      </c>
      <c r="I180" s="169"/>
      <c r="L180" s="165"/>
      <c r="M180" s="170"/>
      <c r="T180" s="171"/>
      <c r="AT180" s="166" t="s">
        <v>184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175</v>
      </c>
    </row>
    <row r="181" spans="2:65" s="13" customFormat="1">
      <c r="B181" s="165"/>
      <c r="D181" s="159" t="s">
        <v>184</v>
      </c>
      <c r="E181" s="166" t="s">
        <v>1</v>
      </c>
      <c r="F181" s="167" t="s">
        <v>226</v>
      </c>
      <c r="H181" s="168">
        <v>8.75</v>
      </c>
      <c r="I181" s="169"/>
      <c r="L181" s="165"/>
      <c r="M181" s="170"/>
      <c r="T181" s="171"/>
      <c r="AT181" s="166" t="s">
        <v>184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175</v>
      </c>
    </row>
    <row r="182" spans="2:65" s="13" customFormat="1">
      <c r="B182" s="165"/>
      <c r="D182" s="159" t="s">
        <v>184</v>
      </c>
      <c r="E182" s="166" t="s">
        <v>1</v>
      </c>
      <c r="F182" s="167" t="s">
        <v>225</v>
      </c>
      <c r="H182" s="168">
        <v>3.9359999999999999</v>
      </c>
      <c r="I182" s="169"/>
      <c r="L182" s="165"/>
      <c r="M182" s="170"/>
      <c r="T182" s="171"/>
      <c r="AT182" s="166" t="s">
        <v>184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175</v>
      </c>
    </row>
    <row r="183" spans="2:65" s="14" customFormat="1">
      <c r="B183" s="183"/>
      <c r="D183" s="159" t="s">
        <v>184</v>
      </c>
      <c r="E183" s="184" t="s">
        <v>1</v>
      </c>
      <c r="F183" s="185" t="s">
        <v>204</v>
      </c>
      <c r="H183" s="186">
        <v>444.40100000000001</v>
      </c>
      <c r="I183" s="187"/>
      <c r="L183" s="183"/>
      <c r="M183" s="188"/>
      <c r="T183" s="189"/>
      <c r="AT183" s="184" t="s">
        <v>184</v>
      </c>
      <c r="AU183" s="184" t="s">
        <v>89</v>
      </c>
      <c r="AV183" s="14" t="s">
        <v>182</v>
      </c>
      <c r="AW183" s="14" t="s">
        <v>31</v>
      </c>
      <c r="AX183" s="14" t="s">
        <v>83</v>
      </c>
      <c r="AY183" s="184" t="s">
        <v>175</v>
      </c>
    </row>
    <row r="184" spans="2:65" s="1" customFormat="1" ht="37.9" customHeight="1">
      <c r="B184" s="143"/>
      <c r="C184" s="144" t="s">
        <v>124</v>
      </c>
      <c r="D184" s="144" t="s">
        <v>178</v>
      </c>
      <c r="E184" s="145" t="s">
        <v>720</v>
      </c>
      <c r="F184" s="146" t="s">
        <v>721</v>
      </c>
      <c r="G184" s="147" t="s">
        <v>197</v>
      </c>
      <c r="H184" s="148">
        <v>1936.1369999999999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42</v>
      </c>
      <c r="P184" s="154">
        <f>O184*H184</f>
        <v>0</v>
      </c>
      <c r="Q184" s="154">
        <v>1.146E-2</v>
      </c>
      <c r="R184" s="154">
        <f>Q184*H184</f>
        <v>22.188130019999999</v>
      </c>
      <c r="S184" s="154">
        <v>0</v>
      </c>
      <c r="T184" s="155">
        <f>S184*H184</f>
        <v>0</v>
      </c>
      <c r="AR184" s="156" t="s">
        <v>182</v>
      </c>
      <c r="AT184" s="156" t="s">
        <v>178</v>
      </c>
      <c r="AU184" s="156" t="s">
        <v>89</v>
      </c>
      <c r="AY184" s="17" t="s">
        <v>175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89</v>
      </c>
      <c r="BK184" s="157">
        <f>ROUND(I184*H184,2)</f>
        <v>0</v>
      </c>
      <c r="BL184" s="17" t="s">
        <v>182</v>
      </c>
      <c r="BM184" s="156" t="s">
        <v>722</v>
      </c>
    </row>
    <row r="185" spans="2:65" s="12" customFormat="1">
      <c r="B185" s="158"/>
      <c r="D185" s="159" t="s">
        <v>184</v>
      </c>
      <c r="E185" s="160" t="s">
        <v>1</v>
      </c>
      <c r="F185" s="161" t="s">
        <v>723</v>
      </c>
      <c r="H185" s="160" t="s">
        <v>1</v>
      </c>
      <c r="I185" s="162"/>
      <c r="L185" s="158"/>
      <c r="M185" s="163"/>
      <c r="T185" s="164"/>
      <c r="AT185" s="160" t="s">
        <v>184</v>
      </c>
      <c r="AU185" s="160" t="s">
        <v>89</v>
      </c>
      <c r="AV185" s="12" t="s">
        <v>83</v>
      </c>
      <c r="AW185" s="12" t="s">
        <v>31</v>
      </c>
      <c r="AX185" s="12" t="s">
        <v>76</v>
      </c>
      <c r="AY185" s="160" t="s">
        <v>175</v>
      </c>
    </row>
    <row r="186" spans="2:65" s="13" customFormat="1">
      <c r="B186" s="165"/>
      <c r="D186" s="159" t="s">
        <v>184</v>
      </c>
      <c r="E186" s="166" t="s">
        <v>1</v>
      </c>
      <c r="F186" s="167" t="s">
        <v>724</v>
      </c>
      <c r="H186" s="168">
        <v>1936.1369999999999</v>
      </c>
      <c r="I186" s="169"/>
      <c r="L186" s="165"/>
      <c r="M186" s="170"/>
      <c r="T186" s="171"/>
      <c r="AT186" s="166" t="s">
        <v>184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175</v>
      </c>
    </row>
    <row r="187" spans="2:65" s="1" customFormat="1" ht="24.2" customHeight="1">
      <c r="B187" s="143"/>
      <c r="C187" s="144" t="s">
        <v>127</v>
      </c>
      <c r="D187" s="144" t="s">
        <v>178</v>
      </c>
      <c r="E187" s="145" t="s">
        <v>725</v>
      </c>
      <c r="F187" s="146" t="s">
        <v>726</v>
      </c>
      <c r="G187" s="147" t="s">
        <v>197</v>
      </c>
      <c r="H187" s="148">
        <v>1936.1369999999999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2.2499999999999999E-4</v>
      </c>
      <c r="R187" s="154">
        <f>Q187*H187</f>
        <v>0.435630825</v>
      </c>
      <c r="S187" s="154">
        <v>0</v>
      </c>
      <c r="T187" s="155">
        <f>S187*H187</f>
        <v>0</v>
      </c>
      <c r="AR187" s="156" t="s">
        <v>182</v>
      </c>
      <c r="AT187" s="156" t="s">
        <v>178</v>
      </c>
      <c r="AU187" s="156" t="s">
        <v>89</v>
      </c>
      <c r="AY187" s="17" t="s">
        <v>175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182</v>
      </c>
      <c r="BM187" s="156" t="s">
        <v>727</v>
      </c>
    </row>
    <row r="188" spans="2:65" s="13" customFormat="1">
      <c r="B188" s="165"/>
      <c r="D188" s="159" t="s">
        <v>184</v>
      </c>
      <c r="E188" s="166" t="s">
        <v>1</v>
      </c>
      <c r="F188" s="167" t="s">
        <v>728</v>
      </c>
      <c r="H188" s="168">
        <v>148.274</v>
      </c>
      <c r="I188" s="169"/>
      <c r="L188" s="165"/>
      <c r="M188" s="170"/>
      <c r="T188" s="171"/>
      <c r="AT188" s="166" t="s">
        <v>184</v>
      </c>
      <c r="AU188" s="166" t="s">
        <v>89</v>
      </c>
      <c r="AV188" s="13" t="s">
        <v>89</v>
      </c>
      <c r="AW188" s="13" t="s">
        <v>31</v>
      </c>
      <c r="AX188" s="13" t="s">
        <v>76</v>
      </c>
      <c r="AY188" s="166" t="s">
        <v>175</v>
      </c>
    </row>
    <row r="189" spans="2:65" s="13" customFormat="1">
      <c r="B189" s="165"/>
      <c r="D189" s="159" t="s">
        <v>184</v>
      </c>
      <c r="E189" s="166" t="s">
        <v>1</v>
      </c>
      <c r="F189" s="167" t="s">
        <v>729</v>
      </c>
      <c r="H189" s="168">
        <v>1479.6610000000001</v>
      </c>
      <c r="I189" s="169"/>
      <c r="L189" s="165"/>
      <c r="M189" s="170"/>
      <c r="T189" s="171"/>
      <c r="AT189" s="166" t="s">
        <v>184</v>
      </c>
      <c r="AU189" s="166" t="s">
        <v>89</v>
      </c>
      <c r="AV189" s="13" t="s">
        <v>89</v>
      </c>
      <c r="AW189" s="13" t="s">
        <v>31</v>
      </c>
      <c r="AX189" s="13" t="s">
        <v>76</v>
      </c>
      <c r="AY189" s="166" t="s">
        <v>175</v>
      </c>
    </row>
    <row r="190" spans="2:65" s="13" customFormat="1">
      <c r="B190" s="165"/>
      <c r="D190" s="159" t="s">
        <v>184</v>
      </c>
      <c r="E190" s="166" t="s">
        <v>1</v>
      </c>
      <c r="F190" s="167" t="s">
        <v>730</v>
      </c>
      <c r="H190" s="168">
        <v>1.518</v>
      </c>
      <c r="I190" s="169"/>
      <c r="L190" s="165"/>
      <c r="M190" s="170"/>
      <c r="T190" s="171"/>
      <c r="AT190" s="166" t="s">
        <v>184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175</v>
      </c>
    </row>
    <row r="191" spans="2:65" s="13" customFormat="1">
      <c r="B191" s="165"/>
      <c r="D191" s="159" t="s">
        <v>184</v>
      </c>
      <c r="E191" s="166" t="s">
        <v>1</v>
      </c>
      <c r="F191" s="167" t="s">
        <v>731</v>
      </c>
      <c r="H191" s="168">
        <v>306.68400000000003</v>
      </c>
      <c r="I191" s="169"/>
      <c r="L191" s="165"/>
      <c r="M191" s="170"/>
      <c r="T191" s="171"/>
      <c r="AT191" s="166" t="s">
        <v>184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175</v>
      </c>
    </row>
    <row r="192" spans="2:65" s="14" customFormat="1">
      <c r="B192" s="183"/>
      <c r="D192" s="159" t="s">
        <v>184</v>
      </c>
      <c r="E192" s="184" t="s">
        <v>1</v>
      </c>
      <c r="F192" s="185" t="s">
        <v>204</v>
      </c>
      <c r="H192" s="186">
        <v>1936.1369999999999</v>
      </c>
      <c r="I192" s="187"/>
      <c r="L192" s="183"/>
      <c r="M192" s="188"/>
      <c r="T192" s="189"/>
      <c r="AT192" s="184" t="s">
        <v>184</v>
      </c>
      <c r="AU192" s="184" t="s">
        <v>89</v>
      </c>
      <c r="AV192" s="14" t="s">
        <v>182</v>
      </c>
      <c r="AW192" s="14" t="s">
        <v>31</v>
      </c>
      <c r="AX192" s="14" t="s">
        <v>83</v>
      </c>
      <c r="AY192" s="184" t="s">
        <v>175</v>
      </c>
    </row>
    <row r="193" spans="2:65" s="1" customFormat="1" ht="24.2" customHeight="1">
      <c r="B193" s="143"/>
      <c r="C193" s="144" t="s">
        <v>130</v>
      </c>
      <c r="D193" s="144" t="s">
        <v>178</v>
      </c>
      <c r="E193" s="145" t="s">
        <v>732</v>
      </c>
      <c r="F193" s="146" t="s">
        <v>733</v>
      </c>
      <c r="G193" s="147" t="s">
        <v>197</v>
      </c>
      <c r="H193" s="148">
        <v>580.84100000000001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4.9399999999999999E-3</v>
      </c>
      <c r="R193" s="154">
        <f>Q193*H193</f>
        <v>2.8693545400000002</v>
      </c>
      <c r="S193" s="154">
        <v>0</v>
      </c>
      <c r="T193" s="155">
        <f>S193*H193</f>
        <v>0</v>
      </c>
      <c r="AR193" s="156" t="s">
        <v>182</v>
      </c>
      <c r="AT193" s="156" t="s">
        <v>178</v>
      </c>
      <c r="AU193" s="156" t="s">
        <v>89</v>
      </c>
      <c r="AY193" s="17" t="s">
        <v>175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182</v>
      </c>
      <c r="BM193" s="156" t="s">
        <v>734</v>
      </c>
    </row>
    <row r="194" spans="2:65" s="12" customFormat="1">
      <c r="B194" s="158"/>
      <c r="D194" s="159" t="s">
        <v>184</v>
      </c>
      <c r="E194" s="160" t="s">
        <v>1</v>
      </c>
      <c r="F194" s="161" t="s">
        <v>735</v>
      </c>
      <c r="H194" s="160" t="s">
        <v>1</v>
      </c>
      <c r="I194" s="162"/>
      <c r="L194" s="158"/>
      <c r="M194" s="163"/>
      <c r="T194" s="164"/>
      <c r="AT194" s="160" t="s">
        <v>184</v>
      </c>
      <c r="AU194" s="160" t="s">
        <v>89</v>
      </c>
      <c r="AV194" s="12" t="s">
        <v>83</v>
      </c>
      <c r="AW194" s="12" t="s">
        <v>31</v>
      </c>
      <c r="AX194" s="12" t="s">
        <v>76</v>
      </c>
      <c r="AY194" s="160" t="s">
        <v>175</v>
      </c>
    </row>
    <row r="195" spans="2:65" s="13" customFormat="1">
      <c r="B195" s="165"/>
      <c r="D195" s="159" t="s">
        <v>184</v>
      </c>
      <c r="E195" s="166" t="s">
        <v>1</v>
      </c>
      <c r="F195" s="167" t="s">
        <v>736</v>
      </c>
      <c r="H195" s="168">
        <v>580.84100000000001</v>
      </c>
      <c r="I195" s="169"/>
      <c r="L195" s="165"/>
      <c r="M195" s="170"/>
      <c r="T195" s="171"/>
      <c r="AT195" s="166" t="s">
        <v>184</v>
      </c>
      <c r="AU195" s="166" t="s">
        <v>89</v>
      </c>
      <c r="AV195" s="13" t="s">
        <v>89</v>
      </c>
      <c r="AW195" s="13" t="s">
        <v>31</v>
      </c>
      <c r="AX195" s="13" t="s">
        <v>83</v>
      </c>
      <c r="AY195" s="166" t="s">
        <v>175</v>
      </c>
    </row>
    <row r="196" spans="2:65" s="1" customFormat="1" ht="24.2" customHeight="1">
      <c r="B196" s="143"/>
      <c r="C196" s="144" t="s">
        <v>133</v>
      </c>
      <c r="D196" s="144" t="s">
        <v>178</v>
      </c>
      <c r="E196" s="145" t="s">
        <v>737</v>
      </c>
      <c r="F196" s="146" t="s">
        <v>738</v>
      </c>
      <c r="G196" s="147" t="s">
        <v>197</v>
      </c>
      <c r="H196" s="148">
        <v>1896.8309999999999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3.2200000000000002E-3</v>
      </c>
      <c r="R196" s="154">
        <f>Q196*H196</f>
        <v>6.1077958199999998</v>
      </c>
      <c r="S196" s="154">
        <v>0</v>
      </c>
      <c r="T196" s="155">
        <f>S196*H196</f>
        <v>0</v>
      </c>
      <c r="AR196" s="156" t="s">
        <v>182</v>
      </c>
      <c r="AT196" s="156" t="s">
        <v>178</v>
      </c>
      <c r="AU196" s="156" t="s">
        <v>89</v>
      </c>
      <c r="AY196" s="17" t="s">
        <v>175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182</v>
      </c>
      <c r="BM196" s="156" t="s">
        <v>739</v>
      </c>
    </row>
    <row r="197" spans="2:65" s="13" customFormat="1">
      <c r="B197" s="165"/>
      <c r="D197" s="159" t="s">
        <v>184</v>
      </c>
      <c r="E197" s="166" t="s">
        <v>1</v>
      </c>
      <c r="F197" s="167" t="s">
        <v>740</v>
      </c>
      <c r="H197" s="168">
        <v>108.968</v>
      </c>
      <c r="I197" s="169"/>
      <c r="L197" s="165"/>
      <c r="M197" s="170"/>
      <c r="T197" s="171"/>
      <c r="AT197" s="166" t="s">
        <v>184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175</v>
      </c>
    </row>
    <row r="198" spans="2:65" s="13" customFormat="1">
      <c r="B198" s="165"/>
      <c r="D198" s="159" t="s">
        <v>184</v>
      </c>
      <c r="E198" s="166" t="s">
        <v>1</v>
      </c>
      <c r="F198" s="167" t="s">
        <v>729</v>
      </c>
      <c r="H198" s="168">
        <v>1479.6610000000001</v>
      </c>
      <c r="I198" s="169"/>
      <c r="L198" s="165"/>
      <c r="M198" s="170"/>
      <c r="T198" s="171"/>
      <c r="AT198" s="166" t="s">
        <v>184</v>
      </c>
      <c r="AU198" s="166" t="s">
        <v>89</v>
      </c>
      <c r="AV198" s="13" t="s">
        <v>89</v>
      </c>
      <c r="AW198" s="13" t="s">
        <v>31</v>
      </c>
      <c r="AX198" s="13" t="s">
        <v>76</v>
      </c>
      <c r="AY198" s="166" t="s">
        <v>175</v>
      </c>
    </row>
    <row r="199" spans="2:65" s="13" customFormat="1">
      <c r="B199" s="165"/>
      <c r="D199" s="159" t="s">
        <v>184</v>
      </c>
      <c r="E199" s="166" t="s">
        <v>1</v>
      </c>
      <c r="F199" s="167" t="s">
        <v>730</v>
      </c>
      <c r="H199" s="168">
        <v>1.518</v>
      </c>
      <c r="I199" s="169"/>
      <c r="L199" s="165"/>
      <c r="M199" s="170"/>
      <c r="T199" s="171"/>
      <c r="AT199" s="166" t="s">
        <v>184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175</v>
      </c>
    </row>
    <row r="200" spans="2:65" s="13" customFormat="1">
      <c r="B200" s="165"/>
      <c r="D200" s="159" t="s">
        <v>184</v>
      </c>
      <c r="E200" s="166" t="s">
        <v>1</v>
      </c>
      <c r="F200" s="167" t="s">
        <v>731</v>
      </c>
      <c r="H200" s="168">
        <v>306.68400000000003</v>
      </c>
      <c r="I200" s="169"/>
      <c r="L200" s="165"/>
      <c r="M200" s="170"/>
      <c r="T200" s="171"/>
      <c r="AT200" s="166" t="s">
        <v>184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175</v>
      </c>
    </row>
    <row r="201" spans="2:65" s="14" customFormat="1">
      <c r="B201" s="183"/>
      <c r="D201" s="159" t="s">
        <v>184</v>
      </c>
      <c r="E201" s="184" t="s">
        <v>1</v>
      </c>
      <c r="F201" s="185" t="s">
        <v>204</v>
      </c>
      <c r="H201" s="186">
        <v>1896.8310000000001</v>
      </c>
      <c r="I201" s="187"/>
      <c r="L201" s="183"/>
      <c r="M201" s="188"/>
      <c r="T201" s="189"/>
      <c r="AT201" s="184" t="s">
        <v>184</v>
      </c>
      <c r="AU201" s="184" t="s">
        <v>89</v>
      </c>
      <c r="AV201" s="14" t="s">
        <v>182</v>
      </c>
      <c r="AW201" s="14" t="s">
        <v>31</v>
      </c>
      <c r="AX201" s="14" t="s">
        <v>83</v>
      </c>
      <c r="AY201" s="184" t="s">
        <v>175</v>
      </c>
    </row>
    <row r="202" spans="2:65" s="1" customFormat="1" ht="24.2" customHeight="1">
      <c r="B202" s="143"/>
      <c r="C202" s="144" t="s">
        <v>136</v>
      </c>
      <c r="D202" s="144" t="s">
        <v>178</v>
      </c>
      <c r="E202" s="145" t="s">
        <v>741</v>
      </c>
      <c r="F202" s="146" t="s">
        <v>742</v>
      </c>
      <c r="G202" s="147" t="s">
        <v>197</v>
      </c>
      <c r="H202" s="148">
        <v>1479.6610000000001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1.3487000000000001E-2</v>
      </c>
      <c r="R202" s="154">
        <f>Q202*H202</f>
        <v>19.956187907</v>
      </c>
      <c r="S202" s="154">
        <v>0</v>
      </c>
      <c r="T202" s="155">
        <f>S202*H202</f>
        <v>0</v>
      </c>
      <c r="AR202" s="156" t="s">
        <v>182</v>
      </c>
      <c r="AT202" s="156" t="s">
        <v>178</v>
      </c>
      <c r="AU202" s="156" t="s">
        <v>89</v>
      </c>
      <c r="AY202" s="17" t="s">
        <v>175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182</v>
      </c>
      <c r="BM202" s="156" t="s">
        <v>743</v>
      </c>
    </row>
    <row r="203" spans="2:65" s="12" customFormat="1">
      <c r="B203" s="158"/>
      <c r="D203" s="159" t="s">
        <v>184</v>
      </c>
      <c r="E203" s="160" t="s">
        <v>1</v>
      </c>
      <c r="F203" s="161" t="s">
        <v>744</v>
      </c>
      <c r="H203" s="160" t="s">
        <v>1</v>
      </c>
      <c r="I203" s="162"/>
      <c r="L203" s="158"/>
      <c r="M203" s="163"/>
      <c r="T203" s="164"/>
      <c r="AT203" s="160" t="s">
        <v>184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175</v>
      </c>
    </row>
    <row r="204" spans="2:65" s="13" customFormat="1">
      <c r="B204" s="165"/>
      <c r="D204" s="159" t="s">
        <v>184</v>
      </c>
      <c r="E204" s="166" t="s">
        <v>1</v>
      </c>
      <c r="F204" s="167" t="s">
        <v>745</v>
      </c>
      <c r="H204" s="168">
        <v>871.33500000000004</v>
      </c>
      <c r="I204" s="169"/>
      <c r="L204" s="165"/>
      <c r="M204" s="170"/>
      <c r="T204" s="171"/>
      <c r="AT204" s="166" t="s">
        <v>184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175</v>
      </c>
    </row>
    <row r="205" spans="2:65" s="13" customFormat="1">
      <c r="B205" s="165"/>
      <c r="D205" s="159" t="s">
        <v>184</v>
      </c>
      <c r="E205" s="166" t="s">
        <v>1</v>
      </c>
      <c r="F205" s="167" t="s">
        <v>746</v>
      </c>
      <c r="H205" s="168">
        <v>1044.855</v>
      </c>
      <c r="I205" s="169"/>
      <c r="L205" s="165"/>
      <c r="M205" s="170"/>
      <c r="T205" s="171"/>
      <c r="AT205" s="166" t="s">
        <v>184</v>
      </c>
      <c r="AU205" s="166" t="s">
        <v>89</v>
      </c>
      <c r="AV205" s="13" t="s">
        <v>89</v>
      </c>
      <c r="AW205" s="13" t="s">
        <v>31</v>
      </c>
      <c r="AX205" s="13" t="s">
        <v>76</v>
      </c>
      <c r="AY205" s="166" t="s">
        <v>175</v>
      </c>
    </row>
    <row r="206" spans="2:65" s="12" customFormat="1">
      <c r="B206" s="158"/>
      <c r="D206" s="159" t="s">
        <v>184</v>
      </c>
      <c r="E206" s="160" t="s">
        <v>1</v>
      </c>
      <c r="F206" s="161" t="s">
        <v>747</v>
      </c>
      <c r="H206" s="160" t="s">
        <v>1</v>
      </c>
      <c r="I206" s="162"/>
      <c r="L206" s="158"/>
      <c r="M206" s="163"/>
      <c r="T206" s="164"/>
      <c r="AT206" s="160" t="s">
        <v>184</v>
      </c>
      <c r="AU206" s="160" t="s">
        <v>89</v>
      </c>
      <c r="AV206" s="12" t="s">
        <v>83</v>
      </c>
      <c r="AW206" s="12" t="s">
        <v>31</v>
      </c>
      <c r="AX206" s="12" t="s">
        <v>76</v>
      </c>
      <c r="AY206" s="160" t="s">
        <v>175</v>
      </c>
    </row>
    <row r="207" spans="2:65" s="13" customFormat="1">
      <c r="B207" s="165"/>
      <c r="D207" s="159" t="s">
        <v>184</v>
      </c>
      <c r="E207" s="166" t="s">
        <v>1</v>
      </c>
      <c r="F207" s="167" t="s">
        <v>748</v>
      </c>
      <c r="H207" s="168">
        <v>-224.208</v>
      </c>
      <c r="I207" s="169"/>
      <c r="L207" s="165"/>
      <c r="M207" s="170"/>
      <c r="T207" s="171"/>
      <c r="AT207" s="166" t="s">
        <v>184</v>
      </c>
      <c r="AU207" s="166" t="s">
        <v>89</v>
      </c>
      <c r="AV207" s="13" t="s">
        <v>89</v>
      </c>
      <c r="AW207" s="13" t="s">
        <v>31</v>
      </c>
      <c r="AX207" s="13" t="s">
        <v>76</v>
      </c>
      <c r="AY207" s="166" t="s">
        <v>175</v>
      </c>
    </row>
    <row r="208" spans="2:65" s="13" customFormat="1">
      <c r="B208" s="165"/>
      <c r="D208" s="159" t="s">
        <v>184</v>
      </c>
      <c r="E208" s="166" t="s">
        <v>1</v>
      </c>
      <c r="F208" s="167" t="s">
        <v>749</v>
      </c>
      <c r="H208" s="168">
        <v>-18.684000000000001</v>
      </c>
      <c r="I208" s="169"/>
      <c r="L208" s="165"/>
      <c r="M208" s="170"/>
      <c r="T208" s="171"/>
      <c r="AT208" s="166" t="s">
        <v>184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175</v>
      </c>
    </row>
    <row r="209" spans="2:65" s="13" customFormat="1">
      <c r="B209" s="165"/>
      <c r="D209" s="159" t="s">
        <v>184</v>
      </c>
      <c r="E209" s="166" t="s">
        <v>1</v>
      </c>
      <c r="F209" s="167" t="s">
        <v>750</v>
      </c>
      <c r="H209" s="168">
        <v>-8.84</v>
      </c>
      <c r="I209" s="169"/>
      <c r="L209" s="165"/>
      <c r="M209" s="170"/>
      <c r="T209" s="171"/>
      <c r="AT209" s="166" t="s">
        <v>184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175</v>
      </c>
    </row>
    <row r="210" spans="2:65" s="13" customFormat="1">
      <c r="B210" s="165"/>
      <c r="D210" s="159" t="s">
        <v>184</v>
      </c>
      <c r="E210" s="166" t="s">
        <v>1</v>
      </c>
      <c r="F210" s="167" t="s">
        <v>751</v>
      </c>
      <c r="H210" s="168">
        <v>-1.8720000000000001</v>
      </c>
      <c r="I210" s="169"/>
      <c r="L210" s="165"/>
      <c r="M210" s="170"/>
      <c r="T210" s="171"/>
      <c r="AT210" s="166" t="s">
        <v>184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175</v>
      </c>
    </row>
    <row r="211" spans="2:65" s="13" customFormat="1">
      <c r="B211" s="165"/>
      <c r="D211" s="159" t="s">
        <v>184</v>
      </c>
      <c r="E211" s="166" t="s">
        <v>1</v>
      </c>
      <c r="F211" s="167" t="s">
        <v>752</v>
      </c>
      <c r="H211" s="168">
        <v>-5.76</v>
      </c>
      <c r="I211" s="169"/>
      <c r="L211" s="165"/>
      <c r="M211" s="170"/>
      <c r="T211" s="171"/>
      <c r="AT211" s="166" t="s">
        <v>184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175</v>
      </c>
    </row>
    <row r="212" spans="2:65" s="13" customFormat="1">
      <c r="B212" s="165"/>
      <c r="D212" s="159" t="s">
        <v>184</v>
      </c>
      <c r="E212" s="166" t="s">
        <v>1</v>
      </c>
      <c r="F212" s="167" t="s">
        <v>753</v>
      </c>
      <c r="H212" s="168">
        <v>-7.36</v>
      </c>
      <c r="I212" s="169"/>
      <c r="L212" s="165"/>
      <c r="M212" s="170"/>
      <c r="T212" s="171"/>
      <c r="AT212" s="166" t="s">
        <v>184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175</v>
      </c>
    </row>
    <row r="213" spans="2:65" s="13" customFormat="1">
      <c r="B213" s="165"/>
      <c r="D213" s="159" t="s">
        <v>184</v>
      </c>
      <c r="E213" s="166" t="s">
        <v>1</v>
      </c>
      <c r="F213" s="167" t="s">
        <v>754</v>
      </c>
      <c r="H213" s="168">
        <v>-33</v>
      </c>
      <c r="I213" s="169"/>
      <c r="L213" s="165"/>
      <c r="M213" s="170"/>
      <c r="T213" s="171"/>
      <c r="AT213" s="166" t="s">
        <v>184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175</v>
      </c>
    </row>
    <row r="214" spans="2:65" s="13" customFormat="1">
      <c r="B214" s="165"/>
      <c r="D214" s="159" t="s">
        <v>184</v>
      </c>
      <c r="E214" s="166" t="s">
        <v>1</v>
      </c>
      <c r="F214" s="167" t="s">
        <v>755</v>
      </c>
      <c r="H214" s="168">
        <v>-6.44</v>
      </c>
      <c r="I214" s="169"/>
      <c r="L214" s="165"/>
      <c r="M214" s="170"/>
      <c r="T214" s="171"/>
      <c r="AT214" s="166" t="s">
        <v>184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175</v>
      </c>
    </row>
    <row r="215" spans="2:65" s="13" customFormat="1">
      <c r="B215" s="165"/>
      <c r="D215" s="159" t="s">
        <v>184</v>
      </c>
      <c r="E215" s="166" t="s">
        <v>1</v>
      </c>
      <c r="F215" s="167" t="s">
        <v>756</v>
      </c>
      <c r="H215" s="168">
        <v>-55.44</v>
      </c>
      <c r="I215" s="169"/>
      <c r="L215" s="165"/>
      <c r="M215" s="170"/>
      <c r="T215" s="171"/>
      <c r="AT215" s="166" t="s">
        <v>184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175</v>
      </c>
    </row>
    <row r="216" spans="2:65" s="13" customFormat="1">
      <c r="B216" s="165"/>
      <c r="D216" s="159" t="s">
        <v>184</v>
      </c>
      <c r="E216" s="166" t="s">
        <v>1</v>
      </c>
      <c r="F216" s="167" t="s">
        <v>757</v>
      </c>
      <c r="H216" s="168">
        <v>-6.16</v>
      </c>
      <c r="I216" s="169"/>
      <c r="L216" s="165"/>
      <c r="M216" s="170"/>
      <c r="T216" s="171"/>
      <c r="AT216" s="166" t="s">
        <v>184</v>
      </c>
      <c r="AU216" s="166" t="s">
        <v>89</v>
      </c>
      <c r="AV216" s="13" t="s">
        <v>89</v>
      </c>
      <c r="AW216" s="13" t="s">
        <v>31</v>
      </c>
      <c r="AX216" s="13" t="s">
        <v>76</v>
      </c>
      <c r="AY216" s="166" t="s">
        <v>175</v>
      </c>
    </row>
    <row r="217" spans="2:65" s="13" customFormat="1">
      <c r="B217" s="165"/>
      <c r="D217" s="159" t="s">
        <v>184</v>
      </c>
      <c r="E217" s="166" t="s">
        <v>1</v>
      </c>
      <c r="F217" s="167" t="s">
        <v>758</v>
      </c>
      <c r="H217" s="168">
        <v>-14.72</v>
      </c>
      <c r="I217" s="169"/>
      <c r="L217" s="165"/>
      <c r="M217" s="170"/>
      <c r="T217" s="171"/>
      <c r="AT217" s="166" t="s">
        <v>184</v>
      </c>
      <c r="AU217" s="166" t="s">
        <v>89</v>
      </c>
      <c r="AV217" s="13" t="s">
        <v>89</v>
      </c>
      <c r="AW217" s="13" t="s">
        <v>31</v>
      </c>
      <c r="AX217" s="13" t="s">
        <v>76</v>
      </c>
      <c r="AY217" s="166" t="s">
        <v>175</v>
      </c>
    </row>
    <row r="218" spans="2:65" s="13" customFormat="1">
      <c r="B218" s="165"/>
      <c r="D218" s="159" t="s">
        <v>184</v>
      </c>
      <c r="E218" s="166" t="s">
        <v>1</v>
      </c>
      <c r="F218" s="167" t="s">
        <v>759</v>
      </c>
      <c r="H218" s="168">
        <v>-5.4</v>
      </c>
      <c r="I218" s="169"/>
      <c r="L218" s="165"/>
      <c r="M218" s="170"/>
      <c r="T218" s="171"/>
      <c r="AT218" s="166" t="s">
        <v>184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175</v>
      </c>
    </row>
    <row r="219" spans="2:65" s="13" customFormat="1">
      <c r="B219" s="165"/>
      <c r="D219" s="159" t="s">
        <v>184</v>
      </c>
      <c r="E219" s="166" t="s">
        <v>1</v>
      </c>
      <c r="F219" s="167" t="s">
        <v>760</v>
      </c>
      <c r="H219" s="168">
        <v>-20.928000000000001</v>
      </c>
      <c r="I219" s="169"/>
      <c r="L219" s="165"/>
      <c r="M219" s="170"/>
      <c r="T219" s="171"/>
      <c r="AT219" s="166" t="s">
        <v>184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175</v>
      </c>
    </row>
    <row r="220" spans="2:65" s="13" customFormat="1">
      <c r="B220" s="165"/>
      <c r="D220" s="159" t="s">
        <v>184</v>
      </c>
      <c r="E220" s="166" t="s">
        <v>1</v>
      </c>
      <c r="F220" s="167" t="s">
        <v>761</v>
      </c>
      <c r="H220" s="168">
        <v>-8.9930000000000003</v>
      </c>
      <c r="I220" s="169"/>
      <c r="L220" s="165"/>
      <c r="M220" s="170"/>
      <c r="T220" s="171"/>
      <c r="AT220" s="166" t="s">
        <v>184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175</v>
      </c>
    </row>
    <row r="221" spans="2:65" s="13" customFormat="1">
      <c r="B221" s="165"/>
      <c r="D221" s="159" t="s">
        <v>184</v>
      </c>
      <c r="E221" s="166" t="s">
        <v>1</v>
      </c>
      <c r="F221" s="167" t="s">
        <v>762</v>
      </c>
      <c r="H221" s="168">
        <v>-9.9740000000000002</v>
      </c>
      <c r="I221" s="169"/>
      <c r="L221" s="165"/>
      <c r="M221" s="170"/>
      <c r="T221" s="171"/>
      <c r="AT221" s="166" t="s">
        <v>184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175</v>
      </c>
    </row>
    <row r="222" spans="2:65" s="13" customFormat="1">
      <c r="B222" s="165"/>
      <c r="D222" s="159" t="s">
        <v>184</v>
      </c>
      <c r="E222" s="166" t="s">
        <v>1</v>
      </c>
      <c r="F222" s="167" t="s">
        <v>763</v>
      </c>
      <c r="H222" s="168">
        <v>-8.75</v>
      </c>
      <c r="I222" s="169"/>
      <c r="L222" s="165"/>
      <c r="M222" s="170"/>
      <c r="T222" s="171"/>
      <c r="AT222" s="166" t="s">
        <v>184</v>
      </c>
      <c r="AU222" s="166" t="s">
        <v>89</v>
      </c>
      <c r="AV222" s="13" t="s">
        <v>89</v>
      </c>
      <c r="AW222" s="13" t="s">
        <v>31</v>
      </c>
      <c r="AX222" s="13" t="s">
        <v>76</v>
      </c>
      <c r="AY222" s="166" t="s">
        <v>175</v>
      </c>
    </row>
    <row r="223" spans="2:65" s="14" customFormat="1">
      <c r="B223" s="183"/>
      <c r="D223" s="159" t="s">
        <v>184</v>
      </c>
      <c r="E223" s="184" t="s">
        <v>1</v>
      </c>
      <c r="F223" s="185" t="s">
        <v>204</v>
      </c>
      <c r="H223" s="186">
        <v>1479.6609999999998</v>
      </c>
      <c r="I223" s="187"/>
      <c r="L223" s="183"/>
      <c r="M223" s="188"/>
      <c r="T223" s="189"/>
      <c r="AT223" s="184" t="s">
        <v>184</v>
      </c>
      <c r="AU223" s="184" t="s">
        <v>89</v>
      </c>
      <c r="AV223" s="14" t="s">
        <v>182</v>
      </c>
      <c r="AW223" s="14" t="s">
        <v>31</v>
      </c>
      <c r="AX223" s="14" t="s">
        <v>83</v>
      </c>
      <c r="AY223" s="184" t="s">
        <v>175</v>
      </c>
    </row>
    <row r="224" spans="2:65" s="1" customFormat="1" ht="24.2" customHeight="1">
      <c r="B224" s="143"/>
      <c r="C224" s="144" t="s">
        <v>321</v>
      </c>
      <c r="D224" s="144" t="s">
        <v>178</v>
      </c>
      <c r="E224" s="145" t="s">
        <v>764</v>
      </c>
      <c r="F224" s="146" t="s">
        <v>765</v>
      </c>
      <c r="G224" s="147" t="s">
        <v>197</v>
      </c>
      <c r="H224" s="148">
        <v>148.274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1.1486E-2</v>
      </c>
      <c r="R224" s="154">
        <f>Q224*H224</f>
        <v>1.7030751639999999</v>
      </c>
      <c r="S224" s="154">
        <v>0</v>
      </c>
      <c r="T224" s="155">
        <f>S224*H224</f>
        <v>0</v>
      </c>
      <c r="AR224" s="156" t="s">
        <v>182</v>
      </c>
      <c r="AT224" s="156" t="s">
        <v>178</v>
      </c>
      <c r="AU224" s="156" t="s">
        <v>89</v>
      </c>
      <c r="AY224" s="17" t="s">
        <v>175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89</v>
      </c>
      <c r="BK224" s="157">
        <f>ROUND(I224*H224,2)</f>
        <v>0</v>
      </c>
      <c r="BL224" s="17" t="s">
        <v>182</v>
      </c>
      <c r="BM224" s="156" t="s">
        <v>766</v>
      </c>
    </row>
    <row r="225" spans="2:51" s="12" customFormat="1">
      <c r="B225" s="158"/>
      <c r="D225" s="159" t="s">
        <v>184</v>
      </c>
      <c r="E225" s="160" t="s">
        <v>1</v>
      </c>
      <c r="F225" s="161" t="s">
        <v>767</v>
      </c>
      <c r="H225" s="160" t="s">
        <v>1</v>
      </c>
      <c r="I225" s="162"/>
      <c r="L225" s="158"/>
      <c r="M225" s="163"/>
      <c r="T225" s="164"/>
      <c r="AT225" s="160" t="s">
        <v>184</v>
      </c>
      <c r="AU225" s="160" t="s">
        <v>89</v>
      </c>
      <c r="AV225" s="12" t="s">
        <v>83</v>
      </c>
      <c r="AW225" s="12" t="s">
        <v>31</v>
      </c>
      <c r="AX225" s="12" t="s">
        <v>76</v>
      </c>
      <c r="AY225" s="160" t="s">
        <v>175</v>
      </c>
    </row>
    <row r="226" spans="2:51" s="13" customFormat="1">
      <c r="B226" s="165"/>
      <c r="D226" s="159" t="s">
        <v>184</v>
      </c>
      <c r="E226" s="166" t="s">
        <v>1</v>
      </c>
      <c r="F226" s="167" t="s">
        <v>768</v>
      </c>
      <c r="H226" s="168">
        <v>31.896000000000001</v>
      </c>
      <c r="I226" s="169"/>
      <c r="L226" s="165"/>
      <c r="M226" s="170"/>
      <c r="T226" s="171"/>
      <c r="AT226" s="166" t="s">
        <v>184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175</v>
      </c>
    </row>
    <row r="227" spans="2:51" s="13" customFormat="1">
      <c r="B227" s="165"/>
      <c r="D227" s="159" t="s">
        <v>184</v>
      </c>
      <c r="E227" s="166" t="s">
        <v>1</v>
      </c>
      <c r="F227" s="167" t="s">
        <v>769</v>
      </c>
      <c r="H227" s="168">
        <v>2.6579999999999999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175</v>
      </c>
    </row>
    <row r="228" spans="2:51" s="13" customFormat="1">
      <c r="B228" s="165"/>
      <c r="D228" s="159" t="s">
        <v>184</v>
      </c>
      <c r="E228" s="166" t="s">
        <v>1</v>
      </c>
      <c r="F228" s="167" t="s">
        <v>770</v>
      </c>
      <c r="H228" s="168">
        <v>1.8</v>
      </c>
      <c r="I228" s="169"/>
      <c r="L228" s="165"/>
      <c r="M228" s="170"/>
      <c r="T228" s="171"/>
      <c r="AT228" s="166" t="s">
        <v>184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175</v>
      </c>
    </row>
    <row r="229" spans="2:51" s="13" customFormat="1">
      <c r="B229" s="165"/>
      <c r="D229" s="159" t="s">
        <v>184</v>
      </c>
      <c r="E229" s="166" t="s">
        <v>1</v>
      </c>
      <c r="F229" s="167" t="s">
        <v>771</v>
      </c>
      <c r="H229" s="168">
        <v>0.83099999999999996</v>
      </c>
      <c r="I229" s="169"/>
      <c r="L229" s="165"/>
      <c r="M229" s="170"/>
      <c r="T229" s="171"/>
      <c r="AT229" s="166" t="s">
        <v>184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175</v>
      </c>
    </row>
    <row r="230" spans="2:51" s="13" customFormat="1">
      <c r="B230" s="165"/>
      <c r="D230" s="159" t="s">
        <v>184</v>
      </c>
      <c r="E230" s="166" t="s">
        <v>1</v>
      </c>
      <c r="F230" s="167" t="s">
        <v>772</v>
      </c>
      <c r="H230" s="168">
        <v>2.52</v>
      </c>
      <c r="I230" s="169"/>
      <c r="L230" s="165"/>
      <c r="M230" s="170"/>
      <c r="T230" s="171"/>
      <c r="AT230" s="166" t="s">
        <v>184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175</v>
      </c>
    </row>
    <row r="231" spans="2:51" s="13" customFormat="1">
      <c r="B231" s="165"/>
      <c r="D231" s="159" t="s">
        <v>184</v>
      </c>
      <c r="E231" s="166" t="s">
        <v>1</v>
      </c>
      <c r="F231" s="167" t="s">
        <v>773</v>
      </c>
      <c r="H231" s="168">
        <v>3.3</v>
      </c>
      <c r="I231" s="169"/>
      <c r="L231" s="165"/>
      <c r="M231" s="170"/>
      <c r="T231" s="171"/>
      <c r="AT231" s="166" t="s">
        <v>184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175</v>
      </c>
    </row>
    <row r="232" spans="2:51" s="13" customFormat="1">
      <c r="B232" s="165"/>
      <c r="D232" s="159" t="s">
        <v>184</v>
      </c>
      <c r="E232" s="166" t="s">
        <v>1</v>
      </c>
      <c r="F232" s="167" t="s">
        <v>774</v>
      </c>
      <c r="H232" s="168">
        <v>12.3</v>
      </c>
      <c r="I232" s="169"/>
      <c r="L232" s="165"/>
      <c r="M232" s="170"/>
      <c r="T232" s="171"/>
      <c r="AT232" s="166" t="s">
        <v>184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175</v>
      </c>
    </row>
    <row r="233" spans="2:51" s="13" customFormat="1">
      <c r="B233" s="165"/>
      <c r="D233" s="159" t="s">
        <v>184</v>
      </c>
      <c r="E233" s="166" t="s">
        <v>1</v>
      </c>
      <c r="F233" s="167" t="s">
        <v>775</v>
      </c>
      <c r="H233" s="168">
        <v>2.37</v>
      </c>
      <c r="I233" s="169"/>
      <c r="L233" s="165"/>
      <c r="M233" s="170"/>
      <c r="T233" s="171"/>
      <c r="AT233" s="166" t="s">
        <v>184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175</v>
      </c>
    </row>
    <row r="234" spans="2:51" s="13" customFormat="1">
      <c r="B234" s="165"/>
      <c r="D234" s="159" t="s">
        <v>184</v>
      </c>
      <c r="E234" s="166" t="s">
        <v>1</v>
      </c>
      <c r="F234" s="167" t="s">
        <v>776</v>
      </c>
      <c r="H234" s="168">
        <v>21.06</v>
      </c>
      <c r="I234" s="169"/>
      <c r="L234" s="165"/>
      <c r="M234" s="170"/>
      <c r="T234" s="171"/>
      <c r="AT234" s="166" t="s">
        <v>184</v>
      </c>
      <c r="AU234" s="166" t="s">
        <v>89</v>
      </c>
      <c r="AV234" s="13" t="s">
        <v>89</v>
      </c>
      <c r="AW234" s="13" t="s">
        <v>31</v>
      </c>
      <c r="AX234" s="13" t="s">
        <v>76</v>
      </c>
      <c r="AY234" s="166" t="s">
        <v>175</v>
      </c>
    </row>
    <row r="235" spans="2:51" s="13" customFormat="1">
      <c r="B235" s="165"/>
      <c r="D235" s="159" t="s">
        <v>184</v>
      </c>
      <c r="E235" s="166" t="s">
        <v>1</v>
      </c>
      <c r="F235" s="167" t="s">
        <v>777</v>
      </c>
      <c r="H235" s="168">
        <v>2.835</v>
      </c>
      <c r="I235" s="169"/>
      <c r="L235" s="165"/>
      <c r="M235" s="170"/>
      <c r="T235" s="171"/>
      <c r="AT235" s="166" t="s">
        <v>184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175</v>
      </c>
    </row>
    <row r="236" spans="2:51" s="13" customFormat="1">
      <c r="B236" s="165"/>
      <c r="D236" s="159" t="s">
        <v>184</v>
      </c>
      <c r="E236" s="166" t="s">
        <v>1</v>
      </c>
      <c r="F236" s="167" t="s">
        <v>778</v>
      </c>
      <c r="H236" s="168">
        <v>6.6</v>
      </c>
      <c r="I236" s="169"/>
      <c r="L236" s="165"/>
      <c r="M236" s="170"/>
      <c r="T236" s="171"/>
      <c r="AT236" s="166" t="s">
        <v>184</v>
      </c>
      <c r="AU236" s="166" t="s">
        <v>89</v>
      </c>
      <c r="AV236" s="13" t="s">
        <v>89</v>
      </c>
      <c r="AW236" s="13" t="s">
        <v>31</v>
      </c>
      <c r="AX236" s="13" t="s">
        <v>76</v>
      </c>
      <c r="AY236" s="166" t="s">
        <v>175</v>
      </c>
    </row>
    <row r="237" spans="2:51" s="13" customFormat="1">
      <c r="B237" s="165"/>
      <c r="D237" s="159" t="s">
        <v>184</v>
      </c>
      <c r="E237" s="166" t="s">
        <v>1</v>
      </c>
      <c r="F237" s="167" t="s">
        <v>779</v>
      </c>
      <c r="H237" s="168">
        <v>1.41</v>
      </c>
      <c r="I237" s="169"/>
      <c r="L237" s="165"/>
      <c r="M237" s="170"/>
      <c r="T237" s="171"/>
      <c r="AT237" s="166" t="s">
        <v>184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175</v>
      </c>
    </row>
    <row r="238" spans="2:51" s="13" customFormat="1">
      <c r="B238" s="165"/>
      <c r="D238" s="159" t="s">
        <v>184</v>
      </c>
      <c r="E238" s="166" t="s">
        <v>1</v>
      </c>
      <c r="F238" s="167" t="s">
        <v>780</v>
      </c>
      <c r="H238" s="168">
        <v>8.766</v>
      </c>
      <c r="I238" s="169"/>
      <c r="L238" s="165"/>
      <c r="M238" s="170"/>
      <c r="T238" s="171"/>
      <c r="AT238" s="166" t="s">
        <v>184</v>
      </c>
      <c r="AU238" s="166" t="s">
        <v>89</v>
      </c>
      <c r="AV238" s="13" t="s">
        <v>89</v>
      </c>
      <c r="AW238" s="13" t="s">
        <v>31</v>
      </c>
      <c r="AX238" s="13" t="s">
        <v>76</v>
      </c>
      <c r="AY238" s="166" t="s">
        <v>175</v>
      </c>
    </row>
    <row r="239" spans="2:51" s="13" customFormat="1">
      <c r="B239" s="165"/>
      <c r="D239" s="159" t="s">
        <v>184</v>
      </c>
      <c r="E239" s="166" t="s">
        <v>1</v>
      </c>
      <c r="F239" s="167" t="s">
        <v>781</v>
      </c>
      <c r="H239" s="168">
        <v>4.181</v>
      </c>
      <c r="I239" s="169"/>
      <c r="L239" s="165"/>
      <c r="M239" s="170"/>
      <c r="T239" s="171"/>
      <c r="AT239" s="166" t="s">
        <v>184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175</v>
      </c>
    </row>
    <row r="240" spans="2:51" s="13" customFormat="1">
      <c r="B240" s="165"/>
      <c r="D240" s="159" t="s">
        <v>184</v>
      </c>
      <c r="E240" s="166" t="s">
        <v>1</v>
      </c>
      <c r="F240" s="167" t="s">
        <v>782</v>
      </c>
      <c r="H240" s="168">
        <v>4.3159999999999998</v>
      </c>
      <c r="I240" s="169"/>
      <c r="L240" s="165"/>
      <c r="M240" s="170"/>
      <c r="T240" s="171"/>
      <c r="AT240" s="166" t="s">
        <v>184</v>
      </c>
      <c r="AU240" s="166" t="s">
        <v>89</v>
      </c>
      <c r="AV240" s="13" t="s">
        <v>89</v>
      </c>
      <c r="AW240" s="13" t="s">
        <v>31</v>
      </c>
      <c r="AX240" s="13" t="s">
        <v>76</v>
      </c>
      <c r="AY240" s="166" t="s">
        <v>175</v>
      </c>
    </row>
    <row r="241" spans="2:65" s="13" customFormat="1">
      <c r="B241" s="165"/>
      <c r="D241" s="159" t="s">
        <v>184</v>
      </c>
      <c r="E241" s="166" t="s">
        <v>1</v>
      </c>
      <c r="F241" s="167" t="s">
        <v>783</v>
      </c>
      <c r="H241" s="168">
        <v>2.125</v>
      </c>
      <c r="I241" s="169"/>
      <c r="L241" s="165"/>
      <c r="M241" s="170"/>
      <c r="T241" s="171"/>
      <c r="AT241" s="166" t="s">
        <v>184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175</v>
      </c>
    </row>
    <row r="242" spans="2:65" s="12" customFormat="1">
      <c r="B242" s="158"/>
      <c r="D242" s="159" t="s">
        <v>184</v>
      </c>
      <c r="E242" s="160" t="s">
        <v>1</v>
      </c>
      <c r="F242" s="161" t="s">
        <v>784</v>
      </c>
      <c r="H242" s="160" t="s">
        <v>1</v>
      </c>
      <c r="I242" s="162"/>
      <c r="L242" s="158"/>
      <c r="M242" s="163"/>
      <c r="T242" s="164"/>
      <c r="AT242" s="160" t="s">
        <v>184</v>
      </c>
      <c r="AU242" s="160" t="s">
        <v>89</v>
      </c>
      <c r="AV242" s="12" t="s">
        <v>83</v>
      </c>
      <c r="AW242" s="12" t="s">
        <v>31</v>
      </c>
      <c r="AX242" s="12" t="s">
        <v>76</v>
      </c>
      <c r="AY242" s="160" t="s">
        <v>175</v>
      </c>
    </row>
    <row r="243" spans="2:65" s="13" customFormat="1">
      <c r="B243" s="165"/>
      <c r="D243" s="159" t="s">
        <v>184</v>
      </c>
      <c r="E243" s="166" t="s">
        <v>1</v>
      </c>
      <c r="F243" s="167" t="s">
        <v>785</v>
      </c>
      <c r="H243" s="168">
        <v>24.651</v>
      </c>
      <c r="I243" s="169"/>
      <c r="L243" s="165"/>
      <c r="M243" s="170"/>
      <c r="T243" s="171"/>
      <c r="AT243" s="166" t="s">
        <v>184</v>
      </c>
      <c r="AU243" s="166" t="s">
        <v>89</v>
      </c>
      <c r="AV243" s="13" t="s">
        <v>89</v>
      </c>
      <c r="AW243" s="13" t="s">
        <v>31</v>
      </c>
      <c r="AX243" s="13" t="s">
        <v>76</v>
      </c>
      <c r="AY243" s="166" t="s">
        <v>175</v>
      </c>
    </row>
    <row r="244" spans="2:65" s="13" customFormat="1">
      <c r="B244" s="165"/>
      <c r="D244" s="159" t="s">
        <v>184</v>
      </c>
      <c r="E244" s="166" t="s">
        <v>1</v>
      </c>
      <c r="F244" s="167" t="s">
        <v>786</v>
      </c>
      <c r="H244" s="168">
        <v>14.654999999999999</v>
      </c>
      <c r="I244" s="169"/>
      <c r="L244" s="165"/>
      <c r="M244" s="170"/>
      <c r="T244" s="171"/>
      <c r="AT244" s="166" t="s">
        <v>184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175</v>
      </c>
    </row>
    <row r="245" spans="2:65" s="14" customFormat="1">
      <c r="B245" s="183"/>
      <c r="D245" s="159" t="s">
        <v>184</v>
      </c>
      <c r="E245" s="184" t="s">
        <v>1</v>
      </c>
      <c r="F245" s="185" t="s">
        <v>204</v>
      </c>
      <c r="H245" s="186">
        <v>148.274</v>
      </c>
      <c r="I245" s="187"/>
      <c r="L245" s="183"/>
      <c r="M245" s="188"/>
      <c r="T245" s="189"/>
      <c r="AT245" s="184" t="s">
        <v>184</v>
      </c>
      <c r="AU245" s="184" t="s">
        <v>89</v>
      </c>
      <c r="AV245" s="14" t="s">
        <v>182</v>
      </c>
      <c r="AW245" s="14" t="s">
        <v>31</v>
      </c>
      <c r="AX245" s="14" t="s">
        <v>83</v>
      </c>
      <c r="AY245" s="184" t="s">
        <v>175</v>
      </c>
    </row>
    <row r="246" spans="2:65" s="1" customFormat="1" ht="37.9" customHeight="1">
      <c r="B246" s="143"/>
      <c r="C246" s="144" t="s">
        <v>327</v>
      </c>
      <c r="D246" s="144" t="s">
        <v>178</v>
      </c>
      <c r="E246" s="145" t="s">
        <v>787</v>
      </c>
      <c r="F246" s="146" t="s">
        <v>788</v>
      </c>
      <c r="G246" s="147" t="s">
        <v>197</v>
      </c>
      <c r="H246" s="148">
        <v>306.68400000000003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42</v>
      </c>
      <c r="P246" s="154">
        <f>O246*H246</f>
        <v>0</v>
      </c>
      <c r="Q246" s="154">
        <v>1.4630000000000001E-2</v>
      </c>
      <c r="R246" s="154">
        <f>Q246*H246</f>
        <v>4.486786920000001</v>
      </c>
      <c r="S246" s="154">
        <v>0</v>
      </c>
      <c r="T246" s="155">
        <f>S246*H246</f>
        <v>0</v>
      </c>
      <c r="AR246" s="156" t="s">
        <v>182</v>
      </c>
      <c r="AT246" s="156" t="s">
        <v>178</v>
      </c>
      <c r="AU246" s="156" t="s">
        <v>89</v>
      </c>
      <c r="AY246" s="17" t="s">
        <v>175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89</v>
      </c>
      <c r="BK246" s="157">
        <f>ROUND(I246*H246,2)</f>
        <v>0</v>
      </c>
      <c r="BL246" s="17" t="s">
        <v>182</v>
      </c>
      <c r="BM246" s="156" t="s">
        <v>789</v>
      </c>
    </row>
    <row r="247" spans="2:65" s="12" customFormat="1">
      <c r="B247" s="158"/>
      <c r="D247" s="159" t="s">
        <v>184</v>
      </c>
      <c r="E247" s="160" t="s">
        <v>1</v>
      </c>
      <c r="F247" s="161" t="s">
        <v>790</v>
      </c>
      <c r="H247" s="160" t="s">
        <v>1</v>
      </c>
      <c r="I247" s="162"/>
      <c r="L247" s="158"/>
      <c r="M247" s="163"/>
      <c r="T247" s="164"/>
      <c r="AT247" s="160" t="s">
        <v>184</v>
      </c>
      <c r="AU247" s="160" t="s">
        <v>89</v>
      </c>
      <c r="AV247" s="12" t="s">
        <v>83</v>
      </c>
      <c r="AW247" s="12" t="s">
        <v>31</v>
      </c>
      <c r="AX247" s="12" t="s">
        <v>76</v>
      </c>
      <c r="AY247" s="160" t="s">
        <v>175</v>
      </c>
    </row>
    <row r="248" spans="2:65" s="13" customFormat="1">
      <c r="B248" s="165"/>
      <c r="D248" s="159" t="s">
        <v>184</v>
      </c>
      <c r="E248" s="166" t="s">
        <v>1</v>
      </c>
      <c r="F248" s="167" t="s">
        <v>791</v>
      </c>
      <c r="H248" s="168">
        <v>266.22000000000003</v>
      </c>
      <c r="I248" s="169"/>
      <c r="L248" s="165"/>
      <c r="M248" s="170"/>
      <c r="T248" s="171"/>
      <c r="AT248" s="166" t="s">
        <v>184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175</v>
      </c>
    </row>
    <row r="249" spans="2:65" s="12" customFormat="1">
      <c r="B249" s="158"/>
      <c r="D249" s="159" t="s">
        <v>184</v>
      </c>
      <c r="E249" s="160" t="s">
        <v>1</v>
      </c>
      <c r="F249" s="161" t="s">
        <v>792</v>
      </c>
      <c r="H249" s="160" t="s">
        <v>1</v>
      </c>
      <c r="I249" s="162"/>
      <c r="L249" s="158"/>
      <c r="M249" s="163"/>
      <c r="T249" s="164"/>
      <c r="AT249" s="160" t="s">
        <v>184</v>
      </c>
      <c r="AU249" s="160" t="s">
        <v>89</v>
      </c>
      <c r="AV249" s="12" t="s">
        <v>83</v>
      </c>
      <c r="AW249" s="12" t="s">
        <v>31</v>
      </c>
      <c r="AX249" s="12" t="s">
        <v>76</v>
      </c>
      <c r="AY249" s="160" t="s">
        <v>175</v>
      </c>
    </row>
    <row r="250" spans="2:65" s="13" customFormat="1">
      <c r="B250" s="165"/>
      <c r="D250" s="159" t="s">
        <v>184</v>
      </c>
      <c r="E250" s="166" t="s">
        <v>1</v>
      </c>
      <c r="F250" s="167" t="s">
        <v>793</v>
      </c>
      <c r="H250" s="168">
        <v>44.4</v>
      </c>
      <c r="I250" s="169"/>
      <c r="L250" s="165"/>
      <c r="M250" s="170"/>
      <c r="T250" s="171"/>
      <c r="AT250" s="166" t="s">
        <v>184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175</v>
      </c>
    </row>
    <row r="251" spans="2:65" s="13" customFormat="1">
      <c r="B251" s="165"/>
      <c r="D251" s="159" t="s">
        <v>184</v>
      </c>
      <c r="E251" s="166" t="s">
        <v>1</v>
      </c>
      <c r="F251" s="167" t="s">
        <v>794</v>
      </c>
      <c r="H251" s="168">
        <v>-3.9359999999999999</v>
      </c>
      <c r="I251" s="169"/>
      <c r="L251" s="165"/>
      <c r="M251" s="170"/>
      <c r="T251" s="171"/>
      <c r="AT251" s="166" t="s">
        <v>184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175</v>
      </c>
    </row>
    <row r="252" spans="2:65" s="14" customFormat="1">
      <c r="B252" s="183"/>
      <c r="D252" s="159" t="s">
        <v>184</v>
      </c>
      <c r="E252" s="184" t="s">
        <v>1</v>
      </c>
      <c r="F252" s="185" t="s">
        <v>204</v>
      </c>
      <c r="H252" s="186">
        <v>306.68400000000003</v>
      </c>
      <c r="I252" s="187"/>
      <c r="L252" s="183"/>
      <c r="M252" s="188"/>
      <c r="T252" s="189"/>
      <c r="AT252" s="184" t="s">
        <v>184</v>
      </c>
      <c r="AU252" s="184" t="s">
        <v>89</v>
      </c>
      <c r="AV252" s="14" t="s">
        <v>182</v>
      </c>
      <c r="AW252" s="14" t="s">
        <v>31</v>
      </c>
      <c r="AX252" s="14" t="s">
        <v>83</v>
      </c>
      <c r="AY252" s="184" t="s">
        <v>175</v>
      </c>
    </row>
    <row r="253" spans="2:65" s="1" customFormat="1" ht="37.9" customHeight="1">
      <c r="B253" s="143"/>
      <c r="C253" s="144" t="s">
        <v>333</v>
      </c>
      <c r="D253" s="144" t="s">
        <v>178</v>
      </c>
      <c r="E253" s="145" t="s">
        <v>795</v>
      </c>
      <c r="F253" s="146" t="s">
        <v>796</v>
      </c>
      <c r="G253" s="147" t="s">
        <v>197</v>
      </c>
      <c r="H253" s="148">
        <v>1.518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42</v>
      </c>
      <c r="P253" s="154">
        <f>O253*H253</f>
        <v>0</v>
      </c>
      <c r="Q253" s="154">
        <v>1.0548999999999999E-2</v>
      </c>
      <c r="R253" s="154">
        <f>Q253*H253</f>
        <v>1.6013382E-2</v>
      </c>
      <c r="S253" s="154">
        <v>0</v>
      </c>
      <c r="T253" s="155">
        <f>S253*H253</f>
        <v>0</v>
      </c>
      <c r="AR253" s="156" t="s">
        <v>182</v>
      </c>
      <c r="AT253" s="156" t="s">
        <v>178</v>
      </c>
      <c r="AU253" s="156" t="s">
        <v>89</v>
      </c>
      <c r="AY253" s="17" t="s">
        <v>175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89</v>
      </c>
      <c r="BK253" s="157">
        <f>ROUND(I253*H253,2)</f>
        <v>0</v>
      </c>
      <c r="BL253" s="17" t="s">
        <v>182</v>
      </c>
      <c r="BM253" s="156" t="s">
        <v>797</v>
      </c>
    </row>
    <row r="254" spans="2:65" s="13" customFormat="1">
      <c r="B254" s="165"/>
      <c r="D254" s="159" t="s">
        <v>184</v>
      </c>
      <c r="E254" s="166" t="s">
        <v>1</v>
      </c>
      <c r="F254" s="167" t="s">
        <v>798</v>
      </c>
      <c r="H254" s="168">
        <v>1.518</v>
      </c>
      <c r="I254" s="169"/>
      <c r="L254" s="165"/>
      <c r="M254" s="170"/>
      <c r="T254" s="171"/>
      <c r="AT254" s="166" t="s">
        <v>184</v>
      </c>
      <c r="AU254" s="166" t="s">
        <v>89</v>
      </c>
      <c r="AV254" s="13" t="s">
        <v>89</v>
      </c>
      <c r="AW254" s="13" t="s">
        <v>31</v>
      </c>
      <c r="AX254" s="13" t="s">
        <v>83</v>
      </c>
      <c r="AY254" s="166" t="s">
        <v>175</v>
      </c>
    </row>
    <row r="255" spans="2:65" s="1" customFormat="1" ht="33" customHeight="1">
      <c r="B255" s="143"/>
      <c r="C255" s="144" t="s">
        <v>339</v>
      </c>
      <c r="D255" s="144" t="s">
        <v>178</v>
      </c>
      <c r="E255" s="145" t="s">
        <v>799</v>
      </c>
      <c r="F255" s="146" t="s">
        <v>800</v>
      </c>
      <c r="G255" s="147" t="s">
        <v>197</v>
      </c>
      <c r="H255" s="148">
        <v>353.52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42</v>
      </c>
      <c r="P255" s="154">
        <f>O255*H255</f>
        <v>0</v>
      </c>
      <c r="Q255" s="154">
        <v>2.5499999999999998E-2</v>
      </c>
      <c r="R255" s="154">
        <f>Q255*H255</f>
        <v>9.014759999999999</v>
      </c>
      <c r="S255" s="154">
        <v>0</v>
      </c>
      <c r="T255" s="155">
        <f>S255*H255</f>
        <v>0</v>
      </c>
      <c r="AR255" s="156" t="s">
        <v>182</v>
      </c>
      <c r="AT255" s="156" t="s">
        <v>178</v>
      </c>
      <c r="AU255" s="156" t="s">
        <v>89</v>
      </c>
      <c r="AY255" s="17" t="s">
        <v>175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89</v>
      </c>
      <c r="BK255" s="157">
        <f>ROUND(I255*H255,2)</f>
        <v>0</v>
      </c>
      <c r="BL255" s="17" t="s">
        <v>182</v>
      </c>
      <c r="BM255" s="156" t="s">
        <v>801</v>
      </c>
    </row>
    <row r="256" spans="2:65" s="12" customFormat="1">
      <c r="B256" s="158"/>
      <c r="D256" s="159" t="s">
        <v>184</v>
      </c>
      <c r="E256" s="160" t="s">
        <v>1</v>
      </c>
      <c r="F256" s="161" t="s">
        <v>802</v>
      </c>
      <c r="H256" s="160" t="s">
        <v>1</v>
      </c>
      <c r="I256" s="162"/>
      <c r="L256" s="158"/>
      <c r="M256" s="163"/>
      <c r="T256" s="164"/>
      <c r="AT256" s="160" t="s">
        <v>184</v>
      </c>
      <c r="AU256" s="160" t="s">
        <v>89</v>
      </c>
      <c r="AV256" s="12" t="s">
        <v>83</v>
      </c>
      <c r="AW256" s="12" t="s">
        <v>31</v>
      </c>
      <c r="AX256" s="12" t="s">
        <v>76</v>
      </c>
      <c r="AY256" s="160" t="s">
        <v>175</v>
      </c>
    </row>
    <row r="257" spans="2:65" s="13" customFormat="1">
      <c r="B257" s="165"/>
      <c r="D257" s="159" t="s">
        <v>184</v>
      </c>
      <c r="E257" s="166" t="s">
        <v>1</v>
      </c>
      <c r="F257" s="167" t="s">
        <v>803</v>
      </c>
      <c r="H257" s="168">
        <v>353.52</v>
      </c>
      <c r="I257" s="169"/>
      <c r="L257" s="165"/>
      <c r="M257" s="170"/>
      <c r="T257" s="171"/>
      <c r="AT257" s="166" t="s">
        <v>184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175</v>
      </c>
    </row>
    <row r="258" spans="2:65" s="14" customFormat="1">
      <c r="B258" s="183"/>
      <c r="D258" s="159" t="s">
        <v>184</v>
      </c>
      <c r="E258" s="184" t="s">
        <v>1</v>
      </c>
      <c r="F258" s="185" t="s">
        <v>204</v>
      </c>
      <c r="H258" s="186">
        <v>353.52</v>
      </c>
      <c r="I258" s="187"/>
      <c r="L258" s="183"/>
      <c r="M258" s="188"/>
      <c r="T258" s="189"/>
      <c r="AT258" s="184" t="s">
        <v>184</v>
      </c>
      <c r="AU258" s="184" t="s">
        <v>89</v>
      </c>
      <c r="AV258" s="14" t="s">
        <v>182</v>
      </c>
      <c r="AW258" s="14" t="s">
        <v>31</v>
      </c>
      <c r="AX258" s="14" t="s">
        <v>83</v>
      </c>
      <c r="AY258" s="184" t="s">
        <v>175</v>
      </c>
    </row>
    <row r="259" spans="2:65" s="11" customFormat="1" ht="22.9" customHeight="1">
      <c r="B259" s="131"/>
      <c r="D259" s="132" t="s">
        <v>75</v>
      </c>
      <c r="E259" s="141" t="s">
        <v>269</v>
      </c>
      <c r="F259" s="141" t="s">
        <v>286</v>
      </c>
      <c r="I259" s="134"/>
      <c r="J259" s="142">
        <f>BK259</f>
        <v>0</v>
      </c>
      <c r="L259" s="131"/>
      <c r="M259" s="136"/>
      <c r="P259" s="137">
        <f>SUM(P260:P298)</f>
        <v>0</v>
      </c>
      <c r="R259" s="137">
        <f>SUM(R260:R298)</f>
        <v>102.37249254445001</v>
      </c>
      <c r="T259" s="138">
        <f>SUM(T260:T298)</f>
        <v>37.282061999999996</v>
      </c>
      <c r="AR259" s="132" t="s">
        <v>83</v>
      </c>
      <c r="AT259" s="139" t="s">
        <v>75</v>
      </c>
      <c r="AU259" s="139" t="s">
        <v>83</v>
      </c>
      <c r="AY259" s="132" t="s">
        <v>175</v>
      </c>
      <c r="BK259" s="140">
        <f>SUM(BK260:BK298)</f>
        <v>0</v>
      </c>
    </row>
    <row r="260" spans="2:65" s="1" customFormat="1" ht="33" customHeight="1">
      <c r="B260" s="143"/>
      <c r="C260" s="144" t="s">
        <v>345</v>
      </c>
      <c r="D260" s="144" t="s">
        <v>178</v>
      </c>
      <c r="E260" s="145" t="s">
        <v>804</v>
      </c>
      <c r="F260" s="146" t="s">
        <v>805</v>
      </c>
      <c r="G260" s="147" t="s">
        <v>197</v>
      </c>
      <c r="H260" s="148">
        <v>1980.33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42</v>
      </c>
      <c r="P260" s="154">
        <f>O260*H260</f>
        <v>0</v>
      </c>
      <c r="Q260" s="154">
        <v>2.571E-2</v>
      </c>
      <c r="R260" s="154">
        <f>Q260*H260</f>
        <v>50.914284299999998</v>
      </c>
      <c r="S260" s="154">
        <v>0</v>
      </c>
      <c r="T260" s="155">
        <f>S260*H260</f>
        <v>0</v>
      </c>
      <c r="AR260" s="156" t="s">
        <v>182</v>
      </c>
      <c r="AT260" s="156" t="s">
        <v>178</v>
      </c>
      <c r="AU260" s="156" t="s">
        <v>89</v>
      </c>
      <c r="AY260" s="17" t="s">
        <v>175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89</v>
      </c>
      <c r="BK260" s="157">
        <f>ROUND(I260*H260,2)</f>
        <v>0</v>
      </c>
      <c r="BL260" s="17" t="s">
        <v>182</v>
      </c>
      <c r="BM260" s="156" t="s">
        <v>806</v>
      </c>
    </row>
    <row r="261" spans="2:65" s="13" customFormat="1">
      <c r="B261" s="165"/>
      <c r="D261" s="159" t="s">
        <v>184</v>
      </c>
      <c r="E261" s="166" t="s">
        <v>1</v>
      </c>
      <c r="F261" s="167" t="s">
        <v>807</v>
      </c>
      <c r="H261" s="168">
        <v>336</v>
      </c>
      <c r="I261" s="169"/>
      <c r="L261" s="165"/>
      <c r="M261" s="170"/>
      <c r="T261" s="171"/>
      <c r="AT261" s="166" t="s">
        <v>184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175</v>
      </c>
    </row>
    <row r="262" spans="2:65" s="13" customFormat="1">
      <c r="B262" s="165"/>
      <c r="D262" s="159" t="s">
        <v>184</v>
      </c>
      <c r="E262" s="166" t="s">
        <v>1</v>
      </c>
      <c r="F262" s="167" t="s">
        <v>808</v>
      </c>
      <c r="H262" s="168">
        <v>36</v>
      </c>
      <c r="I262" s="169"/>
      <c r="L262" s="165"/>
      <c r="M262" s="170"/>
      <c r="T262" s="171"/>
      <c r="AT262" s="166" t="s">
        <v>184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175</v>
      </c>
    </row>
    <row r="263" spans="2:65" s="13" customFormat="1">
      <c r="B263" s="165"/>
      <c r="D263" s="159" t="s">
        <v>184</v>
      </c>
      <c r="E263" s="166" t="s">
        <v>1</v>
      </c>
      <c r="F263" s="167" t="s">
        <v>809</v>
      </c>
      <c r="H263" s="168">
        <v>491.25</v>
      </c>
      <c r="I263" s="169"/>
      <c r="L263" s="165"/>
      <c r="M263" s="170"/>
      <c r="T263" s="171"/>
      <c r="AT263" s="166" t="s">
        <v>184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175</v>
      </c>
    </row>
    <row r="264" spans="2:65" s="13" customFormat="1">
      <c r="B264" s="165"/>
      <c r="D264" s="159" t="s">
        <v>184</v>
      </c>
      <c r="E264" s="166" t="s">
        <v>1</v>
      </c>
      <c r="F264" s="167" t="s">
        <v>810</v>
      </c>
      <c r="H264" s="168">
        <v>1117.08</v>
      </c>
      <c r="I264" s="169"/>
      <c r="L264" s="165"/>
      <c r="M264" s="170"/>
      <c r="T264" s="171"/>
      <c r="AT264" s="166" t="s">
        <v>184</v>
      </c>
      <c r="AU264" s="166" t="s">
        <v>89</v>
      </c>
      <c r="AV264" s="13" t="s">
        <v>89</v>
      </c>
      <c r="AW264" s="13" t="s">
        <v>31</v>
      </c>
      <c r="AX264" s="13" t="s">
        <v>76</v>
      </c>
      <c r="AY264" s="166" t="s">
        <v>175</v>
      </c>
    </row>
    <row r="265" spans="2:65" s="14" customFormat="1">
      <c r="B265" s="183"/>
      <c r="D265" s="159" t="s">
        <v>184</v>
      </c>
      <c r="E265" s="184" t="s">
        <v>1</v>
      </c>
      <c r="F265" s="185" t="s">
        <v>204</v>
      </c>
      <c r="H265" s="186">
        <v>1980.33</v>
      </c>
      <c r="I265" s="187"/>
      <c r="L265" s="183"/>
      <c r="M265" s="188"/>
      <c r="T265" s="189"/>
      <c r="AT265" s="184" t="s">
        <v>184</v>
      </c>
      <c r="AU265" s="184" t="s">
        <v>89</v>
      </c>
      <c r="AV265" s="14" t="s">
        <v>182</v>
      </c>
      <c r="AW265" s="14" t="s">
        <v>31</v>
      </c>
      <c r="AX265" s="14" t="s">
        <v>83</v>
      </c>
      <c r="AY265" s="184" t="s">
        <v>175</v>
      </c>
    </row>
    <row r="266" spans="2:65" s="1" customFormat="1" ht="44.25" customHeight="1">
      <c r="B266" s="143"/>
      <c r="C266" s="144" t="s">
        <v>349</v>
      </c>
      <c r="D266" s="144" t="s">
        <v>178</v>
      </c>
      <c r="E266" s="145" t="s">
        <v>811</v>
      </c>
      <c r="F266" s="146" t="s">
        <v>812</v>
      </c>
      <c r="G266" s="147" t="s">
        <v>197</v>
      </c>
      <c r="H266" s="148">
        <v>3960.66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42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182</v>
      </c>
      <c r="AT266" s="156" t="s">
        <v>178</v>
      </c>
      <c r="AU266" s="156" t="s">
        <v>89</v>
      </c>
      <c r="AY266" s="17" t="s">
        <v>175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89</v>
      </c>
      <c r="BK266" s="157">
        <f>ROUND(I266*H266,2)</f>
        <v>0</v>
      </c>
      <c r="BL266" s="17" t="s">
        <v>182</v>
      </c>
      <c r="BM266" s="156" t="s">
        <v>813</v>
      </c>
    </row>
    <row r="267" spans="2:65" s="13" customFormat="1">
      <c r="B267" s="165"/>
      <c r="D267" s="159" t="s">
        <v>184</v>
      </c>
      <c r="E267" s="166" t="s">
        <v>1</v>
      </c>
      <c r="F267" s="167" t="s">
        <v>814</v>
      </c>
      <c r="H267" s="168">
        <v>3960.66</v>
      </c>
      <c r="I267" s="169"/>
      <c r="L267" s="165"/>
      <c r="M267" s="170"/>
      <c r="T267" s="171"/>
      <c r="AT267" s="166" t="s">
        <v>184</v>
      </c>
      <c r="AU267" s="166" t="s">
        <v>89</v>
      </c>
      <c r="AV267" s="13" t="s">
        <v>89</v>
      </c>
      <c r="AW267" s="13" t="s">
        <v>31</v>
      </c>
      <c r="AX267" s="13" t="s">
        <v>83</v>
      </c>
      <c r="AY267" s="166" t="s">
        <v>175</v>
      </c>
    </row>
    <row r="268" spans="2:65" s="1" customFormat="1" ht="33" customHeight="1">
      <c r="B268" s="143"/>
      <c r="C268" s="144" t="s">
        <v>355</v>
      </c>
      <c r="D268" s="144" t="s">
        <v>178</v>
      </c>
      <c r="E268" s="145" t="s">
        <v>815</v>
      </c>
      <c r="F268" s="146" t="s">
        <v>816</v>
      </c>
      <c r="G268" s="147" t="s">
        <v>197</v>
      </c>
      <c r="H268" s="148">
        <v>1980.33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42</v>
      </c>
      <c r="P268" s="154">
        <f>O268*H268</f>
        <v>0</v>
      </c>
      <c r="Q268" s="154">
        <v>2.571E-2</v>
      </c>
      <c r="R268" s="154">
        <f>Q268*H268</f>
        <v>50.914284299999998</v>
      </c>
      <c r="S268" s="154">
        <v>0</v>
      </c>
      <c r="T268" s="155">
        <f>S268*H268</f>
        <v>0</v>
      </c>
      <c r="AR268" s="156" t="s">
        <v>182</v>
      </c>
      <c r="AT268" s="156" t="s">
        <v>178</v>
      </c>
      <c r="AU268" s="156" t="s">
        <v>89</v>
      </c>
      <c r="AY268" s="17" t="s">
        <v>175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89</v>
      </c>
      <c r="BK268" s="157">
        <f>ROUND(I268*H268,2)</f>
        <v>0</v>
      </c>
      <c r="BL268" s="17" t="s">
        <v>182</v>
      </c>
      <c r="BM268" s="156" t="s">
        <v>817</v>
      </c>
    </row>
    <row r="269" spans="2:65" s="1" customFormat="1" ht="16.5" customHeight="1">
      <c r="B269" s="143"/>
      <c r="C269" s="144" t="s">
        <v>7</v>
      </c>
      <c r="D269" s="144" t="s">
        <v>178</v>
      </c>
      <c r="E269" s="145" t="s">
        <v>818</v>
      </c>
      <c r="F269" s="146" t="s">
        <v>819</v>
      </c>
      <c r="G269" s="147" t="s">
        <v>197</v>
      </c>
      <c r="H269" s="148">
        <v>1980.33</v>
      </c>
      <c r="I269" s="149"/>
      <c r="J269" s="150">
        <f>ROUND(I269*H269,2)</f>
        <v>0</v>
      </c>
      <c r="K269" s="151"/>
      <c r="L269" s="32"/>
      <c r="M269" s="152" t="s">
        <v>1</v>
      </c>
      <c r="N269" s="153" t="s">
        <v>42</v>
      </c>
      <c r="P269" s="154">
        <f>O269*H269</f>
        <v>0</v>
      </c>
      <c r="Q269" s="154">
        <v>5.4945000000000003E-5</v>
      </c>
      <c r="R269" s="154">
        <f>Q269*H269</f>
        <v>0.10880923185000001</v>
      </c>
      <c r="S269" s="154">
        <v>0</v>
      </c>
      <c r="T269" s="155">
        <f>S269*H269</f>
        <v>0</v>
      </c>
      <c r="AR269" s="156" t="s">
        <v>182</v>
      </c>
      <c r="AT269" s="156" t="s">
        <v>178</v>
      </c>
      <c r="AU269" s="156" t="s">
        <v>89</v>
      </c>
      <c r="AY269" s="17" t="s">
        <v>175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89</v>
      </c>
      <c r="BK269" s="157">
        <f>ROUND(I269*H269,2)</f>
        <v>0</v>
      </c>
      <c r="BL269" s="17" t="s">
        <v>182</v>
      </c>
      <c r="BM269" s="156" t="s">
        <v>820</v>
      </c>
    </row>
    <row r="270" spans="2:65" s="1" customFormat="1" ht="16.5" customHeight="1">
      <c r="B270" s="143"/>
      <c r="C270" s="144" t="s">
        <v>367</v>
      </c>
      <c r="D270" s="144" t="s">
        <v>178</v>
      </c>
      <c r="E270" s="145" t="s">
        <v>821</v>
      </c>
      <c r="F270" s="146" t="s">
        <v>822</v>
      </c>
      <c r="G270" s="147" t="s">
        <v>197</v>
      </c>
      <c r="H270" s="148">
        <v>1980.33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42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182</v>
      </c>
      <c r="AT270" s="156" t="s">
        <v>178</v>
      </c>
      <c r="AU270" s="156" t="s">
        <v>89</v>
      </c>
      <c r="AY270" s="17" t="s">
        <v>175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89</v>
      </c>
      <c r="BK270" s="157">
        <f>ROUND(I270*H270,2)</f>
        <v>0</v>
      </c>
      <c r="BL270" s="17" t="s">
        <v>182</v>
      </c>
      <c r="BM270" s="156" t="s">
        <v>823</v>
      </c>
    </row>
    <row r="271" spans="2:65" s="1" customFormat="1" ht="24.2" customHeight="1">
      <c r="B271" s="143"/>
      <c r="C271" s="144" t="s">
        <v>373</v>
      </c>
      <c r="D271" s="144" t="s">
        <v>178</v>
      </c>
      <c r="E271" s="145" t="s">
        <v>824</v>
      </c>
      <c r="F271" s="146" t="s">
        <v>825</v>
      </c>
      <c r="G271" s="147" t="s">
        <v>197</v>
      </c>
      <c r="H271" s="148">
        <v>2201.277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42</v>
      </c>
      <c r="P271" s="154">
        <f>O271*H271</f>
        <v>0</v>
      </c>
      <c r="Q271" s="154">
        <v>1.838E-4</v>
      </c>
      <c r="R271" s="154">
        <f>Q271*H271</f>
        <v>0.40459471260000002</v>
      </c>
      <c r="S271" s="154">
        <v>0</v>
      </c>
      <c r="T271" s="155">
        <f>S271*H271</f>
        <v>0</v>
      </c>
      <c r="AR271" s="156" t="s">
        <v>182</v>
      </c>
      <c r="AT271" s="156" t="s">
        <v>178</v>
      </c>
      <c r="AU271" s="156" t="s">
        <v>89</v>
      </c>
      <c r="AY271" s="17" t="s">
        <v>175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89</v>
      </c>
      <c r="BK271" s="157">
        <f>ROUND(I271*H271,2)</f>
        <v>0</v>
      </c>
      <c r="BL271" s="17" t="s">
        <v>182</v>
      </c>
      <c r="BM271" s="156" t="s">
        <v>826</v>
      </c>
    </row>
    <row r="272" spans="2:65" s="13" customFormat="1">
      <c r="B272" s="165"/>
      <c r="D272" s="159" t="s">
        <v>184</v>
      </c>
      <c r="E272" s="166" t="s">
        <v>1</v>
      </c>
      <c r="F272" s="167" t="s">
        <v>827</v>
      </c>
      <c r="H272" s="168">
        <v>265.14</v>
      </c>
      <c r="I272" s="169"/>
      <c r="L272" s="165"/>
      <c r="M272" s="170"/>
      <c r="T272" s="171"/>
      <c r="AT272" s="166" t="s">
        <v>184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175</v>
      </c>
    </row>
    <row r="273" spans="2:65" s="13" customFormat="1">
      <c r="B273" s="165"/>
      <c r="D273" s="159" t="s">
        <v>184</v>
      </c>
      <c r="E273" s="166" t="s">
        <v>1</v>
      </c>
      <c r="F273" s="167" t="s">
        <v>728</v>
      </c>
      <c r="H273" s="168">
        <v>148.274</v>
      </c>
      <c r="I273" s="169"/>
      <c r="L273" s="165"/>
      <c r="M273" s="170"/>
      <c r="T273" s="171"/>
      <c r="AT273" s="166" t="s">
        <v>184</v>
      </c>
      <c r="AU273" s="166" t="s">
        <v>89</v>
      </c>
      <c r="AV273" s="13" t="s">
        <v>89</v>
      </c>
      <c r="AW273" s="13" t="s">
        <v>31</v>
      </c>
      <c r="AX273" s="13" t="s">
        <v>76</v>
      </c>
      <c r="AY273" s="166" t="s">
        <v>175</v>
      </c>
    </row>
    <row r="274" spans="2:65" s="13" customFormat="1">
      <c r="B274" s="165"/>
      <c r="D274" s="159" t="s">
        <v>184</v>
      </c>
      <c r="E274" s="166" t="s">
        <v>1</v>
      </c>
      <c r="F274" s="167" t="s">
        <v>729</v>
      </c>
      <c r="H274" s="168">
        <v>1479.6610000000001</v>
      </c>
      <c r="I274" s="169"/>
      <c r="L274" s="165"/>
      <c r="M274" s="170"/>
      <c r="T274" s="171"/>
      <c r="AT274" s="166" t="s">
        <v>184</v>
      </c>
      <c r="AU274" s="166" t="s">
        <v>89</v>
      </c>
      <c r="AV274" s="13" t="s">
        <v>89</v>
      </c>
      <c r="AW274" s="13" t="s">
        <v>31</v>
      </c>
      <c r="AX274" s="13" t="s">
        <v>76</v>
      </c>
      <c r="AY274" s="166" t="s">
        <v>175</v>
      </c>
    </row>
    <row r="275" spans="2:65" s="13" customFormat="1">
      <c r="B275" s="165"/>
      <c r="D275" s="159" t="s">
        <v>184</v>
      </c>
      <c r="E275" s="166" t="s">
        <v>1</v>
      </c>
      <c r="F275" s="167" t="s">
        <v>730</v>
      </c>
      <c r="H275" s="168">
        <v>1.518</v>
      </c>
      <c r="I275" s="169"/>
      <c r="L275" s="165"/>
      <c r="M275" s="170"/>
      <c r="T275" s="171"/>
      <c r="AT275" s="166" t="s">
        <v>184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175</v>
      </c>
    </row>
    <row r="276" spans="2:65" s="13" customFormat="1">
      <c r="B276" s="165"/>
      <c r="D276" s="159" t="s">
        <v>184</v>
      </c>
      <c r="E276" s="166" t="s">
        <v>1</v>
      </c>
      <c r="F276" s="167" t="s">
        <v>731</v>
      </c>
      <c r="H276" s="168">
        <v>306.68400000000003</v>
      </c>
      <c r="I276" s="169"/>
      <c r="L276" s="165"/>
      <c r="M276" s="170"/>
      <c r="T276" s="171"/>
      <c r="AT276" s="166" t="s">
        <v>184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175</v>
      </c>
    </row>
    <row r="277" spans="2:65" s="14" customFormat="1">
      <c r="B277" s="183"/>
      <c r="D277" s="159" t="s">
        <v>184</v>
      </c>
      <c r="E277" s="184" t="s">
        <v>1</v>
      </c>
      <c r="F277" s="185" t="s">
        <v>204</v>
      </c>
      <c r="H277" s="186">
        <v>2201.277</v>
      </c>
      <c r="I277" s="187"/>
      <c r="L277" s="183"/>
      <c r="M277" s="188"/>
      <c r="T277" s="189"/>
      <c r="AT277" s="184" t="s">
        <v>184</v>
      </c>
      <c r="AU277" s="184" t="s">
        <v>89</v>
      </c>
      <c r="AV277" s="14" t="s">
        <v>182</v>
      </c>
      <c r="AW277" s="14" t="s">
        <v>31</v>
      </c>
      <c r="AX277" s="14" t="s">
        <v>83</v>
      </c>
      <c r="AY277" s="184" t="s">
        <v>175</v>
      </c>
    </row>
    <row r="278" spans="2:65" s="1" customFormat="1" ht="24.2" customHeight="1">
      <c r="B278" s="143"/>
      <c r="C278" s="144" t="s">
        <v>378</v>
      </c>
      <c r="D278" s="144" t="s">
        <v>178</v>
      </c>
      <c r="E278" s="145" t="s">
        <v>828</v>
      </c>
      <c r="F278" s="146" t="s">
        <v>829</v>
      </c>
      <c r="G278" s="147" t="s">
        <v>181</v>
      </c>
      <c r="H278" s="148">
        <v>12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42</v>
      </c>
      <c r="P278" s="154">
        <f>O278*H278</f>
        <v>0</v>
      </c>
      <c r="Q278" s="154">
        <v>8.0000000000000004E-4</v>
      </c>
      <c r="R278" s="154">
        <f>Q278*H278</f>
        <v>9.6000000000000009E-3</v>
      </c>
      <c r="S278" s="154">
        <v>0</v>
      </c>
      <c r="T278" s="155">
        <f>S278*H278</f>
        <v>0</v>
      </c>
      <c r="AR278" s="156" t="s">
        <v>182</v>
      </c>
      <c r="AT278" s="156" t="s">
        <v>178</v>
      </c>
      <c r="AU278" s="156" t="s">
        <v>89</v>
      </c>
      <c r="AY278" s="17" t="s">
        <v>175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89</v>
      </c>
      <c r="BK278" s="157">
        <f>ROUND(I278*H278,2)</f>
        <v>0</v>
      </c>
      <c r="BL278" s="17" t="s">
        <v>182</v>
      </c>
      <c r="BM278" s="156" t="s">
        <v>830</v>
      </c>
    </row>
    <row r="279" spans="2:65" s="1" customFormat="1" ht="33" customHeight="1">
      <c r="B279" s="143"/>
      <c r="C279" s="172" t="s">
        <v>382</v>
      </c>
      <c r="D279" s="172" t="s">
        <v>186</v>
      </c>
      <c r="E279" s="173" t="s">
        <v>831</v>
      </c>
      <c r="F279" s="174" t="s">
        <v>832</v>
      </c>
      <c r="G279" s="175" t="s">
        <v>181</v>
      </c>
      <c r="H279" s="176">
        <v>12</v>
      </c>
      <c r="I279" s="177"/>
      <c r="J279" s="178">
        <f>ROUND(I279*H279,2)</f>
        <v>0</v>
      </c>
      <c r="K279" s="179"/>
      <c r="L279" s="180"/>
      <c r="M279" s="181" t="s">
        <v>1</v>
      </c>
      <c r="N279" s="182" t="s">
        <v>42</v>
      </c>
      <c r="P279" s="154">
        <f>O279*H279</f>
        <v>0</v>
      </c>
      <c r="Q279" s="154">
        <v>1.1000000000000001E-3</v>
      </c>
      <c r="R279" s="154">
        <f>Q279*H279</f>
        <v>1.32E-2</v>
      </c>
      <c r="S279" s="154">
        <v>0</v>
      </c>
      <c r="T279" s="155">
        <f>S279*H279</f>
        <v>0</v>
      </c>
      <c r="AR279" s="156" t="s">
        <v>189</v>
      </c>
      <c r="AT279" s="156" t="s">
        <v>186</v>
      </c>
      <c r="AU279" s="156" t="s">
        <v>89</v>
      </c>
      <c r="AY279" s="17" t="s">
        <v>175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89</v>
      </c>
      <c r="BK279" s="157">
        <f>ROUND(I279*H279,2)</f>
        <v>0</v>
      </c>
      <c r="BL279" s="17" t="s">
        <v>182</v>
      </c>
      <c r="BM279" s="156" t="s">
        <v>833</v>
      </c>
    </row>
    <row r="280" spans="2:65" s="1" customFormat="1" ht="24.2" customHeight="1">
      <c r="B280" s="143"/>
      <c r="C280" s="144" t="s">
        <v>386</v>
      </c>
      <c r="D280" s="144" t="s">
        <v>178</v>
      </c>
      <c r="E280" s="145" t="s">
        <v>834</v>
      </c>
      <c r="F280" s="146" t="s">
        <v>835</v>
      </c>
      <c r="G280" s="147" t="s">
        <v>181</v>
      </c>
      <c r="H280" s="148">
        <v>4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42</v>
      </c>
      <c r="P280" s="154">
        <f>O280*H280</f>
        <v>0</v>
      </c>
      <c r="Q280" s="154">
        <v>7.2999999999999996E-4</v>
      </c>
      <c r="R280" s="154">
        <f>Q280*H280</f>
        <v>2.9199999999999999E-3</v>
      </c>
      <c r="S280" s="154">
        <v>0</v>
      </c>
      <c r="T280" s="155">
        <f>S280*H280</f>
        <v>0</v>
      </c>
      <c r="AR280" s="156" t="s">
        <v>182</v>
      </c>
      <c r="AT280" s="156" t="s">
        <v>178</v>
      </c>
      <c r="AU280" s="156" t="s">
        <v>89</v>
      </c>
      <c r="AY280" s="17" t="s">
        <v>175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89</v>
      </c>
      <c r="BK280" s="157">
        <f>ROUND(I280*H280,2)</f>
        <v>0</v>
      </c>
      <c r="BL280" s="17" t="s">
        <v>182</v>
      </c>
      <c r="BM280" s="156" t="s">
        <v>836</v>
      </c>
    </row>
    <row r="281" spans="2:65" s="1" customFormat="1" ht="24.2" customHeight="1">
      <c r="B281" s="143"/>
      <c r="C281" s="172" t="s">
        <v>391</v>
      </c>
      <c r="D281" s="172" t="s">
        <v>186</v>
      </c>
      <c r="E281" s="173" t="s">
        <v>837</v>
      </c>
      <c r="F281" s="174" t="s">
        <v>838</v>
      </c>
      <c r="G281" s="175" t="s">
        <v>181</v>
      </c>
      <c r="H281" s="176">
        <v>4</v>
      </c>
      <c r="I281" s="177"/>
      <c r="J281" s="178">
        <f>ROUND(I281*H281,2)</f>
        <v>0</v>
      </c>
      <c r="K281" s="179"/>
      <c r="L281" s="180"/>
      <c r="M281" s="181" t="s">
        <v>1</v>
      </c>
      <c r="N281" s="182" t="s">
        <v>42</v>
      </c>
      <c r="P281" s="154">
        <f>O281*H281</f>
        <v>0</v>
      </c>
      <c r="Q281" s="154">
        <v>1.1999999999999999E-3</v>
      </c>
      <c r="R281" s="154">
        <f>Q281*H281</f>
        <v>4.7999999999999996E-3</v>
      </c>
      <c r="S281" s="154">
        <v>0</v>
      </c>
      <c r="T281" s="155">
        <f>S281*H281</f>
        <v>0</v>
      </c>
      <c r="AR281" s="156" t="s">
        <v>189</v>
      </c>
      <c r="AT281" s="156" t="s">
        <v>186</v>
      </c>
      <c r="AU281" s="156" t="s">
        <v>89</v>
      </c>
      <c r="AY281" s="17" t="s">
        <v>175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89</v>
      </c>
      <c r="BK281" s="157">
        <f>ROUND(I281*H281,2)</f>
        <v>0</v>
      </c>
      <c r="BL281" s="17" t="s">
        <v>182</v>
      </c>
      <c r="BM281" s="156" t="s">
        <v>839</v>
      </c>
    </row>
    <row r="282" spans="2:65" s="1" customFormat="1" ht="24.2" customHeight="1">
      <c r="B282" s="143"/>
      <c r="C282" s="144" t="s">
        <v>395</v>
      </c>
      <c r="D282" s="144" t="s">
        <v>178</v>
      </c>
      <c r="E282" s="145" t="s">
        <v>840</v>
      </c>
      <c r="F282" s="146" t="s">
        <v>841</v>
      </c>
      <c r="G282" s="147" t="s">
        <v>197</v>
      </c>
      <c r="H282" s="148">
        <v>1936.1369999999999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42</v>
      </c>
      <c r="P282" s="154">
        <f>O282*H282</f>
        <v>0</v>
      </c>
      <c r="Q282" s="154">
        <v>0</v>
      </c>
      <c r="R282" s="154">
        <f>Q282*H282</f>
        <v>0</v>
      </c>
      <c r="S282" s="154">
        <v>1.6E-2</v>
      </c>
      <c r="T282" s="155">
        <f>S282*H282</f>
        <v>30.978192</v>
      </c>
      <c r="AR282" s="156" t="s">
        <v>182</v>
      </c>
      <c r="AT282" s="156" t="s">
        <v>178</v>
      </c>
      <c r="AU282" s="156" t="s">
        <v>89</v>
      </c>
      <c r="AY282" s="17" t="s">
        <v>175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89</v>
      </c>
      <c r="BK282" s="157">
        <f>ROUND(I282*H282,2)</f>
        <v>0</v>
      </c>
      <c r="BL282" s="17" t="s">
        <v>182</v>
      </c>
      <c r="BM282" s="156" t="s">
        <v>842</v>
      </c>
    </row>
    <row r="283" spans="2:65" s="13" customFormat="1">
      <c r="B283" s="165"/>
      <c r="D283" s="159" t="s">
        <v>184</v>
      </c>
      <c r="E283" s="166" t="s">
        <v>1</v>
      </c>
      <c r="F283" s="167" t="s">
        <v>728</v>
      </c>
      <c r="H283" s="168">
        <v>148.274</v>
      </c>
      <c r="I283" s="169"/>
      <c r="L283" s="165"/>
      <c r="M283" s="170"/>
      <c r="T283" s="171"/>
      <c r="AT283" s="166" t="s">
        <v>184</v>
      </c>
      <c r="AU283" s="166" t="s">
        <v>89</v>
      </c>
      <c r="AV283" s="13" t="s">
        <v>89</v>
      </c>
      <c r="AW283" s="13" t="s">
        <v>31</v>
      </c>
      <c r="AX283" s="13" t="s">
        <v>76</v>
      </c>
      <c r="AY283" s="166" t="s">
        <v>175</v>
      </c>
    </row>
    <row r="284" spans="2:65" s="13" customFormat="1">
      <c r="B284" s="165"/>
      <c r="D284" s="159" t="s">
        <v>184</v>
      </c>
      <c r="E284" s="166" t="s">
        <v>1</v>
      </c>
      <c r="F284" s="167" t="s">
        <v>729</v>
      </c>
      <c r="H284" s="168">
        <v>1479.6610000000001</v>
      </c>
      <c r="I284" s="169"/>
      <c r="L284" s="165"/>
      <c r="M284" s="170"/>
      <c r="T284" s="171"/>
      <c r="AT284" s="166" t="s">
        <v>184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175</v>
      </c>
    </row>
    <row r="285" spans="2:65" s="13" customFormat="1">
      <c r="B285" s="165"/>
      <c r="D285" s="159" t="s">
        <v>184</v>
      </c>
      <c r="E285" s="166" t="s">
        <v>1</v>
      </c>
      <c r="F285" s="167" t="s">
        <v>730</v>
      </c>
      <c r="H285" s="168">
        <v>1.518</v>
      </c>
      <c r="I285" s="169"/>
      <c r="L285" s="165"/>
      <c r="M285" s="170"/>
      <c r="T285" s="171"/>
      <c r="AT285" s="166" t="s">
        <v>184</v>
      </c>
      <c r="AU285" s="166" t="s">
        <v>89</v>
      </c>
      <c r="AV285" s="13" t="s">
        <v>89</v>
      </c>
      <c r="AW285" s="13" t="s">
        <v>31</v>
      </c>
      <c r="AX285" s="13" t="s">
        <v>76</v>
      </c>
      <c r="AY285" s="166" t="s">
        <v>175</v>
      </c>
    </row>
    <row r="286" spans="2:65" s="13" customFormat="1">
      <c r="B286" s="165"/>
      <c r="D286" s="159" t="s">
        <v>184</v>
      </c>
      <c r="E286" s="166" t="s">
        <v>1</v>
      </c>
      <c r="F286" s="167" t="s">
        <v>731</v>
      </c>
      <c r="H286" s="168">
        <v>306.68400000000003</v>
      </c>
      <c r="I286" s="169"/>
      <c r="L286" s="165"/>
      <c r="M286" s="170"/>
      <c r="T286" s="171"/>
      <c r="AT286" s="166" t="s">
        <v>184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175</v>
      </c>
    </row>
    <row r="287" spans="2:65" s="14" customFormat="1">
      <c r="B287" s="183"/>
      <c r="D287" s="159" t="s">
        <v>184</v>
      </c>
      <c r="E287" s="184" t="s">
        <v>1</v>
      </c>
      <c r="F287" s="185" t="s">
        <v>204</v>
      </c>
      <c r="H287" s="186">
        <v>1936.1369999999999</v>
      </c>
      <c r="I287" s="187"/>
      <c r="L287" s="183"/>
      <c r="M287" s="188"/>
      <c r="T287" s="189"/>
      <c r="AT287" s="184" t="s">
        <v>184</v>
      </c>
      <c r="AU287" s="184" t="s">
        <v>89</v>
      </c>
      <c r="AV287" s="14" t="s">
        <v>182</v>
      </c>
      <c r="AW287" s="14" t="s">
        <v>31</v>
      </c>
      <c r="AX287" s="14" t="s">
        <v>83</v>
      </c>
      <c r="AY287" s="184" t="s">
        <v>175</v>
      </c>
    </row>
    <row r="288" spans="2:65" s="1" customFormat="1" ht="37.9" customHeight="1">
      <c r="B288" s="143"/>
      <c r="C288" s="144" t="s">
        <v>401</v>
      </c>
      <c r="D288" s="144" t="s">
        <v>178</v>
      </c>
      <c r="E288" s="145" t="s">
        <v>843</v>
      </c>
      <c r="F288" s="146" t="s">
        <v>844</v>
      </c>
      <c r="G288" s="147" t="s">
        <v>197</v>
      </c>
      <c r="H288" s="148">
        <v>70.83</v>
      </c>
      <c r="I288" s="149"/>
      <c r="J288" s="150">
        <f>ROUND(I288*H288,2)</f>
        <v>0</v>
      </c>
      <c r="K288" s="151"/>
      <c r="L288" s="32"/>
      <c r="M288" s="152" t="s">
        <v>1</v>
      </c>
      <c r="N288" s="153" t="s">
        <v>42</v>
      </c>
      <c r="P288" s="154">
        <f>O288*H288</f>
        <v>0</v>
      </c>
      <c r="Q288" s="154">
        <v>0</v>
      </c>
      <c r="R288" s="154">
        <f>Q288*H288</f>
        <v>0</v>
      </c>
      <c r="S288" s="154">
        <v>8.8999999999999996E-2</v>
      </c>
      <c r="T288" s="155">
        <f>S288*H288</f>
        <v>6.3038699999999999</v>
      </c>
      <c r="AR288" s="156" t="s">
        <v>182</v>
      </c>
      <c r="AT288" s="156" t="s">
        <v>178</v>
      </c>
      <c r="AU288" s="156" t="s">
        <v>89</v>
      </c>
      <c r="AY288" s="17" t="s">
        <v>175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89</v>
      </c>
      <c r="BK288" s="157">
        <f>ROUND(I288*H288,2)</f>
        <v>0</v>
      </c>
      <c r="BL288" s="17" t="s">
        <v>182</v>
      </c>
      <c r="BM288" s="156" t="s">
        <v>845</v>
      </c>
    </row>
    <row r="289" spans="2:65" s="12" customFormat="1">
      <c r="B289" s="158"/>
      <c r="D289" s="159" t="s">
        <v>184</v>
      </c>
      <c r="E289" s="160" t="s">
        <v>1</v>
      </c>
      <c r="F289" s="161" t="s">
        <v>846</v>
      </c>
      <c r="H289" s="160" t="s">
        <v>1</v>
      </c>
      <c r="I289" s="162"/>
      <c r="L289" s="158"/>
      <c r="M289" s="163"/>
      <c r="T289" s="164"/>
      <c r="AT289" s="160" t="s">
        <v>184</v>
      </c>
      <c r="AU289" s="160" t="s">
        <v>89</v>
      </c>
      <c r="AV289" s="12" t="s">
        <v>83</v>
      </c>
      <c r="AW289" s="12" t="s">
        <v>31</v>
      </c>
      <c r="AX289" s="12" t="s">
        <v>76</v>
      </c>
      <c r="AY289" s="160" t="s">
        <v>175</v>
      </c>
    </row>
    <row r="290" spans="2:65" s="13" customFormat="1">
      <c r="B290" s="165"/>
      <c r="D290" s="159" t="s">
        <v>184</v>
      </c>
      <c r="E290" s="166" t="s">
        <v>1</v>
      </c>
      <c r="F290" s="167" t="s">
        <v>847</v>
      </c>
      <c r="H290" s="168">
        <v>70.83</v>
      </c>
      <c r="I290" s="169"/>
      <c r="L290" s="165"/>
      <c r="M290" s="170"/>
      <c r="T290" s="171"/>
      <c r="AT290" s="166" t="s">
        <v>184</v>
      </c>
      <c r="AU290" s="166" t="s">
        <v>89</v>
      </c>
      <c r="AV290" s="13" t="s">
        <v>89</v>
      </c>
      <c r="AW290" s="13" t="s">
        <v>31</v>
      </c>
      <c r="AX290" s="13" t="s">
        <v>76</v>
      </c>
      <c r="AY290" s="166" t="s">
        <v>175</v>
      </c>
    </row>
    <row r="291" spans="2:65" s="14" customFormat="1">
      <c r="B291" s="183"/>
      <c r="D291" s="159" t="s">
        <v>184</v>
      </c>
      <c r="E291" s="184" t="s">
        <v>1</v>
      </c>
      <c r="F291" s="185" t="s">
        <v>204</v>
      </c>
      <c r="H291" s="186">
        <v>70.83</v>
      </c>
      <c r="I291" s="187"/>
      <c r="L291" s="183"/>
      <c r="M291" s="188"/>
      <c r="T291" s="189"/>
      <c r="AT291" s="184" t="s">
        <v>184</v>
      </c>
      <c r="AU291" s="184" t="s">
        <v>89</v>
      </c>
      <c r="AV291" s="14" t="s">
        <v>182</v>
      </c>
      <c r="AW291" s="14" t="s">
        <v>31</v>
      </c>
      <c r="AX291" s="14" t="s">
        <v>83</v>
      </c>
      <c r="AY291" s="184" t="s">
        <v>175</v>
      </c>
    </row>
    <row r="292" spans="2:65" s="1" customFormat="1" ht="24.2" customHeight="1">
      <c r="B292" s="143"/>
      <c r="C292" s="144" t="s">
        <v>407</v>
      </c>
      <c r="D292" s="144" t="s">
        <v>178</v>
      </c>
      <c r="E292" s="145" t="s">
        <v>374</v>
      </c>
      <c r="F292" s="146" t="s">
        <v>375</v>
      </c>
      <c r="G292" s="147" t="s">
        <v>376</v>
      </c>
      <c r="H292" s="148">
        <v>38.933999999999997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42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182</v>
      </c>
      <c r="AT292" s="156" t="s">
        <v>178</v>
      </c>
      <c r="AU292" s="156" t="s">
        <v>89</v>
      </c>
      <c r="AY292" s="17" t="s">
        <v>175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89</v>
      </c>
      <c r="BK292" s="157">
        <f>ROUND(I292*H292,2)</f>
        <v>0</v>
      </c>
      <c r="BL292" s="17" t="s">
        <v>182</v>
      </c>
      <c r="BM292" s="156" t="s">
        <v>848</v>
      </c>
    </row>
    <row r="293" spans="2:65" s="1" customFormat="1" ht="24.2" customHeight="1">
      <c r="B293" s="143"/>
      <c r="C293" s="144" t="s">
        <v>414</v>
      </c>
      <c r="D293" s="144" t="s">
        <v>178</v>
      </c>
      <c r="E293" s="145" t="s">
        <v>379</v>
      </c>
      <c r="F293" s="146" t="s">
        <v>380</v>
      </c>
      <c r="G293" s="147" t="s">
        <v>376</v>
      </c>
      <c r="H293" s="148">
        <v>38.933999999999997</v>
      </c>
      <c r="I293" s="149"/>
      <c r="J293" s="150">
        <f>ROUND(I293*H293,2)</f>
        <v>0</v>
      </c>
      <c r="K293" s="151"/>
      <c r="L293" s="32"/>
      <c r="M293" s="152" t="s">
        <v>1</v>
      </c>
      <c r="N293" s="153" t="s">
        <v>42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156" t="s">
        <v>182</v>
      </c>
      <c r="AT293" s="156" t="s">
        <v>178</v>
      </c>
      <c r="AU293" s="156" t="s">
        <v>89</v>
      </c>
      <c r="AY293" s="17" t="s">
        <v>175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89</v>
      </c>
      <c r="BK293" s="157">
        <f>ROUND(I293*H293,2)</f>
        <v>0</v>
      </c>
      <c r="BL293" s="17" t="s">
        <v>182</v>
      </c>
      <c r="BM293" s="156" t="s">
        <v>849</v>
      </c>
    </row>
    <row r="294" spans="2:65" s="1" customFormat="1" ht="21.75" customHeight="1">
      <c r="B294" s="143"/>
      <c r="C294" s="144" t="s">
        <v>420</v>
      </c>
      <c r="D294" s="144" t="s">
        <v>178</v>
      </c>
      <c r="E294" s="145" t="s">
        <v>383</v>
      </c>
      <c r="F294" s="146" t="s">
        <v>384</v>
      </c>
      <c r="G294" s="147" t="s">
        <v>376</v>
      </c>
      <c r="H294" s="148">
        <v>38.933999999999997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42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182</v>
      </c>
      <c r="AT294" s="156" t="s">
        <v>178</v>
      </c>
      <c r="AU294" s="156" t="s">
        <v>89</v>
      </c>
      <c r="AY294" s="17" t="s">
        <v>175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89</v>
      </c>
      <c r="BK294" s="157">
        <f>ROUND(I294*H294,2)</f>
        <v>0</v>
      </c>
      <c r="BL294" s="17" t="s">
        <v>182</v>
      </c>
      <c r="BM294" s="156" t="s">
        <v>850</v>
      </c>
    </row>
    <row r="295" spans="2:65" s="1" customFormat="1" ht="24.2" customHeight="1">
      <c r="B295" s="143"/>
      <c r="C295" s="144" t="s">
        <v>424</v>
      </c>
      <c r="D295" s="144" t="s">
        <v>178</v>
      </c>
      <c r="E295" s="145" t="s">
        <v>387</v>
      </c>
      <c r="F295" s="146" t="s">
        <v>388</v>
      </c>
      <c r="G295" s="147" t="s">
        <v>376</v>
      </c>
      <c r="H295" s="148">
        <v>350.40600000000001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42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182</v>
      </c>
      <c r="AT295" s="156" t="s">
        <v>178</v>
      </c>
      <c r="AU295" s="156" t="s">
        <v>89</v>
      </c>
      <c r="AY295" s="17" t="s">
        <v>175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89</v>
      </c>
      <c r="BK295" s="157">
        <f>ROUND(I295*H295,2)</f>
        <v>0</v>
      </c>
      <c r="BL295" s="17" t="s">
        <v>182</v>
      </c>
      <c r="BM295" s="156" t="s">
        <v>851</v>
      </c>
    </row>
    <row r="296" spans="2:65" s="13" customFormat="1">
      <c r="B296" s="165"/>
      <c r="D296" s="159" t="s">
        <v>184</v>
      </c>
      <c r="E296" s="166" t="s">
        <v>1</v>
      </c>
      <c r="F296" s="167" t="s">
        <v>852</v>
      </c>
      <c r="H296" s="168">
        <v>350.40600000000001</v>
      </c>
      <c r="I296" s="169"/>
      <c r="L296" s="165"/>
      <c r="M296" s="170"/>
      <c r="T296" s="171"/>
      <c r="AT296" s="166" t="s">
        <v>184</v>
      </c>
      <c r="AU296" s="166" t="s">
        <v>89</v>
      </c>
      <c r="AV296" s="13" t="s">
        <v>89</v>
      </c>
      <c r="AW296" s="13" t="s">
        <v>31</v>
      </c>
      <c r="AX296" s="13" t="s">
        <v>83</v>
      </c>
      <c r="AY296" s="166" t="s">
        <v>175</v>
      </c>
    </row>
    <row r="297" spans="2:65" s="1" customFormat="1" ht="24.2" customHeight="1">
      <c r="B297" s="143"/>
      <c r="C297" s="144" t="s">
        <v>429</v>
      </c>
      <c r="D297" s="144" t="s">
        <v>178</v>
      </c>
      <c r="E297" s="145" t="s">
        <v>392</v>
      </c>
      <c r="F297" s="146" t="s">
        <v>393</v>
      </c>
      <c r="G297" s="147" t="s">
        <v>376</v>
      </c>
      <c r="H297" s="148">
        <v>38.933999999999997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42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182</v>
      </c>
      <c r="AT297" s="156" t="s">
        <v>178</v>
      </c>
      <c r="AU297" s="156" t="s">
        <v>89</v>
      </c>
      <c r="AY297" s="17" t="s">
        <v>175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89</v>
      </c>
      <c r="BK297" s="157">
        <f>ROUND(I297*H297,2)</f>
        <v>0</v>
      </c>
      <c r="BL297" s="17" t="s">
        <v>182</v>
      </c>
      <c r="BM297" s="156" t="s">
        <v>853</v>
      </c>
    </row>
    <row r="298" spans="2:65" s="1" customFormat="1" ht="16.5" customHeight="1">
      <c r="B298" s="143"/>
      <c r="C298" s="144" t="s">
        <v>438</v>
      </c>
      <c r="D298" s="144" t="s">
        <v>178</v>
      </c>
      <c r="E298" s="145" t="s">
        <v>396</v>
      </c>
      <c r="F298" s="146" t="s">
        <v>397</v>
      </c>
      <c r="G298" s="147" t="s">
        <v>376</v>
      </c>
      <c r="H298" s="148">
        <v>38.933999999999997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42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182</v>
      </c>
      <c r="AT298" s="156" t="s">
        <v>178</v>
      </c>
      <c r="AU298" s="156" t="s">
        <v>89</v>
      </c>
      <c r="AY298" s="17" t="s">
        <v>175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89</v>
      </c>
      <c r="BK298" s="157">
        <f>ROUND(I298*H298,2)</f>
        <v>0</v>
      </c>
      <c r="BL298" s="17" t="s">
        <v>182</v>
      </c>
      <c r="BM298" s="156" t="s">
        <v>854</v>
      </c>
    </row>
    <row r="299" spans="2:65" s="11" customFormat="1" ht="22.9" customHeight="1">
      <c r="B299" s="131"/>
      <c r="D299" s="132" t="s">
        <v>75</v>
      </c>
      <c r="E299" s="141" t="s">
        <v>399</v>
      </c>
      <c r="F299" s="141" t="s">
        <v>400</v>
      </c>
      <c r="I299" s="134"/>
      <c r="J299" s="142">
        <f>BK299</f>
        <v>0</v>
      </c>
      <c r="L299" s="131"/>
      <c r="M299" s="136"/>
      <c r="P299" s="137">
        <f>P300</f>
        <v>0</v>
      </c>
      <c r="R299" s="137">
        <f>R300</f>
        <v>0</v>
      </c>
      <c r="T299" s="138">
        <f>T300</f>
        <v>0</v>
      </c>
      <c r="AR299" s="132" t="s">
        <v>83</v>
      </c>
      <c r="AT299" s="139" t="s">
        <v>75</v>
      </c>
      <c r="AU299" s="139" t="s">
        <v>83</v>
      </c>
      <c r="AY299" s="132" t="s">
        <v>175</v>
      </c>
      <c r="BK299" s="140">
        <f>BK300</f>
        <v>0</v>
      </c>
    </row>
    <row r="300" spans="2:65" s="1" customFormat="1" ht="24.2" customHeight="1">
      <c r="B300" s="143"/>
      <c r="C300" s="144" t="s">
        <v>451</v>
      </c>
      <c r="D300" s="144" t="s">
        <v>178</v>
      </c>
      <c r="E300" s="145" t="s">
        <v>402</v>
      </c>
      <c r="F300" s="146" t="s">
        <v>403</v>
      </c>
      <c r="G300" s="147" t="s">
        <v>376</v>
      </c>
      <c r="H300" s="148">
        <v>169.23599999999999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42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182</v>
      </c>
      <c r="AT300" s="156" t="s">
        <v>178</v>
      </c>
      <c r="AU300" s="156" t="s">
        <v>89</v>
      </c>
      <c r="AY300" s="17" t="s">
        <v>175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89</v>
      </c>
      <c r="BK300" s="157">
        <f>ROUND(I300*H300,2)</f>
        <v>0</v>
      </c>
      <c r="BL300" s="17" t="s">
        <v>182</v>
      </c>
      <c r="BM300" s="156" t="s">
        <v>404</v>
      </c>
    </row>
    <row r="301" spans="2:65" s="11" customFormat="1" ht="25.9" customHeight="1">
      <c r="B301" s="131"/>
      <c r="D301" s="132" t="s">
        <v>75</v>
      </c>
      <c r="E301" s="133" t="s">
        <v>434</v>
      </c>
      <c r="F301" s="133" t="s">
        <v>435</v>
      </c>
      <c r="I301" s="134"/>
      <c r="J301" s="135">
        <f>BK301</f>
        <v>0</v>
      </c>
      <c r="L301" s="131"/>
      <c r="M301" s="136"/>
      <c r="P301" s="137">
        <f>P302+P319+P335+P343+P364+P382</f>
        <v>0</v>
      </c>
      <c r="R301" s="137">
        <f>R302+R319+R335+R343+R364+R382</f>
        <v>7.7942809459999998</v>
      </c>
      <c r="T301" s="138">
        <f>T302+T319+T335+T343+T364+T382</f>
        <v>1.6522520000000001</v>
      </c>
      <c r="AR301" s="132" t="s">
        <v>89</v>
      </c>
      <c r="AT301" s="139" t="s">
        <v>75</v>
      </c>
      <c r="AU301" s="139" t="s">
        <v>76</v>
      </c>
      <c r="AY301" s="132" t="s">
        <v>175</v>
      </c>
      <c r="BK301" s="140">
        <f>BK302+BK319+BK335+BK343+BK364+BK382</f>
        <v>0</v>
      </c>
    </row>
    <row r="302" spans="2:65" s="11" customFormat="1" ht="22.9" customHeight="1">
      <c r="B302" s="131"/>
      <c r="D302" s="132" t="s">
        <v>75</v>
      </c>
      <c r="E302" s="141" t="s">
        <v>405</v>
      </c>
      <c r="F302" s="141" t="s">
        <v>406</v>
      </c>
      <c r="I302" s="134"/>
      <c r="J302" s="142">
        <f>BK302</f>
        <v>0</v>
      </c>
      <c r="L302" s="131"/>
      <c r="M302" s="136"/>
      <c r="P302" s="137">
        <f>SUM(P303:P318)</f>
        <v>0</v>
      </c>
      <c r="R302" s="137">
        <f>SUM(R303:R318)</f>
        <v>3.3036718752000001</v>
      </c>
      <c r="T302" s="138">
        <f>SUM(T303:T318)</f>
        <v>0</v>
      </c>
      <c r="AR302" s="132" t="s">
        <v>89</v>
      </c>
      <c r="AT302" s="139" t="s">
        <v>75</v>
      </c>
      <c r="AU302" s="139" t="s">
        <v>83</v>
      </c>
      <c r="AY302" s="132" t="s">
        <v>175</v>
      </c>
      <c r="BK302" s="140">
        <f>SUM(BK303:BK318)</f>
        <v>0</v>
      </c>
    </row>
    <row r="303" spans="2:65" s="1" customFormat="1" ht="24.2" customHeight="1">
      <c r="B303" s="143"/>
      <c r="C303" s="144" t="s">
        <v>457</v>
      </c>
      <c r="D303" s="144" t="s">
        <v>178</v>
      </c>
      <c r="E303" s="145" t="s">
        <v>855</v>
      </c>
      <c r="F303" s="146" t="s">
        <v>856</v>
      </c>
      <c r="G303" s="147" t="s">
        <v>197</v>
      </c>
      <c r="H303" s="148">
        <v>353.52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42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321</v>
      </c>
      <c r="AT303" s="156" t="s">
        <v>178</v>
      </c>
      <c r="AU303" s="156" t="s">
        <v>89</v>
      </c>
      <c r="AY303" s="17" t="s">
        <v>175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89</v>
      </c>
      <c r="BK303" s="157">
        <f>ROUND(I303*H303,2)</f>
        <v>0</v>
      </c>
      <c r="BL303" s="17" t="s">
        <v>321</v>
      </c>
      <c r="BM303" s="156" t="s">
        <v>857</v>
      </c>
    </row>
    <row r="304" spans="2:65" s="12" customFormat="1">
      <c r="B304" s="158"/>
      <c r="D304" s="159" t="s">
        <v>184</v>
      </c>
      <c r="E304" s="160" t="s">
        <v>1</v>
      </c>
      <c r="F304" s="161" t="s">
        <v>858</v>
      </c>
      <c r="H304" s="160" t="s">
        <v>1</v>
      </c>
      <c r="I304" s="162"/>
      <c r="L304" s="158"/>
      <c r="M304" s="163"/>
      <c r="T304" s="164"/>
      <c r="AT304" s="160" t="s">
        <v>184</v>
      </c>
      <c r="AU304" s="160" t="s">
        <v>89</v>
      </c>
      <c r="AV304" s="12" t="s">
        <v>83</v>
      </c>
      <c r="AW304" s="12" t="s">
        <v>31</v>
      </c>
      <c r="AX304" s="12" t="s">
        <v>76</v>
      </c>
      <c r="AY304" s="160" t="s">
        <v>175</v>
      </c>
    </row>
    <row r="305" spans="2:65" s="13" customFormat="1">
      <c r="B305" s="165"/>
      <c r="D305" s="159" t="s">
        <v>184</v>
      </c>
      <c r="E305" s="166" t="s">
        <v>1</v>
      </c>
      <c r="F305" s="167" t="s">
        <v>803</v>
      </c>
      <c r="H305" s="168">
        <v>353.52</v>
      </c>
      <c r="I305" s="169"/>
      <c r="L305" s="165"/>
      <c r="M305" s="170"/>
      <c r="T305" s="171"/>
      <c r="AT305" s="166" t="s">
        <v>184</v>
      </c>
      <c r="AU305" s="166" t="s">
        <v>89</v>
      </c>
      <c r="AV305" s="13" t="s">
        <v>89</v>
      </c>
      <c r="AW305" s="13" t="s">
        <v>31</v>
      </c>
      <c r="AX305" s="13" t="s">
        <v>76</v>
      </c>
      <c r="AY305" s="166" t="s">
        <v>175</v>
      </c>
    </row>
    <row r="306" spans="2:65" s="14" customFormat="1">
      <c r="B306" s="183"/>
      <c r="D306" s="159" t="s">
        <v>184</v>
      </c>
      <c r="E306" s="184" t="s">
        <v>1</v>
      </c>
      <c r="F306" s="185" t="s">
        <v>204</v>
      </c>
      <c r="H306" s="186">
        <v>353.52</v>
      </c>
      <c r="I306" s="187"/>
      <c r="L306" s="183"/>
      <c r="M306" s="188"/>
      <c r="T306" s="189"/>
      <c r="AT306" s="184" t="s">
        <v>184</v>
      </c>
      <c r="AU306" s="184" t="s">
        <v>89</v>
      </c>
      <c r="AV306" s="14" t="s">
        <v>182</v>
      </c>
      <c r="AW306" s="14" t="s">
        <v>31</v>
      </c>
      <c r="AX306" s="14" t="s">
        <v>83</v>
      </c>
      <c r="AY306" s="184" t="s">
        <v>175</v>
      </c>
    </row>
    <row r="307" spans="2:65" s="1" customFormat="1" ht="16.5" customHeight="1">
      <c r="B307" s="143"/>
      <c r="C307" s="172" t="s">
        <v>463</v>
      </c>
      <c r="D307" s="172" t="s">
        <v>186</v>
      </c>
      <c r="E307" s="173" t="s">
        <v>415</v>
      </c>
      <c r="F307" s="174" t="s">
        <v>416</v>
      </c>
      <c r="G307" s="175" t="s">
        <v>417</v>
      </c>
      <c r="H307" s="176">
        <v>123.732</v>
      </c>
      <c r="I307" s="177"/>
      <c r="J307" s="178">
        <f>ROUND(I307*H307,2)</f>
        <v>0</v>
      </c>
      <c r="K307" s="179"/>
      <c r="L307" s="180"/>
      <c r="M307" s="181" t="s">
        <v>1</v>
      </c>
      <c r="N307" s="182" t="s">
        <v>42</v>
      </c>
      <c r="P307" s="154">
        <f>O307*H307</f>
        <v>0</v>
      </c>
      <c r="Q307" s="154">
        <v>1E-3</v>
      </c>
      <c r="R307" s="154">
        <f>Q307*H307</f>
        <v>0.12373200000000001</v>
      </c>
      <c r="S307" s="154">
        <v>0</v>
      </c>
      <c r="T307" s="155">
        <f>S307*H307</f>
        <v>0</v>
      </c>
      <c r="AR307" s="156" t="s">
        <v>407</v>
      </c>
      <c r="AT307" s="156" t="s">
        <v>186</v>
      </c>
      <c r="AU307" s="156" t="s">
        <v>89</v>
      </c>
      <c r="AY307" s="17" t="s">
        <v>175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89</v>
      </c>
      <c r="BK307" s="157">
        <f>ROUND(I307*H307,2)</f>
        <v>0</v>
      </c>
      <c r="BL307" s="17" t="s">
        <v>321</v>
      </c>
      <c r="BM307" s="156" t="s">
        <v>859</v>
      </c>
    </row>
    <row r="308" spans="2:65" s="13" customFormat="1">
      <c r="B308" s="165"/>
      <c r="D308" s="159" t="s">
        <v>184</v>
      </c>
      <c r="E308" s="166" t="s">
        <v>1</v>
      </c>
      <c r="F308" s="167" t="s">
        <v>860</v>
      </c>
      <c r="H308" s="168">
        <v>123.732</v>
      </c>
      <c r="I308" s="169"/>
      <c r="L308" s="165"/>
      <c r="M308" s="170"/>
      <c r="T308" s="171"/>
      <c r="AT308" s="166" t="s">
        <v>184</v>
      </c>
      <c r="AU308" s="166" t="s">
        <v>89</v>
      </c>
      <c r="AV308" s="13" t="s">
        <v>89</v>
      </c>
      <c r="AW308" s="13" t="s">
        <v>31</v>
      </c>
      <c r="AX308" s="13" t="s">
        <v>83</v>
      </c>
      <c r="AY308" s="166" t="s">
        <v>175</v>
      </c>
    </row>
    <row r="309" spans="2:65" s="1" customFormat="1" ht="24.2" customHeight="1">
      <c r="B309" s="143"/>
      <c r="C309" s="144" t="s">
        <v>480</v>
      </c>
      <c r="D309" s="144" t="s">
        <v>178</v>
      </c>
      <c r="E309" s="145" t="s">
        <v>861</v>
      </c>
      <c r="F309" s="146" t="s">
        <v>862</v>
      </c>
      <c r="G309" s="147" t="s">
        <v>197</v>
      </c>
      <c r="H309" s="148">
        <v>266.22000000000003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42</v>
      </c>
      <c r="P309" s="154">
        <f>O309*H309</f>
        <v>0</v>
      </c>
      <c r="Q309" s="154">
        <v>7.5000000000000002E-4</v>
      </c>
      <c r="R309" s="154">
        <f>Q309*H309</f>
        <v>0.19966500000000004</v>
      </c>
      <c r="S309" s="154">
        <v>0</v>
      </c>
      <c r="T309" s="155">
        <f>S309*H309</f>
        <v>0</v>
      </c>
      <c r="AR309" s="156" t="s">
        <v>321</v>
      </c>
      <c r="AT309" s="156" t="s">
        <v>178</v>
      </c>
      <c r="AU309" s="156" t="s">
        <v>89</v>
      </c>
      <c r="AY309" s="17" t="s">
        <v>175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89</v>
      </c>
      <c r="BK309" s="157">
        <f>ROUND(I309*H309,2)</f>
        <v>0</v>
      </c>
      <c r="BL309" s="17" t="s">
        <v>321</v>
      </c>
      <c r="BM309" s="156" t="s">
        <v>863</v>
      </c>
    </row>
    <row r="310" spans="2:65" s="12" customFormat="1">
      <c r="B310" s="158"/>
      <c r="D310" s="159" t="s">
        <v>184</v>
      </c>
      <c r="E310" s="160" t="s">
        <v>1</v>
      </c>
      <c r="F310" s="161" t="s">
        <v>864</v>
      </c>
      <c r="H310" s="160" t="s">
        <v>1</v>
      </c>
      <c r="I310" s="162"/>
      <c r="L310" s="158"/>
      <c r="M310" s="163"/>
      <c r="T310" s="164"/>
      <c r="AT310" s="160" t="s">
        <v>184</v>
      </c>
      <c r="AU310" s="160" t="s">
        <v>89</v>
      </c>
      <c r="AV310" s="12" t="s">
        <v>83</v>
      </c>
      <c r="AW310" s="12" t="s">
        <v>31</v>
      </c>
      <c r="AX310" s="12" t="s">
        <v>76</v>
      </c>
      <c r="AY310" s="160" t="s">
        <v>175</v>
      </c>
    </row>
    <row r="311" spans="2:65" s="13" customFormat="1">
      <c r="B311" s="165"/>
      <c r="D311" s="159" t="s">
        <v>184</v>
      </c>
      <c r="E311" s="166" t="s">
        <v>1</v>
      </c>
      <c r="F311" s="167" t="s">
        <v>791</v>
      </c>
      <c r="H311" s="168">
        <v>266.22000000000003</v>
      </c>
      <c r="I311" s="169"/>
      <c r="L311" s="165"/>
      <c r="M311" s="170"/>
      <c r="T311" s="171"/>
      <c r="AT311" s="166" t="s">
        <v>184</v>
      </c>
      <c r="AU311" s="166" t="s">
        <v>89</v>
      </c>
      <c r="AV311" s="13" t="s">
        <v>89</v>
      </c>
      <c r="AW311" s="13" t="s">
        <v>31</v>
      </c>
      <c r="AX311" s="13" t="s">
        <v>76</v>
      </c>
      <c r="AY311" s="166" t="s">
        <v>175</v>
      </c>
    </row>
    <row r="312" spans="2:65" s="14" customFormat="1">
      <c r="B312" s="183"/>
      <c r="D312" s="159" t="s">
        <v>184</v>
      </c>
      <c r="E312" s="184" t="s">
        <v>1</v>
      </c>
      <c r="F312" s="185" t="s">
        <v>204</v>
      </c>
      <c r="H312" s="186">
        <v>266.22000000000003</v>
      </c>
      <c r="I312" s="187"/>
      <c r="L312" s="183"/>
      <c r="M312" s="188"/>
      <c r="T312" s="189"/>
      <c r="AT312" s="184" t="s">
        <v>184</v>
      </c>
      <c r="AU312" s="184" t="s">
        <v>89</v>
      </c>
      <c r="AV312" s="14" t="s">
        <v>182</v>
      </c>
      <c r="AW312" s="14" t="s">
        <v>31</v>
      </c>
      <c r="AX312" s="14" t="s">
        <v>83</v>
      </c>
      <c r="AY312" s="184" t="s">
        <v>175</v>
      </c>
    </row>
    <row r="313" spans="2:65" s="1" customFormat="1" ht="37.9" customHeight="1">
      <c r="B313" s="143"/>
      <c r="C313" s="172" t="s">
        <v>486</v>
      </c>
      <c r="D313" s="172" t="s">
        <v>186</v>
      </c>
      <c r="E313" s="173" t="s">
        <v>865</v>
      </c>
      <c r="F313" s="174" t="s">
        <v>866</v>
      </c>
      <c r="G313" s="175" t="s">
        <v>197</v>
      </c>
      <c r="H313" s="176">
        <v>306.15300000000002</v>
      </c>
      <c r="I313" s="177"/>
      <c r="J313" s="178">
        <f>ROUND(I313*H313,2)</f>
        <v>0</v>
      </c>
      <c r="K313" s="179"/>
      <c r="L313" s="180"/>
      <c r="M313" s="181" t="s">
        <v>1</v>
      </c>
      <c r="N313" s="182" t="s">
        <v>42</v>
      </c>
      <c r="P313" s="154">
        <f>O313*H313</f>
        <v>0</v>
      </c>
      <c r="Q313" s="154">
        <v>2E-3</v>
      </c>
      <c r="R313" s="154">
        <f>Q313*H313</f>
        <v>0.61230600000000002</v>
      </c>
      <c r="S313" s="154">
        <v>0</v>
      </c>
      <c r="T313" s="155">
        <f>S313*H313</f>
        <v>0</v>
      </c>
      <c r="AR313" s="156" t="s">
        <v>407</v>
      </c>
      <c r="AT313" s="156" t="s">
        <v>186</v>
      </c>
      <c r="AU313" s="156" t="s">
        <v>89</v>
      </c>
      <c r="AY313" s="17" t="s">
        <v>175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89</v>
      </c>
      <c r="BK313" s="157">
        <f>ROUND(I313*H313,2)</f>
        <v>0</v>
      </c>
      <c r="BL313" s="17" t="s">
        <v>321</v>
      </c>
      <c r="BM313" s="156" t="s">
        <v>867</v>
      </c>
    </row>
    <row r="314" spans="2:65" s="13" customFormat="1">
      <c r="B314" s="165"/>
      <c r="D314" s="159" t="s">
        <v>184</v>
      </c>
      <c r="E314" s="166" t="s">
        <v>1</v>
      </c>
      <c r="F314" s="167" t="s">
        <v>868</v>
      </c>
      <c r="H314" s="168">
        <v>306.15300000000002</v>
      </c>
      <c r="I314" s="169"/>
      <c r="L314" s="165"/>
      <c r="M314" s="170"/>
      <c r="T314" s="171"/>
      <c r="AT314" s="166" t="s">
        <v>184</v>
      </c>
      <c r="AU314" s="166" t="s">
        <v>89</v>
      </c>
      <c r="AV314" s="13" t="s">
        <v>89</v>
      </c>
      <c r="AW314" s="13" t="s">
        <v>31</v>
      </c>
      <c r="AX314" s="13" t="s">
        <v>83</v>
      </c>
      <c r="AY314" s="166" t="s">
        <v>175</v>
      </c>
    </row>
    <row r="315" spans="2:65" s="1" customFormat="1" ht="24.2" customHeight="1">
      <c r="B315" s="143"/>
      <c r="C315" s="144" t="s">
        <v>490</v>
      </c>
      <c r="D315" s="144" t="s">
        <v>178</v>
      </c>
      <c r="E315" s="145" t="s">
        <v>869</v>
      </c>
      <c r="F315" s="146" t="s">
        <v>870</v>
      </c>
      <c r="G315" s="147" t="s">
        <v>197</v>
      </c>
      <c r="H315" s="148">
        <v>353.52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42</v>
      </c>
      <c r="P315" s="154">
        <f>O315*H315</f>
        <v>0</v>
      </c>
      <c r="Q315" s="154">
        <v>5.4226000000000003E-4</v>
      </c>
      <c r="R315" s="154">
        <f>Q315*H315</f>
        <v>0.19169975519999999</v>
      </c>
      <c r="S315" s="154">
        <v>0</v>
      </c>
      <c r="T315" s="155">
        <f>S315*H315</f>
        <v>0</v>
      </c>
      <c r="AR315" s="156" t="s">
        <v>321</v>
      </c>
      <c r="AT315" s="156" t="s">
        <v>178</v>
      </c>
      <c r="AU315" s="156" t="s">
        <v>89</v>
      </c>
      <c r="AY315" s="17" t="s">
        <v>175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89</v>
      </c>
      <c r="BK315" s="157">
        <f>ROUND(I315*H315,2)</f>
        <v>0</v>
      </c>
      <c r="BL315" s="17" t="s">
        <v>321</v>
      </c>
      <c r="BM315" s="156" t="s">
        <v>871</v>
      </c>
    </row>
    <row r="316" spans="2:65" s="1" customFormat="1" ht="24.2" customHeight="1">
      <c r="B316" s="143"/>
      <c r="C316" s="172" t="s">
        <v>494</v>
      </c>
      <c r="D316" s="172" t="s">
        <v>186</v>
      </c>
      <c r="E316" s="173" t="s">
        <v>872</v>
      </c>
      <c r="F316" s="174" t="s">
        <v>873</v>
      </c>
      <c r="G316" s="175" t="s">
        <v>197</v>
      </c>
      <c r="H316" s="176">
        <v>424.22399999999999</v>
      </c>
      <c r="I316" s="177"/>
      <c r="J316" s="178">
        <f>ROUND(I316*H316,2)</f>
        <v>0</v>
      </c>
      <c r="K316" s="179"/>
      <c r="L316" s="180"/>
      <c r="M316" s="181" t="s">
        <v>1</v>
      </c>
      <c r="N316" s="182" t="s">
        <v>42</v>
      </c>
      <c r="P316" s="154">
        <f>O316*H316</f>
        <v>0</v>
      </c>
      <c r="Q316" s="154">
        <v>5.13E-3</v>
      </c>
      <c r="R316" s="154">
        <f>Q316*H316</f>
        <v>2.1762691200000002</v>
      </c>
      <c r="S316" s="154">
        <v>0</v>
      </c>
      <c r="T316" s="155">
        <f>S316*H316</f>
        <v>0</v>
      </c>
      <c r="AR316" s="156" t="s">
        <v>407</v>
      </c>
      <c r="AT316" s="156" t="s">
        <v>186</v>
      </c>
      <c r="AU316" s="156" t="s">
        <v>89</v>
      </c>
      <c r="AY316" s="17" t="s">
        <v>175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89</v>
      </c>
      <c r="BK316" s="157">
        <f>ROUND(I316*H316,2)</f>
        <v>0</v>
      </c>
      <c r="BL316" s="17" t="s">
        <v>321</v>
      </c>
      <c r="BM316" s="156" t="s">
        <v>874</v>
      </c>
    </row>
    <row r="317" spans="2:65" s="13" customFormat="1">
      <c r="B317" s="165"/>
      <c r="D317" s="159" t="s">
        <v>184</v>
      </c>
      <c r="E317" s="166" t="s">
        <v>1</v>
      </c>
      <c r="F317" s="167" t="s">
        <v>875</v>
      </c>
      <c r="H317" s="168">
        <v>424.22399999999999</v>
      </c>
      <c r="I317" s="169"/>
      <c r="L317" s="165"/>
      <c r="M317" s="170"/>
      <c r="T317" s="171"/>
      <c r="AT317" s="166" t="s">
        <v>184</v>
      </c>
      <c r="AU317" s="166" t="s">
        <v>89</v>
      </c>
      <c r="AV317" s="13" t="s">
        <v>89</v>
      </c>
      <c r="AW317" s="13" t="s">
        <v>31</v>
      </c>
      <c r="AX317" s="13" t="s">
        <v>83</v>
      </c>
      <c r="AY317" s="166" t="s">
        <v>175</v>
      </c>
    </row>
    <row r="318" spans="2:65" s="1" customFormat="1" ht="24.2" customHeight="1">
      <c r="B318" s="143"/>
      <c r="C318" s="144" t="s">
        <v>498</v>
      </c>
      <c r="D318" s="144" t="s">
        <v>178</v>
      </c>
      <c r="E318" s="145" t="s">
        <v>430</v>
      </c>
      <c r="F318" s="146" t="s">
        <v>431</v>
      </c>
      <c r="G318" s="147" t="s">
        <v>432</v>
      </c>
      <c r="H318" s="190"/>
      <c r="I318" s="149"/>
      <c r="J318" s="150">
        <f>ROUND(I318*H318,2)</f>
        <v>0</v>
      </c>
      <c r="K318" s="151"/>
      <c r="L318" s="32"/>
      <c r="M318" s="152" t="s">
        <v>1</v>
      </c>
      <c r="N318" s="153" t="s">
        <v>42</v>
      </c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AR318" s="156" t="s">
        <v>321</v>
      </c>
      <c r="AT318" s="156" t="s">
        <v>178</v>
      </c>
      <c r="AU318" s="156" t="s">
        <v>89</v>
      </c>
      <c r="AY318" s="17" t="s">
        <v>175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89</v>
      </c>
      <c r="BK318" s="157">
        <f>ROUND(I318*H318,2)</f>
        <v>0</v>
      </c>
      <c r="BL318" s="17" t="s">
        <v>321</v>
      </c>
      <c r="BM318" s="156" t="s">
        <v>876</v>
      </c>
    </row>
    <row r="319" spans="2:65" s="11" customFormat="1" ht="22.9" customHeight="1">
      <c r="B319" s="131"/>
      <c r="D319" s="132" t="s">
        <v>75</v>
      </c>
      <c r="E319" s="141" t="s">
        <v>877</v>
      </c>
      <c r="F319" s="141" t="s">
        <v>878</v>
      </c>
      <c r="I319" s="134"/>
      <c r="J319" s="142">
        <f>BK319</f>
        <v>0</v>
      </c>
      <c r="L319" s="131"/>
      <c r="M319" s="136"/>
      <c r="P319" s="137">
        <f>SUM(P320:P334)</f>
        <v>0</v>
      </c>
      <c r="R319" s="137">
        <f>SUM(R320:R334)</f>
        <v>0.92057310000000003</v>
      </c>
      <c r="T319" s="138">
        <f>SUM(T320:T334)</f>
        <v>0</v>
      </c>
      <c r="AR319" s="132" t="s">
        <v>89</v>
      </c>
      <c r="AT319" s="139" t="s">
        <v>75</v>
      </c>
      <c r="AU319" s="139" t="s">
        <v>83</v>
      </c>
      <c r="AY319" s="132" t="s">
        <v>175</v>
      </c>
      <c r="BK319" s="140">
        <f>SUM(BK320:BK334)</f>
        <v>0</v>
      </c>
    </row>
    <row r="320" spans="2:65" s="1" customFormat="1" ht="37.9" customHeight="1">
      <c r="B320" s="143"/>
      <c r="C320" s="144" t="s">
        <v>502</v>
      </c>
      <c r="D320" s="144" t="s">
        <v>178</v>
      </c>
      <c r="E320" s="145" t="s">
        <v>879</v>
      </c>
      <c r="F320" s="146" t="s">
        <v>880</v>
      </c>
      <c r="G320" s="147" t="s">
        <v>197</v>
      </c>
      <c r="H320" s="148">
        <v>176.75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42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321</v>
      </c>
      <c r="AT320" s="156" t="s">
        <v>178</v>
      </c>
      <c r="AU320" s="156" t="s">
        <v>89</v>
      </c>
      <c r="AY320" s="17" t="s">
        <v>175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89</v>
      </c>
      <c r="BK320" s="157">
        <f>ROUND(I320*H320,2)</f>
        <v>0</v>
      </c>
      <c r="BL320" s="17" t="s">
        <v>321</v>
      </c>
      <c r="BM320" s="156" t="s">
        <v>881</v>
      </c>
    </row>
    <row r="321" spans="2:65" s="12" customFormat="1">
      <c r="B321" s="158"/>
      <c r="D321" s="159" t="s">
        <v>184</v>
      </c>
      <c r="E321" s="160" t="s">
        <v>1</v>
      </c>
      <c r="F321" s="161" t="s">
        <v>882</v>
      </c>
      <c r="H321" s="160" t="s">
        <v>1</v>
      </c>
      <c r="I321" s="162"/>
      <c r="L321" s="158"/>
      <c r="M321" s="163"/>
      <c r="T321" s="164"/>
      <c r="AT321" s="160" t="s">
        <v>184</v>
      </c>
      <c r="AU321" s="160" t="s">
        <v>89</v>
      </c>
      <c r="AV321" s="12" t="s">
        <v>83</v>
      </c>
      <c r="AW321" s="12" t="s">
        <v>31</v>
      </c>
      <c r="AX321" s="12" t="s">
        <v>76</v>
      </c>
      <c r="AY321" s="160" t="s">
        <v>175</v>
      </c>
    </row>
    <row r="322" spans="2:65" s="13" customFormat="1">
      <c r="B322" s="165"/>
      <c r="D322" s="159" t="s">
        <v>184</v>
      </c>
      <c r="E322" s="166" t="s">
        <v>1</v>
      </c>
      <c r="F322" s="167" t="s">
        <v>883</v>
      </c>
      <c r="H322" s="168">
        <v>176.75</v>
      </c>
      <c r="I322" s="169"/>
      <c r="L322" s="165"/>
      <c r="M322" s="170"/>
      <c r="T322" s="171"/>
      <c r="AT322" s="166" t="s">
        <v>184</v>
      </c>
      <c r="AU322" s="166" t="s">
        <v>89</v>
      </c>
      <c r="AV322" s="13" t="s">
        <v>89</v>
      </c>
      <c r="AW322" s="13" t="s">
        <v>31</v>
      </c>
      <c r="AX322" s="13" t="s">
        <v>83</v>
      </c>
      <c r="AY322" s="166" t="s">
        <v>175</v>
      </c>
    </row>
    <row r="323" spans="2:65" s="1" customFormat="1" ht="21.75" customHeight="1">
      <c r="B323" s="143"/>
      <c r="C323" s="172" t="s">
        <v>506</v>
      </c>
      <c r="D323" s="172" t="s">
        <v>186</v>
      </c>
      <c r="E323" s="173" t="s">
        <v>884</v>
      </c>
      <c r="F323" s="174" t="s">
        <v>885</v>
      </c>
      <c r="G323" s="175" t="s">
        <v>417</v>
      </c>
      <c r="H323" s="176">
        <v>1.472</v>
      </c>
      <c r="I323" s="177"/>
      <c r="J323" s="178">
        <f>ROUND(I323*H323,2)</f>
        <v>0</v>
      </c>
      <c r="K323" s="179"/>
      <c r="L323" s="180"/>
      <c r="M323" s="181" t="s">
        <v>1</v>
      </c>
      <c r="N323" s="182" t="s">
        <v>42</v>
      </c>
      <c r="P323" s="154">
        <f>O323*H323</f>
        <v>0</v>
      </c>
      <c r="Q323" s="154">
        <v>1E-3</v>
      </c>
      <c r="R323" s="154">
        <f>Q323*H323</f>
        <v>1.472E-3</v>
      </c>
      <c r="S323" s="154">
        <v>0</v>
      </c>
      <c r="T323" s="155">
        <f>S323*H323</f>
        <v>0</v>
      </c>
      <c r="AR323" s="156" t="s">
        <v>407</v>
      </c>
      <c r="AT323" s="156" t="s">
        <v>186</v>
      </c>
      <c r="AU323" s="156" t="s">
        <v>89</v>
      </c>
      <c r="AY323" s="17" t="s">
        <v>175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89</v>
      </c>
      <c r="BK323" s="157">
        <f>ROUND(I323*H323,2)</f>
        <v>0</v>
      </c>
      <c r="BL323" s="17" t="s">
        <v>321</v>
      </c>
      <c r="BM323" s="156" t="s">
        <v>886</v>
      </c>
    </row>
    <row r="324" spans="2:65" s="13" customFormat="1">
      <c r="B324" s="165"/>
      <c r="D324" s="159" t="s">
        <v>184</v>
      </c>
      <c r="E324" s="166" t="s">
        <v>1</v>
      </c>
      <c r="F324" s="167" t="s">
        <v>887</v>
      </c>
      <c r="H324" s="168">
        <v>1.472</v>
      </c>
      <c r="I324" s="169"/>
      <c r="L324" s="165"/>
      <c r="M324" s="170"/>
      <c r="T324" s="171"/>
      <c r="AT324" s="166" t="s">
        <v>184</v>
      </c>
      <c r="AU324" s="166" t="s">
        <v>89</v>
      </c>
      <c r="AV324" s="13" t="s">
        <v>89</v>
      </c>
      <c r="AW324" s="13" t="s">
        <v>31</v>
      </c>
      <c r="AX324" s="13" t="s">
        <v>83</v>
      </c>
      <c r="AY324" s="166" t="s">
        <v>175</v>
      </c>
    </row>
    <row r="325" spans="2:65" s="1" customFormat="1" ht="16.5" customHeight="1">
      <c r="B325" s="143"/>
      <c r="C325" s="172" t="s">
        <v>510</v>
      </c>
      <c r="D325" s="172" t="s">
        <v>186</v>
      </c>
      <c r="E325" s="173" t="s">
        <v>888</v>
      </c>
      <c r="F325" s="174" t="s">
        <v>889</v>
      </c>
      <c r="G325" s="175" t="s">
        <v>181</v>
      </c>
      <c r="H325" s="176">
        <v>7.07</v>
      </c>
      <c r="I325" s="177"/>
      <c r="J325" s="178">
        <f>ROUND(I325*H325,2)</f>
        <v>0</v>
      </c>
      <c r="K325" s="179"/>
      <c r="L325" s="180"/>
      <c r="M325" s="181" t="s">
        <v>1</v>
      </c>
      <c r="N325" s="182" t="s">
        <v>42</v>
      </c>
      <c r="P325" s="154">
        <f>O325*H325</f>
        <v>0</v>
      </c>
      <c r="Q325" s="154">
        <v>7.5000000000000002E-4</v>
      </c>
      <c r="R325" s="154">
        <f>Q325*H325</f>
        <v>5.3024999999999999E-3</v>
      </c>
      <c r="S325" s="154">
        <v>0</v>
      </c>
      <c r="T325" s="155">
        <f>S325*H325</f>
        <v>0</v>
      </c>
      <c r="AR325" s="156" t="s">
        <v>407</v>
      </c>
      <c r="AT325" s="156" t="s">
        <v>186</v>
      </c>
      <c r="AU325" s="156" t="s">
        <v>89</v>
      </c>
      <c r="AY325" s="17" t="s">
        <v>175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89</v>
      </c>
      <c r="BK325" s="157">
        <f>ROUND(I325*H325,2)</f>
        <v>0</v>
      </c>
      <c r="BL325" s="17" t="s">
        <v>321</v>
      </c>
      <c r="BM325" s="156" t="s">
        <v>890</v>
      </c>
    </row>
    <row r="326" spans="2:65" s="13" customFormat="1">
      <c r="B326" s="165"/>
      <c r="D326" s="159" t="s">
        <v>184</v>
      </c>
      <c r="E326" s="166" t="s">
        <v>1</v>
      </c>
      <c r="F326" s="167" t="s">
        <v>891</v>
      </c>
      <c r="H326" s="168">
        <v>7.07</v>
      </c>
      <c r="I326" s="169"/>
      <c r="L326" s="165"/>
      <c r="M326" s="170"/>
      <c r="T326" s="171"/>
      <c r="AT326" s="166" t="s">
        <v>184</v>
      </c>
      <c r="AU326" s="166" t="s">
        <v>89</v>
      </c>
      <c r="AV326" s="13" t="s">
        <v>89</v>
      </c>
      <c r="AW326" s="13" t="s">
        <v>31</v>
      </c>
      <c r="AX326" s="13" t="s">
        <v>83</v>
      </c>
      <c r="AY326" s="166" t="s">
        <v>175</v>
      </c>
    </row>
    <row r="327" spans="2:65" s="1" customFormat="1" ht="24.2" customHeight="1">
      <c r="B327" s="143"/>
      <c r="C327" s="172" t="s">
        <v>514</v>
      </c>
      <c r="D327" s="172" t="s">
        <v>186</v>
      </c>
      <c r="E327" s="173" t="s">
        <v>892</v>
      </c>
      <c r="F327" s="174" t="s">
        <v>893</v>
      </c>
      <c r="G327" s="175" t="s">
        <v>197</v>
      </c>
      <c r="H327" s="176">
        <v>203.26300000000001</v>
      </c>
      <c r="I327" s="177"/>
      <c r="J327" s="178">
        <f>ROUND(I327*H327,2)</f>
        <v>0</v>
      </c>
      <c r="K327" s="179"/>
      <c r="L327" s="180"/>
      <c r="M327" s="181" t="s">
        <v>1</v>
      </c>
      <c r="N327" s="182" t="s">
        <v>42</v>
      </c>
      <c r="P327" s="154">
        <f>O327*H327</f>
        <v>0</v>
      </c>
      <c r="Q327" s="154">
        <v>1.9E-3</v>
      </c>
      <c r="R327" s="154">
        <f>Q327*H327</f>
        <v>0.38619970000000003</v>
      </c>
      <c r="S327" s="154">
        <v>0</v>
      </c>
      <c r="T327" s="155">
        <f>S327*H327</f>
        <v>0</v>
      </c>
      <c r="AR327" s="156" t="s">
        <v>407</v>
      </c>
      <c r="AT327" s="156" t="s">
        <v>186</v>
      </c>
      <c r="AU327" s="156" t="s">
        <v>89</v>
      </c>
      <c r="AY327" s="17" t="s">
        <v>175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89</v>
      </c>
      <c r="BK327" s="157">
        <f>ROUND(I327*H327,2)</f>
        <v>0</v>
      </c>
      <c r="BL327" s="17" t="s">
        <v>321</v>
      </c>
      <c r="BM327" s="156" t="s">
        <v>894</v>
      </c>
    </row>
    <row r="328" spans="2:65" s="13" customFormat="1">
      <c r="B328" s="165"/>
      <c r="D328" s="159" t="s">
        <v>184</v>
      </c>
      <c r="E328" s="166" t="s">
        <v>1</v>
      </c>
      <c r="F328" s="167" t="s">
        <v>895</v>
      </c>
      <c r="H328" s="168">
        <v>203.26300000000001</v>
      </c>
      <c r="I328" s="169"/>
      <c r="L328" s="165"/>
      <c r="M328" s="170"/>
      <c r="T328" s="171"/>
      <c r="AT328" s="166" t="s">
        <v>184</v>
      </c>
      <c r="AU328" s="166" t="s">
        <v>89</v>
      </c>
      <c r="AV328" s="13" t="s">
        <v>89</v>
      </c>
      <c r="AW328" s="13" t="s">
        <v>31</v>
      </c>
      <c r="AX328" s="13" t="s">
        <v>83</v>
      </c>
      <c r="AY328" s="166" t="s">
        <v>175</v>
      </c>
    </row>
    <row r="329" spans="2:65" s="1" customFormat="1" ht="37.9" customHeight="1">
      <c r="B329" s="143"/>
      <c r="C329" s="144" t="s">
        <v>518</v>
      </c>
      <c r="D329" s="144" t="s">
        <v>178</v>
      </c>
      <c r="E329" s="145" t="s">
        <v>896</v>
      </c>
      <c r="F329" s="146" t="s">
        <v>897</v>
      </c>
      <c r="G329" s="147" t="s">
        <v>253</v>
      </c>
      <c r="H329" s="148">
        <v>353.5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42</v>
      </c>
      <c r="P329" s="154">
        <f>O329*H329</f>
        <v>0</v>
      </c>
      <c r="Q329" s="154">
        <v>1.32E-3</v>
      </c>
      <c r="R329" s="154">
        <f>Q329*H329</f>
        <v>0.46661999999999998</v>
      </c>
      <c r="S329" s="154">
        <v>0</v>
      </c>
      <c r="T329" s="155">
        <f>S329*H329</f>
        <v>0</v>
      </c>
      <c r="AR329" s="156" t="s">
        <v>321</v>
      </c>
      <c r="AT329" s="156" t="s">
        <v>178</v>
      </c>
      <c r="AU329" s="156" t="s">
        <v>89</v>
      </c>
      <c r="AY329" s="17" t="s">
        <v>175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89</v>
      </c>
      <c r="BK329" s="157">
        <f>ROUND(I329*H329,2)</f>
        <v>0</v>
      </c>
      <c r="BL329" s="17" t="s">
        <v>321</v>
      </c>
      <c r="BM329" s="156" t="s">
        <v>898</v>
      </c>
    </row>
    <row r="330" spans="2:65" s="1" customFormat="1" ht="24.2" customHeight="1">
      <c r="B330" s="143"/>
      <c r="C330" s="144" t="s">
        <v>522</v>
      </c>
      <c r="D330" s="144" t="s">
        <v>178</v>
      </c>
      <c r="E330" s="145" t="s">
        <v>899</v>
      </c>
      <c r="F330" s="146" t="s">
        <v>900</v>
      </c>
      <c r="G330" s="147" t="s">
        <v>197</v>
      </c>
      <c r="H330" s="148">
        <v>176.75</v>
      </c>
      <c r="I330" s="149"/>
      <c r="J330" s="150">
        <f>ROUND(I330*H330,2)</f>
        <v>0</v>
      </c>
      <c r="K330" s="151"/>
      <c r="L330" s="32"/>
      <c r="M330" s="152" t="s">
        <v>1</v>
      </c>
      <c r="N330" s="153" t="s">
        <v>42</v>
      </c>
      <c r="P330" s="154">
        <f>O330*H330</f>
        <v>0</v>
      </c>
      <c r="Q330" s="154">
        <v>0</v>
      </c>
      <c r="R330" s="154">
        <f>Q330*H330</f>
        <v>0</v>
      </c>
      <c r="S330" s="154">
        <v>0</v>
      </c>
      <c r="T330" s="155">
        <f>S330*H330</f>
        <v>0</v>
      </c>
      <c r="AR330" s="156" t="s">
        <v>321</v>
      </c>
      <c r="AT330" s="156" t="s">
        <v>178</v>
      </c>
      <c r="AU330" s="156" t="s">
        <v>89</v>
      </c>
      <c r="AY330" s="17" t="s">
        <v>175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17" t="s">
        <v>89</v>
      </c>
      <c r="BK330" s="157">
        <f>ROUND(I330*H330,2)</f>
        <v>0</v>
      </c>
      <c r="BL330" s="17" t="s">
        <v>321</v>
      </c>
      <c r="BM330" s="156" t="s">
        <v>901</v>
      </c>
    </row>
    <row r="331" spans="2:65" s="1" customFormat="1" ht="16.5" customHeight="1">
      <c r="B331" s="143"/>
      <c r="C331" s="172" t="s">
        <v>526</v>
      </c>
      <c r="D331" s="172" t="s">
        <v>186</v>
      </c>
      <c r="E331" s="173" t="s">
        <v>902</v>
      </c>
      <c r="F331" s="174" t="s">
        <v>903</v>
      </c>
      <c r="G331" s="175" t="s">
        <v>197</v>
      </c>
      <c r="H331" s="176">
        <v>203.26300000000001</v>
      </c>
      <c r="I331" s="177"/>
      <c r="J331" s="178">
        <f>ROUND(I331*H331,2)</f>
        <v>0</v>
      </c>
      <c r="K331" s="179"/>
      <c r="L331" s="180"/>
      <c r="M331" s="181" t="s">
        <v>1</v>
      </c>
      <c r="N331" s="182" t="s">
        <v>42</v>
      </c>
      <c r="P331" s="154">
        <f>O331*H331</f>
        <v>0</v>
      </c>
      <c r="Q331" s="154">
        <v>2.9999999999999997E-4</v>
      </c>
      <c r="R331" s="154">
        <f>Q331*H331</f>
        <v>6.0978899999999996E-2</v>
      </c>
      <c r="S331" s="154">
        <v>0</v>
      </c>
      <c r="T331" s="155">
        <f>S331*H331</f>
        <v>0</v>
      </c>
      <c r="AR331" s="156" t="s">
        <v>407</v>
      </c>
      <c r="AT331" s="156" t="s">
        <v>186</v>
      </c>
      <c r="AU331" s="156" t="s">
        <v>89</v>
      </c>
      <c r="AY331" s="17" t="s">
        <v>175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321</v>
      </c>
      <c r="BM331" s="156" t="s">
        <v>904</v>
      </c>
    </row>
    <row r="332" spans="2:65" s="13" customFormat="1">
      <c r="B332" s="165"/>
      <c r="D332" s="159" t="s">
        <v>184</v>
      </c>
      <c r="E332" s="166" t="s">
        <v>1</v>
      </c>
      <c r="F332" s="167" t="s">
        <v>895</v>
      </c>
      <c r="H332" s="168">
        <v>203.26300000000001</v>
      </c>
      <c r="I332" s="169"/>
      <c r="L332" s="165"/>
      <c r="M332" s="170"/>
      <c r="T332" s="171"/>
      <c r="AT332" s="166" t="s">
        <v>184</v>
      </c>
      <c r="AU332" s="166" t="s">
        <v>89</v>
      </c>
      <c r="AV332" s="13" t="s">
        <v>89</v>
      </c>
      <c r="AW332" s="13" t="s">
        <v>31</v>
      </c>
      <c r="AX332" s="13" t="s">
        <v>83</v>
      </c>
      <c r="AY332" s="166" t="s">
        <v>175</v>
      </c>
    </row>
    <row r="333" spans="2:65" s="1" customFormat="1" ht="24.2" customHeight="1">
      <c r="B333" s="143"/>
      <c r="C333" s="144" t="s">
        <v>530</v>
      </c>
      <c r="D333" s="144" t="s">
        <v>178</v>
      </c>
      <c r="E333" s="145" t="s">
        <v>905</v>
      </c>
      <c r="F333" s="146" t="s">
        <v>906</v>
      </c>
      <c r="G333" s="147" t="s">
        <v>197</v>
      </c>
      <c r="H333" s="148">
        <v>176.75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42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321</v>
      </c>
      <c r="AT333" s="156" t="s">
        <v>178</v>
      </c>
      <c r="AU333" s="156" t="s">
        <v>89</v>
      </c>
      <c r="AY333" s="17" t="s">
        <v>175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89</v>
      </c>
      <c r="BK333" s="157">
        <f>ROUND(I333*H333,2)</f>
        <v>0</v>
      </c>
      <c r="BL333" s="17" t="s">
        <v>321</v>
      </c>
      <c r="BM333" s="156" t="s">
        <v>907</v>
      </c>
    </row>
    <row r="334" spans="2:65" s="1" customFormat="1" ht="24.2" customHeight="1">
      <c r="B334" s="143"/>
      <c r="C334" s="144" t="s">
        <v>534</v>
      </c>
      <c r="D334" s="144" t="s">
        <v>178</v>
      </c>
      <c r="E334" s="145" t="s">
        <v>908</v>
      </c>
      <c r="F334" s="146" t="s">
        <v>909</v>
      </c>
      <c r="G334" s="147" t="s">
        <v>432</v>
      </c>
      <c r="H334" s="190"/>
      <c r="I334" s="149"/>
      <c r="J334" s="150">
        <f>ROUND(I334*H334,2)</f>
        <v>0</v>
      </c>
      <c r="K334" s="151"/>
      <c r="L334" s="32"/>
      <c r="M334" s="152" t="s">
        <v>1</v>
      </c>
      <c r="N334" s="153" t="s">
        <v>42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321</v>
      </c>
      <c r="AT334" s="156" t="s">
        <v>178</v>
      </c>
      <c r="AU334" s="156" t="s">
        <v>89</v>
      </c>
      <c r="AY334" s="17" t="s">
        <v>175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89</v>
      </c>
      <c r="BK334" s="157">
        <f>ROUND(I334*H334,2)</f>
        <v>0</v>
      </c>
      <c r="BL334" s="17" t="s">
        <v>321</v>
      </c>
      <c r="BM334" s="156" t="s">
        <v>910</v>
      </c>
    </row>
    <row r="335" spans="2:65" s="11" customFormat="1" ht="22.9" customHeight="1">
      <c r="B335" s="131"/>
      <c r="D335" s="132" t="s">
        <v>75</v>
      </c>
      <c r="E335" s="141" t="s">
        <v>911</v>
      </c>
      <c r="F335" s="141" t="s">
        <v>912</v>
      </c>
      <c r="I335" s="134"/>
      <c r="J335" s="142">
        <f>BK335</f>
        <v>0</v>
      </c>
      <c r="L335" s="131"/>
      <c r="M335" s="136"/>
      <c r="P335" s="137">
        <f>SUM(P336:P342)</f>
        <v>0</v>
      </c>
      <c r="R335" s="137">
        <f>SUM(R336:R342)</f>
        <v>2.48316705</v>
      </c>
      <c r="T335" s="138">
        <f>SUM(T336:T342)</f>
        <v>0</v>
      </c>
      <c r="AR335" s="132" t="s">
        <v>89</v>
      </c>
      <c r="AT335" s="139" t="s">
        <v>75</v>
      </c>
      <c r="AU335" s="139" t="s">
        <v>83</v>
      </c>
      <c r="AY335" s="132" t="s">
        <v>175</v>
      </c>
      <c r="BK335" s="140">
        <f>SUM(BK336:BK342)</f>
        <v>0</v>
      </c>
    </row>
    <row r="336" spans="2:65" s="1" customFormat="1" ht="24.2" customHeight="1">
      <c r="B336" s="143"/>
      <c r="C336" s="144" t="s">
        <v>538</v>
      </c>
      <c r="D336" s="144" t="s">
        <v>178</v>
      </c>
      <c r="E336" s="145" t="s">
        <v>913</v>
      </c>
      <c r="F336" s="146" t="s">
        <v>914</v>
      </c>
      <c r="G336" s="147" t="s">
        <v>197</v>
      </c>
      <c r="H336" s="148">
        <v>266.22000000000003</v>
      </c>
      <c r="I336" s="149"/>
      <c r="J336" s="150">
        <f>ROUND(I336*H336,2)</f>
        <v>0</v>
      </c>
      <c r="K336" s="151"/>
      <c r="L336" s="32"/>
      <c r="M336" s="152" t="s">
        <v>1</v>
      </c>
      <c r="N336" s="153" t="s">
        <v>42</v>
      </c>
      <c r="P336" s="154">
        <f>O336*H336</f>
        <v>0</v>
      </c>
      <c r="Q336" s="154">
        <v>3.5000000000000001E-3</v>
      </c>
      <c r="R336" s="154">
        <f>Q336*H336</f>
        <v>0.9317700000000001</v>
      </c>
      <c r="S336" s="154">
        <v>0</v>
      </c>
      <c r="T336" s="155">
        <f>S336*H336</f>
        <v>0</v>
      </c>
      <c r="AR336" s="156" t="s">
        <v>321</v>
      </c>
      <c r="AT336" s="156" t="s">
        <v>178</v>
      </c>
      <c r="AU336" s="156" t="s">
        <v>89</v>
      </c>
      <c r="AY336" s="17" t="s">
        <v>175</v>
      </c>
      <c r="BE336" s="157">
        <f>IF(N336="základná",J336,0)</f>
        <v>0</v>
      </c>
      <c r="BF336" s="157">
        <f>IF(N336="znížená",J336,0)</f>
        <v>0</v>
      </c>
      <c r="BG336" s="157">
        <f>IF(N336="zákl. prenesená",J336,0)</f>
        <v>0</v>
      </c>
      <c r="BH336" s="157">
        <f>IF(N336="zníž. prenesená",J336,0)</f>
        <v>0</v>
      </c>
      <c r="BI336" s="157">
        <f>IF(N336="nulová",J336,0)</f>
        <v>0</v>
      </c>
      <c r="BJ336" s="17" t="s">
        <v>89</v>
      </c>
      <c r="BK336" s="157">
        <f>ROUND(I336*H336,2)</f>
        <v>0</v>
      </c>
      <c r="BL336" s="17" t="s">
        <v>321</v>
      </c>
      <c r="BM336" s="156" t="s">
        <v>915</v>
      </c>
    </row>
    <row r="337" spans="2:65" s="12" customFormat="1">
      <c r="B337" s="158"/>
      <c r="D337" s="159" t="s">
        <v>184</v>
      </c>
      <c r="E337" s="160" t="s">
        <v>1</v>
      </c>
      <c r="F337" s="161" t="s">
        <v>864</v>
      </c>
      <c r="H337" s="160" t="s">
        <v>1</v>
      </c>
      <c r="I337" s="162"/>
      <c r="L337" s="158"/>
      <c r="M337" s="163"/>
      <c r="T337" s="164"/>
      <c r="AT337" s="160" t="s">
        <v>184</v>
      </c>
      <c r="AU337" s="160" t="s">
        <v>89</v>
      </c>
      <c r="AV337" s="12" t="s">
        <v>83</v>
      </c>
      <c r="AW337" s="12" t="s">
        <v>31</v>
      </c>
      <c r="AX337" s="12" t="s">
        <v>76</v>
      </c>
      <c r="AY337" s="160" t="s">
        <v>175</v>
      </c>
    </row>
    <row r="338" spans="2:65" s="13" customFormat="1">
      <c r="B338" s="165"/>
      <c r="D338" s="159" t="s">
        <v>184</v>
      </c>
      <c r="E338" s="166" t="s">
        <v>1</v>
      </c>
      <c r="F338" s="167" t="s">
        <v>791</v>
      </c>
      <c r="H338" s="168">
        <v>266.22000000000003</v>
      </c>
      <c r="I338" s="169"/>
      <c r="L338" s="165"/>
      <c r="M338" s="170"/>
      <c r="T338" s="171"/>
      <c r="AT338" s="166" t="s">
        <v>184</v>
      </c>
      <c r="AU338" s="166" t="s">
        <v>89</v>
      </c>
      <c r="AV338" s="13" t="s">
        <v>89</v>
      </c>
      <c r="AW338" s="13" t="s">
        <v>31</v>
      </c>
      <c r="AX338" s="13" t="s">
        <v>76</v>
      </c>
      <c r="AY338" s="166" t="s">
        <v>175</v>
      </c>
    </row>
    <row r="339" spans="2:65" s="14" customFormat="1">
      <c r="B339" s="183"/>
      <c r="D339" s="159" t="s">
        <v>184</v>
      </c>
      <c r="E339" s="184" t="s">
        <v>1</v>
      </c>
      <c r="F339" s="185" t="s">
        <v>204</v>
      </c>
      <c r="H339" s="186">
        <v>266.22000000000003</v>
      </c>
      <c r="I339" s="187"/>
      <c r="L339" s="183"/>
      <c r="M339" s="188"/>
      <c r="T339" s="189"/>
      <c r="AT339" s="184" t="s">
        <v>184</v>
      </c>
      <c r="AU339" s="184" t="s">
        <v>89</v>
      </c>
      <c r="AV339" s="14" t="s">
        <v>182</v>
      </c>
      <c r="AW339" s="14" t="s">
        <v>31</v>
      </c>
      <c r="AX339" s="14" t="s">
        <v>83</v>
      </c>
      <c r="AY339" s="184" t="s">
        <v>175</v>
      </c>
    </row>
    <row r="340" spans="2:65" s="1" customFormat="1" ht="24.2" customHeight="1">
      <c r="B340" s="143"/>
      <c r="C340" s="172" t="s">
        <v>542</v>
      </c>
      <c r="D340" s="172" t="s">
        <v>186</v>
      </c>
      <c r="E340" s="173" t="s">
        <v>916</v>
      </c>
      <c r="F340" s="174" t="s">
        <v>917</v>
      </c>
      <c r="G340" s="175" t="s">
        <v>197</v>
      </c>
      <c r="H340" s="176">
        <v>279.53100000000001</v>
      </c>
      <c r="I340" s="177"/>
      <c r="J340" s="178">
        <f>ROUND(I340*H340,2)</f>
        <v>0</v>
      </c>
      <c r="K340" s="179"/>
      <c r="L340" s="180"/>
      <c r="M340" s="181" t="s">
        <v>1</v>
      </c>
      <c r="N340" s="182" t="s">
        <v>42</v>
      </c>
      <c r="P340" s="154">
        <f>O340*H340</f>
        <v>0</v>
      </c>
      <c r="Q340" s="154">
        <v>5.5500000000000002E-3</v>
      </c>
      <c r="R340" s="154">
        <f>Q340*H340</f>
        <v>1.5513970500000001</v>
      </c>
      <c r="S340" s="154">
        <v>0</v>
      </c>
      <c r="T340" s="155">
        <f>S340*H340</f>
        <v>0</v>
      </c>
      <c r="AR340" s="156" t="s">
        <v>407</v>
      </c>
      <c r="AT340" s="156" t="s">
        <v>186</v>
      </c>
      <c r="AU340" s="156" t="s">
        <v>89</v>
      </c>
      <c r="AY340" s="17" t="s">
        <v>175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89</v>
      </c>
      <c r="BK340" s="157">
        <f>ROUND(I340*H340,2)</f>
        <v>0</v>
      </c>
      <c r="BL340" s="17" t="s">
        <v>321</v>
      </c>
      <c r="BM340" s="156" t="s">
        <v>918</v>
      </c>
    </row>
    <row r="341" spans="2:65" s="13" customFormat="1">
      <c r="B341" s="165"/>
      <c r="D341" s="159" t="s">
        <v>184</v>
      </c>
      <c r="E341" s="166" t="s">
        <v>1</v>
      </c>
      <c r="F341" s="167" t="s">
        <v>919</v>
      </c>
      <c r="H341" s="168">
        <v>279.53100000000001</v>
      </c>
      <c r="I341" s="169"/>
      <c r="L341" s="165"/>
      <c r="M341" s="170"/>
      <c r="T341" s="171"/>
      <c r="AT341" s="166" t="s">
        <v>184</v>
      </c>
      <c r="AU341" s="166" t="s">
        <v>89</v>
      </c>
      <c r="AV341" s="13" t="s">
        <v>89</v>
      </c>
      <c r="AW341" s="13" t="s">
        <v>31</v>
      </c>
      <c r="AX341" s="13" t="s">
        <v>83</v>
      </c>
      <c r="AY341" s="166" t="s">
        <v>175</v>
      </c>
    </row>
    <row r="342" spans="2:65" s="1" customFormat="1" ht="24.2" customHeight="1">
      <c r="B342" s="143"/>
      <c r="C342" s="144" t="s">
        <v>554</v>
      </c>
      <c r="D342" s="144" t="s">
        <v>178</v>
      </c>
      <c r="E342" s="145" t="s">
        <v>920</v>
      </c>
      <c r="F342" s="146" t="s">
        <v>921</v>
      </c>
      <c r="G342" s="147" t="s">
        <v>432</v>
      </c>
      <c r="H342" s="190"/>
      <c r="I342" s="149"/>
      <c r="J342" s="150">
        <f>ROUND(I342*H342,2)</f>
        <v>0</v>
      </c>
      <c r="K342" s="151"/>
      <c r="L342" s="32"/>
      <c r="M342" s="152" t="s">
        <v>1</v>
      </c>
      <c r="N342" s="153" t="s">
        <v>42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56" t="s">
        <v>321</v>
      </c>
      <c r="AT342" s="156" t="s">
        <v>178</v>
      </c>
      <c r="AU342" s="156" t="s">
        <v>89</v>
      </c>
      <c r="AY342" s="17" t="s">
        <v>175</v>
      </c>
      <c r="BE342" s="157">
        <f>IF(N342="základná",J342,0)</f>
        <v>0</v>
      </c>
      <c r="BF342" s="157">
        <f>IF(N342="znížená",J342,0)</f>
        <v>0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17" t="s">
        <v>89</v>
      </c>
      <c r="BK342" s="157">
        <f>ROUND(I342*H342,2)</f>
        <v>0</v>
      </c>
      <c r="BL342" s="17" t="s">
        <v>321</v>
      </c>
      <c r="BM342" s="156" t="s">
        <v>922</v>
      </c>
    </row>
    <row r="343" spans="2:65" s="11" customFormat="1" ht="22.9" customHeight="1">
      <c r="B343" s="131"/>
      <c r="D343" s="132" t="s">
        <v>75</v>
      </c>
      <c r="E343" s="141" t="s">
        <v>436</v>
      </c>
      <c r="F343" s="141" t="s">
        <v>437</v>
      </c>
      <c r="I343" s="134"/>
      <c r="J343" s="142">
        <f>BK343</f>
        <v>0</v>
      </c>
      <c r="L343" s="131"/>
      <c r="M343" s="136"/>
      <c r="P343" s="137">
        <f>SUM(P344:P363)</f>
        <v>0</v>
      </c>
      <c r="R343" s="137">
        <f>SUM(R344:R363)</f>
        <v>0.36830246080000001</v>
      </c>
      <c r="T343" s="138">
        <f>SUM(T344:T363)</f>
        <v>0.49785200000000007</v>
      </c>
      <c r="AR343" s="132" t="s">
        <v>89</v>
      </c>
      <c r="AT343" s="139" t="s">
        <v>75</v>
      </c>
      <c r="AU343" s="139" t="s">
        <v>83</v>
      </c>
      <c r="AY343" s="132" t="s">
        <v>175</v>
      </c>
      <c r="BK343" s="140">
        <f>SUM(BK344:BK363)</f>
        <v>0</v>
      </c>
    </row>
    <row r="344" spans="2:65" s="1" customFormat="1" ht="24.2" customHeight="1">
      <c r="B344" s="143"/>
      <c r="C344" s="144" t="s">
        <v>559</v>
      </c>
      <c r="D344" s="144" t="s">
        <v>178</v>
      </c>
      <c r="E344" s="145" t="s">
        <v>923</v>
      </c>
      <c r="F344" s="146" t="s">
        <v>924</v>
      </c>
      <c r="G344" s="147" t="s">
        <v>253</v>
      </c>
      <c r="H344" s="148">
        <v>262.04000000000002</v>
      </c>
      <c r="I344" s="149"/>
      <c r="J344" s="150">
        <f>ROUND(I344*H344,2)</f>
        <v>0</v>
      </c>
      <c r="K344" s="151"/>
      <c r="L344" s="32"/>
      <c r="M344" s="152" t="s">
        <v>1</v>
      </c>
      <c r="N344" s="153" t="s">
        <v>42</v>
      </c>
      <c r="P344" s="154">
        <f>O344*H344</f>
        <v>0</v>
      </c>
      <c r="Q344" s="154">
        <v>1.4055199999999999E-3</v>
      </c>
      <c r="R344" s="154">
        <f>Q344*H344</f>
        <v>0.36830246080000001</v>
      </c>
      <c r="S344" s="154">
        <v>0</v>
      </c>
      <c r="T344" s="155">
        <f>S344*H344</f>
        <v>0</v>
      </c>
      <c r="AR344" s="156" t="s">
        <v>321</v>
      </c>
      <c r="AT344" s="156" t="s">
        <v>178</v>
      </c>
      <c r="AU344" s="156" t="s">
        <v>89</v>
      </c>
      <c r="AY344" s="17" t="s">
        <v>175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89</v>
      </c>
      <c r="BK344" s="157">
        <f>ROUND(I344*H344,2)</f>
        <v>0</v>
      </c>
      <c r="BL344" s="17" t="s">
        <v>321</v>
      </c>
      <c r="BM344" s="156" t="s">
        <v>925</v>
      </c>
    </row>
    <row r="345" spans="2:65" s="13" customFormat="1">
      <c r="B345" s="165"/>
      <c r="D345" s="159" t="s">
        <v>184</v>
      </c>
      <c r="E345" s="166" t="s">
        <v>1</v>
      </c>
      <c r="F345" s="167" t="s">
        <v>926</v>
      </c>
      <c r="H345" s="168">
        <v>129.6</v>
      </c>
      <c r="I345" s="169"/>
      <c r="L345" s="165"/>
      <c r="M345" s="170"/>
      <c r="T345" s="171"/>
      <c r="AT345" s="166" t="s">
        <v>184</v>
      </c>
      <c r="AU345" s="166" t="s">
        <v>89</v>
      </c>
      <c r="AV345" s="13" t="s">
        <v>89</v>
      </c>
      <c r="AW345" s="13" t="s">
        <v>31</v>
      </c>
      <c r="AX345" s="13" t="s">
        <v>76</v>
      </c>
      <c r="AY345" s="166" t="s">
        <v>175</v>
      </c>
    </row>
    <row r="346" spans="2:65" s="13" customFormat="1">
      <c r="B346" s="165"/>
      <c r="D346" s="159" t="s">
        <v>184</v>
      </c>
      <c r="E346" s="166" t="s">
        <v>1</v>
      </c>
      <c r="F346" s="167" t="s">
        <v>927</v>
      </c>
      <c r="H346" s="168">
        <v>10.8</v>
      </c>
      <c r="I346" s="169"/>
      <c r="L346" s="165"/>
      <c r="M346" s="170"/>
      <c r="T346" s="171"/>
      <c r="AT346" s="166" t="s">
        <v>184</v>
      </c>
      <c r="AU346" s="166" t="s">
        <v>89</v>
      </c>
      <c r="AV346" s="13" t="s">
        <v>89</v>
      </c>
      <c r="AW346" s="13" t="s">
        <v>31</v>
      </c>
      <c r="AX346" s="13" t="s">
        <v>76</v>
      </c>
      <c r="AY346" s="166" t="s">
        <v>175</v>
      </c>
    </row>
    <row r="347" spans="2:65" s="13" customFormat="1">
      <c r="B347" s="165"/>
      <c r="D347" s="159" t="s">
        <v>184</v>
      </c>
      <c r="E347" s="166" t="s">
        <v>1</v>
      </c>
      <c r="F347" s="167" t="s">
        <v>928</v>
      </c>
      <c r="H347" s="168">
        <v>5.2</v>
      </c>
      <c r="I347" s="169"/>
      <c r="L347" s="165"/>
      <c r="M347" s="170"/>
      <c r="T347" s="171"/>
      <c r="AT347" s="166" t="s">
        <v>184</v>
      </c>
      <c r="AU347" s="166" t="s">
        <v>89</v>
      </c>
      <c r="AV347" s="13" t="s">
        <v>89</v>
      </c>
      <c r="AW347" s="13" t="s">
        <v>31</v>
      </c>
      <c r="AX347" s="13" t="s">
        <v>76</v>
      </c>
      <c r="AY347" s="166" t="s">
        <v>175</v>
      </c>
    </row>
    <row r="348" spans="2:65" s="13" customFormat="1">
      <c r="B348" s="165"/>
      <c r="D348" s="159" t="s">
        <v>184</v>
      </c>
      <c r="E348" s="166" t="s">
        <v>1</v>
      </c>
      <c r="F348" s="167" t="s">
        <v>929</v>
      </c>
      <c r="H348" s="168">
        <v>2.34</v>
      </c>
      <c r="I348" s="169"/>
      <c r="L348" s="165"/>
      <c r="M348" s="170"/>
      <c r="T348" s="171"/>
      <c r="AT348" s="166" t="s">
        <v>184</v>
      </c>
      <c r="AU348" s="166" t="s">
        <v>89</v>
      </c>
      <c r="AV348" s="13" t="s">
        <v>89</v>
      </c>
      <c r="AW348" s="13" t="s">
        <v>31</v>
      </c>
      <c r="AX348" s="13" t="s">
        <v>76</v>
      </c>
      <c r="AY348" s="166" t="s">
        <v>175</v>
      </c>
    </row>
    <row r="349" spans="2:65" s="13" customFormat="1">
      <c r="B349" s="165"/>
      <c r="D349" s="159" t="s">
        <v>184</v>
      </c>
      <c r="E349" s="166" t="s">
        <v>1</v>
      </c>
      <c r="F349" s="167" t="s">
        <v>930</v>
      </c>
      <c r="H349" s="168">
        <v>7.2</v>
      </c>
      <c r="I349" s="169"/>
      <c r="L349" s="165"/>
      <c r="M349" s="170"/>
      <c r="T349" s="171"/>
      <c r="AT349" s="166" t="s">
        <v>184</v>
      </c>
      <c r="AU349" s="166" t="s">
        <v>89</v>
      </c>
      <c r="AV349" s="13" t="s">
        <v>89</v>
      </c>
      <c r="AW349" s="13" t="s">
        <v>31</v>
      </c>
      <c r="AX349" s="13" t="s">
        <v>76</v>
      </c>
      <c r="AY349" s="166" t="s">
        <v>175</v>
      </c>
    </row>
    <row r="350" spans="2:65" s="13" customFormat="1">
      <c r="B350" s="165"/>
      <c r="D350" s="159" t="s">
        <v>184</v>
      </c>
      <c r="E350" s="166" t="s">
        <v>1</v>
      </c>
      <c r="F350" s="167" t="s">
        <v>931</v>
      </c>
      <c r="H350" s="168">
        <v>9.1999999999999993</v>
      </c>
      <c r="I350" s="169"/>
      <c r="L350" s="165"/>
      <c r="M350" s="170"/>
      <c r="T350" s="171"/>
      <c r="AT350" s="166" t="s">
        <v>184</v>
      </c>
      <c r="AU350" s="166" t="s">
        <v>89</v>
      </c>
      <c r="AV350" s="13" t="s">
        <v>89</v>
      </c>
      <c r="AW350" s="13" t="s">
        <v>31</v>
      </c>
      <c r="AX350" s="13" t="s">
        <v>76</v>
      </c>
      <c r="AY350" s="166" t="s">
        <v>175</v>
      </c>
    </row>
    <row r="351" spans="2:65" s="13" customFormat="1">
      <c r="B351" s="165"/>
      <c r="D351" s="159" t="s">
        <v>184</v>
      </c>
      <c r="E351" s="166" t="s">
        <v>1</v>
      </c>
      <c r="F351" s="167" t="s">
        <v>932</v>
      </c>
      <c r="H351" s="168">
        <v>22</v>
      </c>
      <c r="I351" s="169"/>
      <c r="L351" s="165"/>
      <c r="M351" s="170"/>
      <c r="T351" s="171"/>
      <c r="AT351" s="166" t="s">
        <v>184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175</v>
      </c>
    </row>
    <row r="352" spans="2:65" s="13" customFormat="1">
      <c r="B352" s="165"/>
      <c r="D352" s="159" t="s">
        <v>184</v>
      </c>
      <c r="E352" s="166" t="s">
        <v>1</v>
      </c>
      <c r="F352" s="167" t="s">
        <v>933</v>
      </c>
      <c r="H352" s="168">
        <v>4.5999999999999996</v>
      </c>
      <c r="I352" s="169"/>
      <c r="L352" s="165"/>
      <c r="M352" s="170"/>
      <c r="T352" s="171"/>
      <c r="AT352" s="166" t="s">
        <v>184</v>
      </c>
      <c r="AU352" s="166" t="s">
        <v>89</v>
      </c>
      <c r="AV352" s="13" t="s">
        <v>89</v>
      </c>
      <c r="AW352" s="13" t="s">
        <v>31</v>
      </c>
      <c r="AX352" s="13" t="s">
        <v>76</v>
      </c>
      <c r="AY352" s="166" t="s">
        <v>175</v>
      </c>
    </row>
    <row r="353" spans="2:65" s="13" customFormat="1">
      <c r="B353" s="165"/>
      <c r="D353" s="159" t="s">
        <v>184</v>
      </c>
      <c r="E353" s="166" t="s">
        <v>1</v>
      </c>
      <c r="F353" s="167" t="s">
        <v>934</v>
      </c>
      <c r="H353" s="168">
        <v>39.6</v>
      </c>
      <c r="I353" s="169"/>
      <c r="L353" s="165"/>
      <c r="M353" s="170"/>
      <c r="T353" s="171"/>
      <c r="AT353" s="166" t="s">
        <v>184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175</v>
      </c>
    </row>
    <row r="354" spans="2:65" s="13" customFormat="1">
      <c r="B354" s="165"/>
      <c r="D354" s="159" t="s">
        <v>184</v>
      </c>
      <c r="E354" s="166" t="s">
        <v>1</v>
      </c>
      <c r="F354" s="167" t="s">
        <v>935</v>
      </c>
      <c r="H354" s="168">
        <v>7.7</v>
      </c>
      <c r="I354" s="169"/>
      <c r="L354" s="165"/>
      <c r="M354" s="170"/>
      <c r="T354" s="171"/>
      <c r="AT354" s="166" t="s">
        <v>184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175</v>
      </c>
    </row>
    <row r="355" spans="2:65" s="13" customFormat="1">
      <c r="B355" s="165"/>
      <c r="D355" s="159" t="s">
        <v>184</v>
      </c>
      <c r="E355" s="166" t="s">
        <v>1</v>
      </c>
      <c r="F355" s="167" t="s">
        <v>936</v>
      </c>
      <c r="H355" s="168">
        <v>18.399999999999999</v>
      </c>
      <c r="I355" s="169"/>
      <c r="L355" s="165"/>
      <c r="M355" s="170"/>
      <c r="T355" s="171"/>
      <c r="AT355" s="166" t="s">
        <v>184</v>
      </c>
      <c r="AU355" s="166" t="s">
        <v>89</v>
      </c>
      <c r="AV355" s="13" t="s">
        <v>89</v>
      </c>
      <c r="AW355" s="13" t="s">
        <v>31</v>
      </c>
      <c r="AX355" s="13" t="s">
        <v>76</v>
      </c>
      <c r="AY355" s="166" t="s">
        <v>175</v>
      </c>
    </row>
    <row r="356" spans="2:65" s="13" customFormat="1">
      <c r="B356" s="165"/>
      <c r="D356" s="159" t="s">
        <v>184</v>
      </c>
      <c r="E356" s="166" t="s">
        <v>1</v>
      </c>
      <c r="F356" s="167" t="s">
        <v>937</v>
      </c>
      <c r="H356" s="168">
        <v>5.4</v>
      </c>
      <c r="I356" s="169"/>
      <c r="L356" s="165"/>
      <c r="M356" s="170"/>
      <c r="T356" s="171"/>
      <c r="AT356" s="166" t="s">
        <v>184</v>
      </c>
      <c r="AU356" s="166" t="s">
        <v>89</v>
      </c>
      <c r="AV356" s="13" t="s">
        <v>89</v>
      </c>
      <c r="AW356" s="13" t="s">
        <v>31</v>
      </c>
      <c r="AX356" s="13" t="s">
        <v>76</v>
      </c>
      <c r="AY356" s="166" t="s">
        <v>175</v>
      </c>
    </row>
    <row r="357" spans="2:65" s="14" customFormat="1">
      <c r="B357" s="183"/>
      <c r="D357" s="159" t="s">
        <v>184</v>
      </c>
      <c r="E357" s="184" t="s">
        <v>1</v>
      </c>
      <c r="F357" s="185" t="s">
        <v>204</v>
      </c>
      <c r="H357" s="186">
        <v>262.03999999999991</v>
      </c>
      <c r="I357" s="187"/>
      <c r="L357" s="183"/>
      <c r="M357" s="188"/>
      <c r="T357" s="189"/>
      <c r="AT357" s="184" t="s">
        <v>184</v>
      </c>
      <c r="AU357" s="184" t="s">
        <v>89</v>
      </c>
      <c r="AV357" s="14" t="s">
        <v>182</v>
      </c>
      <c r="AW357" s="14" t="s">
        <v>31</v>
      </c>
      <c r="AX357" s="14" t="s">
        <v>83</v>
      </c>
      <c r="AY357" s="184" t="s">
        <v>175</v>
      </c>
    </row>
    <row r="358" spans="2:65" s="1" customFormat="1" ht="24.2" customHeight="1">
      <c r="B358" s="143"/>
      <c r="C358" s="144" t="s">
        <v>566</v>
      </c>
      <c r="D358" s="144" t="s">
        <v>178</v>
      </c>
      <c r="E358" s="145" t="s">
        <v>938</v>
      </c>
      <c r="F358" s="146" t="s">
        <v>939</v>
      </c>
      <c r="G358" s="147" t="s">
        <v>253</v>
      </c>
      <c r="H358" s="148">
        <v>350.6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42</v>
      </c>
      <c r="P358" s="154">
        <f>O358*H358</f>
        <v>0</v>
      </c>
      <c r="Q358" s="154">
        <v>0</v>
      </c>
      <c r="R358" s="154">
        <f>Q358*H358</f>
        <v>0</v>
      </c>
      <c r="S358" s="154">
        <v>1.42E-3</v>
      </c>
      <c r="T358" s="155">
        <f>S358*H358</f>
        <v>0.49785200000000007</v>
      </c>
      <c r="AR358" s="156" t="s">
        <v>321</v>
      </c>
      <c r="AT358" s="156" t="s">
        <v>178</v>
      </c>
      <c r="AU358" s="156" t="s">
        <v>89</v>
      </c>
      <c r="AY358" s="17" t="s">
        <v>175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89</v>
      </c>
      <c r="BK358" s="157">
        <f>ROUND(I358*H358,2)</f>
        <v>0</v>
      </c>
      <c r="BL358" s="17" t="s">
        <v>321</v>
      </c>
      <c r="BM358" s="156" t="s">
        <v>940</v>
      </c>
    </row>
    <row r="359" spans="2:65" s="12" customFormat="1">
      <c r="B359" s="158"/>
      <c r="D359" s="159" t="s">
        <v>184</v>
      </c>
      <c r="E359" s="160" t="s">
        <v>1</v>
      </c>
      <c r="F359" s="161" t="s">
        <v>941</v>
      </c>
      <c r="H359" s="160" t="s">
        <v>1</v>
      </c>
      <c r="I359" s="162"/>
      <c r="L359" s="158"/>
      <c r="M359" s="163"/>
      <c r="T359" s="164"/>
      <c r="AT359" s="160" t="s">
        <v>184</v>
      </c>
      <c r="AU359" s="160" t="s">
        <v>89</v>
      </c>
      <c r="AV359" s="12" t="s">
        <v>83</v>
      </c>
      <c r="AW359" s="12" t="s">
        <v>31</v>
      </c>
      <c r="AX359" s="12" t="s">
        <v>76</v>
      </c>
      <c r="AY359" s="160" t="s">
        <v>175</v>
      </c>
    </row>
    <row r="360" spans="2:65" s="13" customFormat="1">
      <c r="B360" s="165"/>
      <c r="D360" s="159" t="s">
        <v>184</v>
      </c>
      <c r="E360" s="166" t="s">
        <v>1</v>
      </c>
      <c r="F360" s="167" t="s">
        <v>942</v>
      </c>
      <c r="H360" s="168">
        <v>157.4</v>
      </c>
      <c r="I360" s="169"/>
      <c r="L360" s="165"/>
      <c r="M360" s="170"/>
      <c r="T360" s="171"/>
      <c r="AT360" s="166" t="s">
        <v>184</v>
      </c>
      <c r="AU360" s="166" t="s">
        <v>89</v>
      </c>
      <c r="AV360" s="13" t="s">
        <v>89</v>
      </c>
      <c r="AW360" s="13" t="s">
        <v>31</v>
      </c>
      <c r="AX360" s="13" t="s">
        <v>76</v>
      </c>
      <c r="AY360" s="166" t="s">
        <v>175</v>
      </c>
    </row>
    <row r="361" spans="2:65" s="13" customFormat="1">
      <c r="B361" s="165"/>
      <c r="D361" s="159" t="s">
        <v>184</v>
      </c>
      <c r="E361" s="166" t="s">
        <v>1</v>
      </c>
      <c r="F361" s="167" t="s">
        <v>943</v>
      </c>
      <c r="H361" s="168">
        <v>193.2</v>
      </c>
      <c r="I361" s="169"/>
      <c r="L361" s="165"/>
      <c r="M361" s="170"/>
      <c r="T361" s="171"/>
      <c r="AT361" s="166" t="s">
        <v>184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175</v>
      </c>
    </row>
    <row r="362" spans="2:65" s="14" customFormat="1">
      <c r="B362" s="183"/>
      <c r="D362" s="159" t="s">
        <v>184</v>
      </c>
      <c r="E362" s="184" t="s">
        <v>1</v>
      </c>
      <c r="F362" s="185" t="s">
        <v>204</v>
      </c>
      <c r="H362" s="186">
        <v>350.6</v>
      </c>
      <c r="I362" s="187"/>
      <c r="L362" s="183"/>
      <c r="M362" s="188"/>
      <c r="T362" s="189"/>
      <c r="AT362" s="184" t="s">
        <v>184</v>
      </c>
      <c r="AU362" s="184" t="s">
        <v>89</v>
      </c>
      <c r="AV362" s="14" t="s">
        <v>182</v>
      </c>
      <c r="AW362" s="14" t="s">
        <v>31</v>
      </c>
      <c r="AX362" s="14" t="s">
        <v>83</v>
      </c>
      <c r="AY362" s="184" t="s">
        <v>175</v>
      </c>
    </row>
    <row r="363" spans="2:65" s="1" customFormat="1" ht="24.2" customHeight="1">
      <c r="B363" s="143"/>
      <c r="C363" s="144" t="s">
        <v>578</v>
      </c>
      <c r="D363" s="144" t="s">
        <v>178</v>
      </c>
      <c r="E363" s="145" t="s">
        <v>944</v>
      </c>
      <c r="F363" s="146" t="s">
        <v>945</v>
      </c>
      <c r="G363" s="147" t="s">
        <v>432</v>
      </c>
      <c r="H363" s="190"/>
      <c r="I363" s="149"/>
      <c r="J363" s="150">
        <f>ROUND(I363*H363,2)</f>
        <v>0</v>
      </c>
      <c r="K363" s="151"/>
      <c r="L363" s="32"/>
      <c r="M363" s="152" t="s">
        <v>1</v>
      </c>
      <c r="N363" s="153" t="s">
        <v>42</v>
      </c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AR363" s="156" t="s">
        <v>321</v>
      </c>
      <c r="AT363" s="156" t="s">
        <v>178</v>
      </c>
      <c r="AU363" s="156" t="s">
        <v>89</v>
      </c>
      <c r="AY363" s="17" t="s">
        <v>175</v>
      </c>
      <c r="BE363" s="157">
        <f>IF(N363="základná",J363,0)</f>
        <v>0</v>
      </c>
      <c r="BF363" s="157">
        <f>IF(N363="znížená",J363,0)</f>
        <v>0</v>
      </c>
      <c r="BG363" s="157">
        <f>IF(N363="zákl. prenesená",J363,0)</f>
        <v>0</v>
      </c>
      <c r="BH363" s="157">
        <f>IF(N363="zníž. prenesená",J363,0)</f>
        <v>0</v>
      </c>
      <c r="BI363" s="157">
        <f>IF(N363="nulová",J363,0)</f>
        <v>0</v>
      </c>
      <c r="BJ363" s="17" t="s">
        <v>89</v>
      </c>
      <c r="BK363" s="157">
        <f>ROUND(I363*H363,2)</f>
        <v>0</v>
      </c>
      <c r="BL363" s="17" t="s">
        <v>321</v>
      </c>
      <c r="BM363" s="156" t="s">
        <v>946</v>
      </c>
    </row>
    <row r="364" spans="2:65" s="11" customFormat="1" ht="22.9" customHeight="1">
      <c r="B364" s="131"/>
      <c r="D364" s="132" t="s">
        <v>75</v>
      </c>
      <c r="E364" s="141" t="s">
        <v>597</v>
      </c>
      <c r="F364" s="141" t="s">
        <v>598</v>
      </c>
      <c r="I364" s="134"/>
      <c r="J364" s="142">
        <f>BK364</f>
        <v>0</v>
      </c>
      <c r="L364" s="131"/>
      <c r="M364" s="136"/>
      <c r="P364" s="137">
        <f>SUM(P365:P381)</f>
        <v>0</v>
      </c>
      <c r="R364" s="137">
        <f>SUM(R365:R381)</f>
        <v>0.70048646000000003</v>
      </c>
      <c r="T364" s="138">
        <f>SUM(T365:T381)</f>
        <v>1.0920000000000001</v>
      </c>
      <c r="AR364" s="132" t="s">
        <v>89</v>
      </c>
      <c r="AT364" s="139" t="s">
        <v>75</v>
      </c>
      <c r="AU364" s="139" t="s">
        <v>83</v>
      </c>
      <c r="AY364" s="132" t="s">
        <v>175</v>
      </c>
      <c r="BK364" s="140">
        <f>SUM(BK365:BK381)</f>
        <v>0</v>
      </c>
    </row>
    <row r="365" spans="2:65" s="1" customFormat="1" ht="37.9" customHeight="1">
      <c r="B365" s="143"/>
      <c r="C365" s="144" t="s">
        <v>583</v>
      </c>
      <c r="D365" s="144" t="s">
        <v>178</v>
      </c>
      <c r="E365" s="145" t="s">
        <v>947</v>
      </c>
      <c r="F365" s="146" t="s">
        <v>948</v>
      </c>
      <c r="G365" s="147" t="s">
        <v>253</v>
      </c>
      <c r="H365" s="148">
        <v>18.149999999999999</v>
      </c>
      <c r="I365" s="149"/>
      <c r="J365" s="150">
        <f>ROUND(I365*H365,2)</f>
        <v>0</v>
      </c>
      <c r="K365" s="151"/>
      <c r="L365" s="32"/>
      <c r="M365" s="152" t="s">
        <v>1</v>
      </c>
      <c r="N365" s="153" t="s">
        <v>42</v>
      </c>
      <c r="P365" s="154">
        <f>O365*H365</f>
        <v>0</v>
      </c>
      <c r="Q365" s="154">
        <v>0</v>
      </c>
      <c r="R365" s="154">
        <f>Q365*H365</f>
        <v>0</v>
      </c>
      <c r="S365" s="154">
        <v>0</v>
      </c>
      <c r="T365" s="155">
        <f>S365*H365</f>
        <v>0</v>
      </c>
      <c r="AR365" s="156" t="s">
        <v>321</v>
      </c>
      <c r="AT365" s="156" t="s">
        <v>178</v>
      </c>
      <c r="AU365" s="156" t="s">
        <v>89</v>
      </c>
      <c r="AY365" s="17" t="s">
        <v>175</v>
      </c>
      <c r="BE365" s="157">
        <f>IF(N365="základná",J365,0)</f>
        <v>0</v>
      </c>
      <c r="BF365" s="157">
        <f>IF(N365="znížená",J365,0)</f>
        <v>0</v>
      </c>
      <c r="BG365" s="157">
        <f>IF(N365="zákl. prenesená",J365,0)</f>
        <v>0</v>
      </c>
      <c r="BH365" s="157">
        <f>IF(N365="zníž. prenesená",J365,0)</f>
        <v>0</v>
      </c>
      <c r="BI365" s="157">
        <f>IF(N365="nulová",J365,0)</f>
        <v>0</v>
      </c>
      <c r="BJ365" s="17" t="s">
        <v>89</v>
      </c>
      <c r="BK365" s="157">
        <f>ROUND(I365*H365,2)</f>
        <v>0</v>
      </c>
      <c r="BL365" s="17" t="s">
        <v>321</v>
      </c>
      <c r="BM365" s="156" t="s">
        <v>949</v>
      </c>
    </row>
    <row r="366" spans="2:65" s="1" customFormat="1" ht="33" customHeight="1">
      <c r="B366" s="143"/>
      <c r="C366" s="144" t="s">
        <v>588</v>
      </c>
      <c r="D366" s="144" t="s">
        <v>178</v>
      </c>
      <c r="E366" s="145" t="s">
        <v>950</v>
      </c>
      <c r="F366" s="146" t="s">
        <v>951</v>
      </c>
      <c r="G366" s="147" t="s">
        <v>253</v>
      </c>
      <c r="H366" s="148">
        <v>29.2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42</v>
      </c>
      <c r="P366" s="154">
        <f>O366*H366</f>
        <v>0</v>
      </c>
      <c r="Q366" s="154">
        <v>4.5899999999999998E-5</v>
      </c>
      <c r="R366" s="154">
        <f>Q366*H366</f>
        <v>1.3402799999999999E-3</v>
      </c>
      <c r="S366" s="154">
        <v>0</v>
      </c>
      <c r="T366" s="155">
        <f>S366*H366</f>
        <v>0</v>
      </c>
      <c r="AR366" s="156" t="s">
        <v>321</v>
      </c>
      <c r="AT366" s="156" t="s">
        <v>178</v>
      </c>
      <c r="AU366" s="156" t="s">
        <v>89</v>
      </c>
      <c r="AY366" s="17" t="s">
        <v>175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89</v>
      </c>
      <c r="BK366" s="157">
        <f>ROUND(I366*H366,2)</f>
        <v>0</v>
      </c>
      <c r="BL366" s="17" t="s">
        <v>321</v>
      </c>
      <c r="BM366" s="156" t="s">
        <v>952</v>
      </c>
    </row>
    <row r="367" spans="2:65" s="13" customFormat="1">
      <c r="B367" s="165"/>
      <c r="D367" s="159" t="s">
        <v>184</v>
      </c>
      <c r="E367" s="166" t="s">
        <v>1</v>
      </c>
      <c r="F367" s="167" t="s">
        <v>953</v>
      </c>
      <c r="H367" s="168">
        <v>19.2</v>
      </c>
      <c r="I367" s="169"/>
      <c r="L367" s="165"/>
      <c r="M367" s="170"/>
      <c r="T367" s="171"/>
      <c r="AT367" s="166" t="s">
        <v>184</v>
      </c>
      <c r="AU367" s="166" t="s">
        <v>89</v>
      </c>
      <c r="AV367" s="13" t="s">
        <v>89</v>
      </c>
      <c r="AW367" s="13" t="s">
        <v>31</v>
      </c>
      <c r="AX367" s="13" t="s">
        <v>76</v>
      </c>
      <c r="AY367" s="166" t="s">
        <v>175</v>
      </c>
    </row>
    <row r="368" spans="2:65" s="13" customFormat="1">
      <c r="B368" s="165"/>
      <c r="D368" s="159" t="s">
        <v>184</v>
      </c>
      <c r="E368" s="166" t="s">
        <v>1</v>
      </c>
      <c r="F368" s="167" t="s">
        <v>954</v>
      </c>
      <c r="H368" s="168">
        <v>10</v>
      </c>
      <c r="I368" s="169"/>
      <c r="L368" s="165"/>
      <c r="M368" s="170"/>
      <c r="T368" s="171"/>
      <c r="AT368" s="166" t="s">
        <v>184</v>
      </c>
      <c r="AU368" s="166" t="s">
        <v>89</v>
      </c>
      <c r="AV368" s="13" t="s">
        <v>89</v>
      </c>
      <c r="AW368" s="13" t="s">
        <v>31</v>
      </c>
      <c r="AX368" s="13" t="s">
        <v>76</v>
      </c>
      <c r="AY368" s="166" t="s">
        <v>175</v>
      </c>
    </row>
    <row r="369" spans="2:65" s="14" customFormat="1">
      <c r="B369" s="183"/>
      <c r="D369" s="159" t="s">
        <v>184</v>
      </c>
      <c r="E369" s="184" t="s">
        <v>1</v>
      </c>
      <c r="F369" s="185" t="s">
        <v>204</v>
      </c>
      <c r="H369" s="186">
        <v>29.2</v>
      </c>
      <c r="I369" s="187"/>
      <c r="L369" s="183"/>
      <c r="M369" s="188"/>
      <c r="T369" s="189"/>
      <c r="AT369" s="184" t="s">
        <v>184</v>
      </c>
      <c r="AU369" s="184" t="s">
        <v>89</v>
      </c>
      <c r="AV369" s="14" t="s">
        <v>182</v>
      </c>
      <c r="AW369" s="14" t="s">
        <v>31</v>
      </c>
      <c r="AX369" s="14" t="s">
        <v>83</v>
      </c>
      <c r="AY369" s="184" t="s">
        <v>175</v>
      </c>
    </row>
    <row r="370" spans="2:65" s="1" customFormat="1" ht="24.2" customHeight="1">
      <c r="B370" s="143"/>
      <c r="C370" s="172" t="s">
        <v>593</v>
      </c>
      <c r="D370" s="172" t="s">
        <v>186</v>
      </c>
      <c r="E370" s="173" t="s">
        <v>955</v>
      </c>
      <c r="F370" s="174" t="s">
        <v>956</v>
      </c>
      <c r="G370" s="175" t="s">
        <v>253</v>
      </c>
      <c r="H370" s="176">
        <v>19.2</v>
      </c>
      <c r="I370" s="177"/>
      <c r="J370" s="178">
        <f>ROUND(I370*H370,2)</f>
        <v>0</v>
      </c>
      <c r="K370" s="179"/>
      <c r="L370" s="180"/>
      <c r="M370" s="181" t="s">
        <v>1</v>
      </c>
      <c r="N370" s="182" t="s">
        <v>42</v>
      </c>
      <c r="P370" s="154">
        <f>O370*H370</f>
        <v>0</v>
      </c>
      <c r="Q370" s="154">
        <v>2.1000000000000001E-2</v>
      </c>
      <c r="R370" s="154">
        <f>Q370*H370</f>
        <v>0.4032</v>
      </c>
      <c r="S370" s="154">
        <v>0</v>
      </c>
      <c r="T370" s="155">
        <f>S370*H370</f>
        <v>0</v>
      </c>
      <c r="AR370" s="156" t="s">
        <v>407</v>
      </c>
      <c r="AT370" s="156" t="s">
        <v>186</v>
      </c>
      <c r="AU370" s="156" t="s">
        <v>89</v>
      </c>
      <c r="AY370" s="17" t="s">
        <v>175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7" t="s">
        <v>89</v>
      </c>
      <c r="BK370" s="157">
        <f>ROUND(I370*H370,2)</f>
        <v>0</v>
      </c>
      <c r="BL370" s="17" t="s">
        <v>321</v>
      </c>
      <c r="BM370" s="156" t="s">
        <v>957</v>
      </c>
    </row>
    <row r="371" spans="2:65" s="13" customFormat="1">
      <c r="B371" s="165"/>
      <c r="D371" s="159" t="s">
        <v>184</v>
      </c>
      <c r="E371" s="166" t="s">
        <v>1</v>
      </c>
      <c r="F371" s="167" t="s">
        <v>953</v>
      </c>
      <c r="H371" s="168">
        <v>19.2</v>
      </c>
      <c r="I371" s="169"/>
      <c r="L371" s="165"/>
      <c r="M371" s="170"/>
      <c r="T371" s="171"/>
      <c r="AT371" s="166" t="s">
        <v>184</v>
      </c>
      <c r="AU371" s="166" t="s">
        <v>89</v>
      </c>
      <c r="AV371" s="13" t="s">
        <v>89</v>
      </c>
      <c r="AW371" s="13" t="s">
        <v>31</v>
      </c>
      <c r="AX371" s="13" t="s">
        <v>83</v>
      </c>
      <c r="AY371" s="166" t="s">
        <v>175</v>
      </c>
    </row>
    <row r="372" spans="2:65" s="1" customFormat="1" ht="24.2" customHeight="1">
      <c r="B372" s="143"/>
      <c r="C372" s="172" t="s">
        <v>441</v>
      </c>
      <c r="D372" s="172" t="s">
        <v>186</v>
      </c>
      <c r="E372" s="173" t="s">
        <v>958</v>
      </c>
      <c r="F372" s="174" t="s">
        <v>959</v>
      </c>
      <c r="G372" s="175" t="s">
        <v>253</v>
      </c>
      <c r="H372" s="176">
        <v>10</v>
      </c>
      <c r="I372" s="177"/>
      <c r="J372" s="178">
        <f>ROUND(I372*H372,2)</f>
        <v>0</v>
      </c>
      <c r="K372" s="179"/>
      <c r="L372" s="180"/>
      <c r="M372" s="181" t="s">
        <v>1</v>
      </c>
      <c r="N372" s="182" t="s">
        <v>42</v>
      </c>
      <c r="P372" s="154">
        <f>O372*H372</f>
        <v>0</v>
      </c>
      <c r="Q372" s="154">
        <v>2.1000000000000001E-2</v>
      </c>
      <c r="R372" s="154">
        <f>Q372*H372</f>
        <v>0.21000000000000002</v>
      </c>
      <c r="S372" s="154">
        <v>0</v>
      </c>
      <c r="T372" s="155">
        <f>S372*H372</f>
        <v>0</v>
      </c>
      <c r="AR372" s="156" t="s">
        <v>407</v>
      </c>
      <c r="AT372" s="156" t="s">
        <v>186</v>
      </c>
      <c r="AU372" s="156" t="s">
        <v>89</v>
      </c>
      <c r="AY372" s="17" t="s">
        <v>175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89</v>
      </c>
      <c r="BK372" s="157">
        <f>ROUND(I372*H372,2)</f>
        <v>0</v>
      </c>
      <c r="BL372" s="17" t="s">
        <v>321</v>
      </c>
      <c r="BM372" s="156" t="s">
        <v>960</v>
      </c>
    </row>
    <row r="373" spans="2:65" s="13" customFormat="1">
      <c r="B373" s="165"/>
      <c r="D373" s="159" t="s">
        <v>184</v>
      </c>
      <c r="E373" s="166" t="s">
        <v>1</v>
      </c>
      <c r="F373" s="167" t="s">
        <v>954</v>
      </c>
      <c r="H373" s="168">
        <v>10</v>
      </c>
      <c r="I373" s="169"/>
      <c r="L373" s="165"/>
      <c r="M373" s="170"/>
      <c r="T373" s="171"/>
      <c r="AT373" s="166" t="s">
        <v>184</v>
      </c>
      <c r="AU373" s="166" t="s">
        <v>89</v>
      </c>
      <c r="AV373" s="13" t="s">
        <v>89</v>
      </c>
      <c r="AW373" s="13" t="s">
        <v>31</v>
      </c>
      <c r="AX373" s="13" t="s">
        <v>83</v>
      </c>
      <c r="AY373" s="166" t="s">
        <v>175</v>
      </c>
    </row>
    <row r="374" spans="2:65" s="1" customFormat="1" ht="16.5" customHeight="1">
      <c r="B374" s="143"/>
      <c r="C374" s="144" t="s">
        <v>603</v>
      </c>
      <c r="D374" s="144" t="s">
        <v>178</v>
      </c>
      <c r="E374" s="145" t="s">
        <v>961</v>
      </c>
      <c r="F374" s="146" t="s">
        <v>962</v>
      </c>
      <c r="G374" s="147" t="s">
        <v>253</v>
      </c>
      <c r="H374" s="148">
        <v>6.1</v>
      </c>
      <c r="I374" s="149"/>
      <c r="J374" s="150">
        <f>ROUND(I374*H374,2)</f>
        <v>0</v>
      </c>
      <c r="K374" s="151"/>
      <c r="L374" s="32"/>
      <c r="M374" s="152" t="s">
        <v>1</v>
      </c>
      <c r="N374" s="153" t="s">
        <v>42</v>
      </c>
      <c r="P374" s="154">
        <f>O374*H374</f>
        <v>0</v>
      </c>
      <c r="Q374" s="154">
        <v>9.1799999999999995E-5</v>
      </c>
      <c r="R374" s="154">
        <f>Q374*H374</f>
        <v>5.5997999999999996E-4</v>
      </c>
      <c r="S374" s="154">
        <v>0</v>
      </c>
      <c r="T374" s="155">
        <f>S374*H374</f>
        <v>0</v>
      </c>
      <c r="AR374" s="156" t="s">
        <v>321</v>
      </c>
      <c r="AT374" s="156" t="s">
        <v>178</v>
      </c>
      <c r="AU374" s="156" t="s">
        <v>89</v>
      </c>
      <c r="AY374" s="17" t="s">
        <v>175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89</v>
      </c>
      <c r="BK374" s="157">
        <f>ROUND(I374*H374,2)</f>
        <v>0</v>
      </c>
      <c r="BL374" s="17" t="s">
        <v>321</v>
      </c>
      <c r="BM374" s="156" t="s">
        <v>963</v>
      </c>
    </row>
    <row r="375" spans="2:65" s="1" customFormat="1" ht="24.2" customHeight="1">
      <c r="B375" s="143"/>
      <c r="C375" s="172" t="s">
        <v>607</v>
      </c>
      <c r="D375" s="172" t="s">
        <v>186</v>
      </c>
      <c r="E375" s="173" t="s">
        <v>964</v>
      </c>
      <c r="F375" s="174" t="s">
        <v>965</v>
      </c>
      <c r="G375" s="175" t="s">
        <v>253</v>
      </c>
      <c r="H375" s="176">
        <v>6.1</v>
      </c>
      <c r="I375" s="177"/>
      <c r="J375" s="178">
        <f>ROUND(I375*H375,2)</f>
        <v>0</v>
      </c>
      <c r="K375" s="179"/>
      <c r="L375" s="180"/>
      <c r="M375" s="181" t="s">
        <v>1</v>
      </c>
      <c r="N375" s="182" t="s">
        <v>42</v>
      </c>
      <c r="P375" s="154">
        <f>O375*H375</f>
        <v>0</v>
      </c>
      <c r="Q375" s="154">
        <v>5.5999999999999999E-3</v>
      </c>
      <c r="R375" s="154">
        <f>Q375*H375</f>
        <v>3.4159999999999996E-2</v>
      </c>
      <c r="S375" s="154">
        <v>0</v>
      </c>
      <c r="T375" s="155">
        <f>S375*H375</f>
        <v>0</v>
      </c>
      <c r="AR375" s="156" t="s">
        <v>407</v>
      </c>
      <c r="AT375" s="156" t="s">
        <v>186</v>
      </c>
      <c r="AU375" s="156" t="s">
        <v>89</v>
      </c>
      <c r="AY375" s="17" t="s">
        <v>175</v>
      </c>
      <c r="BE375" s="157">
        <f>IF(N375="základná",J375,0)</f>
        <v>0</v>
      </c>
      <c r="BF375" s="157">
        <f>IF(N375="znížená",J375,0)</f>
        <v>0</v>
      </c>
      <c r="BG375" s="157">
        <f>IF(N375="zákl. prenesená",J375,0)</f>
        <v>0</v>
      </c>
      <c r="BH375" s="157">
        <f>IF(N375="zníž. prenesená",J375,0)</f>
        <v>0</v>
      </c>
      <c r="BI375" s="157">
        <f>IF(N375="nulová",J375,0)</f>
        <v>0</v>
      </c>
      <c r="BJ375" s="17" t="s">
        <v>89</v>
      </c>
      <c r="BK375" s="157">
        <f>ROUND(I375*H375,2)</f>
        <v>0</v>
      </c>
      <c r="BL375" s="17" t="s">
        <v>321</v>
      </c>
      <c r="BM375" s="156" t="s">
        <v>966</v>
      </c>
    </row>
    <row r="376" spans="2:65" s="1" customFormat="1" ht="16.5" customHeight="1">
      <c r="B376" s="143"/>
      <c r="C376" s="144" t="s">
        <v>612</v>
      </c>
      <c r="D376" s="144" t="s">
        <v>178</v>
      </c>
      <c r="E376" s="145" t="s">
        <v>967</v>
      </c>
      <c r="F376" s="146" t="s">
        <v>962</v>
      </c>
      <c r="G376" s="147" t="s">
        <v>253</v>
      </c>
      <c r="H376" s="148">
        <v>9</v>
      </c>
      <c r="I376" s="149"/>
      <c r="J376" s="150">
        <f>ROUND(I376*H376,2)</f>
        <v>0</v>
      </c>
      <c r="K376" s="151"/>
      <c r="L376" s="32"/>
      <c r="M376" s="152" t="s">
        <v>1</v>
      </c>
      <c r="N376" s="153" t="s">
        <v>42</v>
      </c>
      <c r="P376" s="154">
        <f>O376*H376</f>
        <v>0</v>
      </c>
      <c r="Q376" s="154">
        <v>9.1799999999999995E-5</v>
      </c>
      <c r="R376" s="154">
        <f>Q376*H376</f>
        <v>8.2619999999999992E-4</v>
      </c>
      <c r="S376" s="154">
        <v>0</v>
      </c>
      <c r="T376" s="155">
        <f>S376*H376</f>
        <v>0</v>
      </c>
      <c r="AR376" s="156" t="s">
        <v>321</v>
      </c>
      <c r="AT376" s="156" t="s">
        <v>178</v>
      </c>
      <c r="AU376" s="156" t="s">
        <v>89</v>
      </c>
      <c r="AY376" s="17" t="s">
        <v>175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7" t="s">
        <v>89</v>
      </c>
      <c r="BK376" s="157">
        <f>ROUND(I376*H376,2)</f>
        <v>0</v>
      </c>
      <c r="BL376" s="17" t="s">
        <v>321</v>
      </c>
      <c r="BM376" s="156" t="s">
        <v>968</v>
      </c>
    </row>
    <row r="377" spans="2:65" s="1" customFormat="1" ht="24.2" customHeight="1">
      <c r="B377" s="143"/>
      <c r="C377" s="172" t="s">
        <v>616</v>
      </c>
      <c r="D377" s="172" t="s">
        <v>186</v>
      </c>
      <c r="E377" s="173" t="s">
        <v>969</v>
      </c>
      <c r="F377" s="174" t="s">
        <v>965</v>
      </c>
      <c r="G377" s="175" t="s">
        <v>253</v>
      </c>
      <c r="H377" s="176">
        <v>9</v>
      </c>
      <c r="I377" s="177"/>
      <c r="J377" s="178">
        <f>ROUND(I377*H377,2)</f>
        <v>0</v>
      </c>
      <c r="K377" s="179"/>
      <c r="L377" s="180"/>
      <c r="M377" s="181" t="s">
        <v>1</v>
      </c>
      <c r="N377" s="182" t="s">
        <v>42</v>
      </c>
      <c r="P377" s="154">
        <f>O377*H377</f>
        <v>0</v>
      </c>
      <c r="Q377" s="154">
        <v>5.5999999999999999E-3</v>
      </c>
      <c r="R377" s="154">
        <f>Q377*H377</f>
        <v>5.04E-2</v>
      </c>
      <c r="S377" s="154">
        <v>0</v>
      </c>
      <c r="T377" s="155">
        <f>S377*H377</f>
        <v>0</v>
      </c>
      <c r="AR377" s="156" t="s">
        <v>407</v>
      </c>
      <c r="AT377" s="156" t="s">
        <v>186</v>
      </c>
      <c r="AU377" s="156" t="s">
        <v>89</v>
      </c>
      <c r="AY377" s="17" t="s">
        <v>175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89</v>
      </c>
      <c r="BK377" s="157">
        <f>ROUND(I377*H377,2)</f>
        <v>0</v>
      </c>
      <c r="BL377" s="17" t="s">
        <v>321</v>
      </c>
      <c r="BM377" s="156" t="s">
        <v>970</v>
      </c>
    </row>
    <row r="378" spans="2:65" s="13" customFormat="1">
      <c r="B378" s="165"/>
      <c r="D378" s="159" t="s">
        <v>184</v>
      </c>
      <c r="E378" s="166" t="s">
        <v>1</v>
      </c>
      <c r="F378" s="167" t="s">
        <v>971</v>
      </c>
      <c r="H378" s="168">
        <v>9</v>
      </c>
      <c r="I378" s="169"/>
      <c r="L378" s="165"/>
      <c r="M378" s="170"/>
      <c r="T378" s="171"/>
      <c r="AT378" s="166" t="s">
        <v>184</v>
      </c>
      <c r="AU378" s="166" t="s">
        <v>89</v>
      </c>
      <c r="AV378" s="13" t="s">
        <v>89</v>
      </c>
      <c r="AW378" s="13" t="s">
        <v>31</v>
      </c>
      <c r="AX378" s="13" t="s">
        <v>83</v>
      </c>
      <c r="AY378" s="166" t="s">
        <v>175</v>
      </c>
    </row>
    <row r="379" spans="2:65" s="1" customFormat="1" ht="24.2" customHeight="1">
      <c r="B379" s="143"/>
      <c r="C379" s="144" t="s">
        <v>620</v>
      </c>
      <c r="D379" s="144" t="s">
        <v>178</v>
      </c>
      <c r="E379" s="145" t="s">
        <v>972</v>
      </c>
      <c r="F379" s="146" t="s">
        <v>973</v>
      </c>
      <c r="G379" s="147" t="s">
        <v>253</v>
      </c>
      <c r="H379" s="148">
        <v>31.2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42</v>
      </c>
      <c r="P379" s="154">
        <f>O379*H379</f>
        <v>0</v>
      </c>
      <c r="Q379" s="154">
        <v>0</v>
      </c>
      <c r="R379" s="154">
        <f>Q379*H379</f>
        <v>0</v>
      </c>
      <c r="S379" s="154">
        <v>3.5000000000000003E-2</v>
      </c>
      <c r="T379" s="155">
        <f>S379*H379</f>
        <v>1.0920000000000001</v>
      </c>
      <c r="AR379" s="156" t="s">
        <v>321</v>
      </c>
      <c r="AT379" s="156" t="s">
        <v>178</v>
      </c>
      <c r="AU379" s="156" t="s">
        <v>89</v>
      </c>
      <c r="AY379" s="17" t="s">
        <v>175</v>
      </c>
      <c r="BE379" s="157">
        <f>IF(N379="základná",J379,0)</f>
        <v>0</v>
      </c>
      <c r="BF379" s="157">
        <f>IF(N379="znížená",J379,0)</f>
        <v>0</v>
      </c>
      <c r="BG379" s="157">
        <f>IF(N379="zákl. prenesená",J379,0)</f>
        <v>0</v>
      </c>
      <c r="BH379" s="157">
        <f>IF(N379="zníž. prenesená",J379,0)</f>
        <v>0</v>
      </c>
      <c r="BI379" s="157">
        <f>IF(N379="nulová",J379,0)</f>
        <v>0</v>
      </c>
      <c r="BJ379" s="17" t="s">
        <v>89</v>
      </c>
      <c r="BK379" s="157">
        <f>ROUND(I379*H379,2)</f>
        <v>0</v>
      </c>
      <c r="BL379" s="17" t="s">
        <v>321</v>
      </c>
      <c r="BM379" s="156" t="s">
        <v>974</v>
      </c>
    </row>
    <row r="380" spans="2:65" s="13" customFormat="1">
      <c r="B380" s="165"/>
      <c r="D380" s="159" t="s">
        <v>184</v>
      </c>
      <c r="E380" s="166" t="s">
        <v>1</v>
      </c>
      <c r="F380" s="167" t="s">
        <v>975</v>
      </c>
      <c r="H380" s="168">
        <v>31.2</v>
      </c>
      <c r="I380" s="169"/>
      <c r="L380" s="165"/>
      <c r="M380" s="170"/>
      <c r="T380" s="171"/>
      <c r="AT380" s="166" t="s">
        <v>184</v>
      </c>
      <c r="AU380" s="166" t="s">
        <v>89</v>
      </c>
      <c r="AV380" s="13" t="s">
        <v>89</v>
      </c>
      <c r="AW380" s="13" t="s">
        <v>31</v>
      </c>
      <c r="AX380" s="13" t="s">
        <v>83</v>
      </c>
      <c r="AY380" s="166" t="s">
        <v>175</v>
      </c>
    </row>
    <row r="381" spans="2:65" s="1" customFormat="1" ht="24.2" customHeight="1">
      <c r="B381" s="143"/>
      <c r="C381" s="144" t="s">
        <v>624</v>
      </c>
      <c r="D381" s="144" t="s">
        <v>178</v>
      </c>
      <c r="E381" s="145" t="s">
        <v>645</v>
      </c>
      <c r="F381" s="146" t="s">
        <v>646</v>
      </c>
      <c r="G381" s="147" t="s">
        <v>432</v>
      </c>
      <c r="H381" s="190"/>
      <c r="I381" s="149"/>
      <c r="J381" s="150">
        <f>ROUND(I381*H381,2)</f>
        <v>0</v>
      </c>
      <c r="K381" s="151"/>
      <c r="L381" s="32"/>
      <c r="M381" s="152" t="s">
        <v>1</v>
      </c>
      <c r="N381" s="153" t="s">
        <v>42</v>
      </c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AR381" s="156" t="s">
        <v>321</v>
      </c>
      <c r="AT381" s="156" t="s">
        <v>178</v>
      </c>
      <c r="AU381" s="156" t="s">
        <v>89</v>
      </c>
      <c r="AY381" s="17" t="s">
        <v>175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89</v>
      </c>
      <c r="BK381" s="157">
        <f>ROUND(I381*H381,2)</f>
        <v>0</v>
      </c>
      <c r="BL381" s="17" t="s">
        <v>321</v>
      </c>
      <c r="BM381" s="156" t="s">
        <v>976</v>
      </c>
    </row>
    <row r="382" spans="2:65" s="11" customFormat="1" ht="22.9" customHeight="1">
      <c r="B382" s="131"/>
      <c r="D382" s="132" t="s">
        <v>75</v>
      </c>
      <c r="E382" s="141" t="s">
        <v>977</v>
      </c>
      <c r="F382" s="141" t="s">
        <v>978</v>
      </c>
      <c r="I382" s="134"/>
      <c r="J382" s="142">
        <f>BK382</f>
        <v>0</v>
      </c>
      <c r="L382" s="131"/>
      <c r="M382" s="136"/>
      <c r="P382" s="137">
        <f>SUM(P383:P391)</f>
        <v>0</v>
      </c>
      <c r="R382" s="137">
        <f>SUM(R383:R391)</f>
        <v>1.8079999999999999E-2</v>
      </c>
      <c r="T382" s="138">
        <f>SUM(T383:T391)</f>
        <v>6.2399999999999997E-2</v>
      </c>
      <c r="AR382" s="132" t="s">
        <v>89</v>
      </c>
      <c r="AT382" s="139" t="s">
        <v>75</v>
      </c>
      <c r="AU382" s="139" t="s">
        <v>83</v>
      </c>
      <c r="AY382" s="132" t="s">
        <v>175</v>
      </c>
      <c r="BK382" s="140">
        <f>SUM(BK383:BK391)</f>
        <v>0</v>
      </c>
    </row>
    <row r="383" spans="2:65" s="1" customFormat="1" ht="24.2" customHeight="1">
      <c r="B383" s="143"/>
      <c r="C383" s="144" t="s">
        <v>628</v>
      </c>
      <c r="D383" s="144" t="s">
        <v>178</v>
      </c>
      <c r="E383" s="145" t="s">
        <v>979</v>
      </c>
      <c r="F383" s="146" t="s">
        <v>980</v>
      </c>
      <c r="G383" s="147" t="s">
        <v>181</v>
      </c>
      <c r="H383" s="148">
        <v>32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42</v>
      </c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AR383" s="156" t="s">
        <v>321</v>
      </c>
      <c r="AT383" s="156" t="s">
        <v>178</v>
      </c>
      <c r="AU383" s="156" t="s">
        <v>89</v>
      </c>
      <c r="AY383" s="17" t="s">
        <v>175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89</v>
      </c>
      <c r="BK383" s="157">
        <f>ROUND(I383*H383,2)</f>
        <v>0</v>
      </c>
      <c r="BL383" s="17" t="s">
        <v>321</v>
      </c>
      <c r="BM383" s="156" t="s">
        <v>981</v>
      </c>
    </row>
    <row r="384" spans="2:65" s="1" customFormat="1" ht="24.2" customHeight="1">
      <c r="B384" s="143"/>
      <c r="C384" s="172" t="s">
        <v>632</v>
      </c>
      <c r="D384" s="172" t="s">
        <v>186</v>
      </c>
      <c r="E384" s="173" t="s">
        <v>982</v>
      </c>
      <c r="F384" s="174" t="s">
        <v>983</v>
      </c>
      <c r="G384" s="175" t="s">
        <v>181</v>
      </c>
      <c r="H384" s="176">
        <v>32</v>
      </c>
      <c r="I384" s="177"/>
      <c r="J384" s="178">
        <f>ROUND(I384*H384,2)</f>
        <v>0</v>
      </c>
      <c r="K384" s="179"/>
      <c r="L384" s="180"/>
      <c r="M384" s="181" t="s">
        <v>1</v>
      </c>
      <c r="N384" s="182" t="s">
        <v>42</v>
      </c>
      <c r="P384" s="154">
        <f>O384*H384</f>
        <v>0</v>
      </c>
      <c r="Q384" s="154">
        <v>4.8999999999999998E-4</v>
      </c>
      <c r="R384" s="154">
        <f>Q384*H384</f>
        <v>1.5679999999999999E-2</v>
      </c>
      <c r="S384" s="154">
        <v>0</v>
      </c>
      <c r="T384" s="155">
        <f>S384*H384</f>
        <v>0</v>
      </c>
      <c r="AR384" s="156" t="s">
        <v>407</v>
      </c>
      <c r="AT384" s="156" t="s">
        <v>186</v>
      </c>
      <c r="AU384" s="156" t="s">
        <v>89</v>
      </c>
      <c r="AY384" s="17" t="s">
        <v>175</v>
      </c>
      <c r="BE384" s="157">
        <f>IF(N384="základná",J384,0)</f>
        <v>0</v>
      </c>
      <c r="BF384" s="157">
        <f>IF(N384="znížená",J384,0)</f>
        <v>0</v>
      </c>
      <c r="BG384" s="157">
        <f>IF(N384="zákl. prenesená",J384,0)</f>
        <v>0</v>
      </c>
      <c r="BH384" s="157">
        <f>IF(N384="zníž. prenesená",J384,0)</f>
        <v>0</v>
      </c>
      <c r="BI384" s="157">
        <f>IF(N384="nulová",J384,0)</f>
        <v>0</v>
      </c>
      <c r="BJ384" s="17" t="s">
        <v>89</v>
      </c>
      <c r="BK384" s="157">
        <f>ROUND(I384*H384,2)</f>
        <v>0</v>
      </c>
      <c r="BL384" s="17" t="s">
        <v>321</v>
      </c>
      <c r="BM384" s="156" t="s">
        <v>984</v>
      </c>
    </row>
    <row r="385" spans="2:65" s="1" customFormat="1" ht="21.75" customHeight="1">
      <c r="B385" s="143"/>
      <c r="C385" s="144" t="s">
        <v>636</v>
      </c>
      <c r="D385" s="144" t="s">
        <v>178</v>
      </c>
      <c r="E385" s="145" t="s">
        <v>985</v>
      </c>
      <c r="F385" s="146" t="s">
        <v>986</v>
      </c>
      <c r="G385" s="147" t="s">
        <v>181</v>
      </c>
      <c r="H385" s="148">
        <v>1</v>
      </c>
      <c r="I385" s="149"/>
      <c r="J385" s="150">
        <f>ROUND(I385*H385,2)</f>
        <v>0</v>
      </c>
      <c r="K385" s="151"/>
      <c r="L385" s="32"/>
      <c r="M385" s="152" t="s">
        <v>1</v>
      </c>
      <c r="N385" s="153" t="s">
        <v>42</v>
      </c>
      <c r="P385" s="154">
        <f>O385*H385</f>
        <v>0</v>
      </c>
      <c r="Q385" s="154">
        <v>0</v>
      </c>
      <c r="R385" s="154">
        <f>Q385*H385</f>
        <v>0</v>
      </c>
      <c r="S385" s="154">
        <v>0</v>
      </c>
      <c r="T385" s="155">
        <f>S385*H385</f>
        <v>0</v>
      </c>
      <c r="AR385" s="156" t="s">
        <v>321</v>
      </c>
      <c r="AT385" s="156" t="s">
        <v>178</v>
      </c>
      <c r="AU385" s="156" t="s">
        <v>89</v>
      </c>
      <c r="AY385" s="17" t="s">
        <v>175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17" t="s">
        <v>89</v>
      </c>
      <c r="BK385" s="157">
        <f>ROUND(I385*H385,2)</f>
        <v>0</v>
      </c>
      <c r="BL385" s="17" t="s">
        <v>321</v>
      </c>
      <c r="BM385" s="156" t="s">
        <v>987</v>
      </c>
    </row>
    <row r="386" spans="2:65" s="1" customFormat="1" ht="24.2" customHeight="1">
      <c r="B386" s="143"/>
      <c r="C386" s="172" t="s">
        <v>640</v>
      </c>
      <c r="D386" s="172" t="s">
        <v>186</v>
      </c>
      <c r="E386" s="173" t="s">
        <v>988</v>
      </c>
      <c r="F386" s="174" t="s">
        <v>989</v>
      </c>
      <c r="G386" s="175" t="s">
        <v>181</v>
      </c>
      <c r="H386" s="176">
        <v>1</v>
      </c>
      <c r="I386" s="177"/>
      <c r="J386" s="178">
        <f>ROUND(I386*H386,2)</f>
        <v>0</v>
      </c>
      <c r="K386" s="179"/>
      <c r="L386" s="180"/>
      <c r="M386" s="181" t="s">
        <v>1</v>
      </c>
      <c r="N386" s="182" t="s">
        <v>42</v>
      </c>
      <c r="P386" s="154">
        <f>O386*H386</f>
        <v>0</v>
      </c>
      <c r="Q386" s="154">
        <v>2.3999999999999998E-3</v>
      </c>
      <c r="R386" s="154">
        <f>Q386*H386</f>
        <v>2.3999999999999998E-3</v>
      </c>
      <c r="S386" s="154">
        <v>0</v>
      </c>
      <c r="T386" s="155">
        <f>S386*H386</f>
        <v>0</v>
      </c>
      <c r="AR386" s="156" t="s">
        <v>407</v>
      </c>
      <c r="AT386" s="156" t="s">
        <v>186</v>
      </c>
      <c r="AU386" s="156" t="s">
        <v>89</v>
      </c>
      <c r="AY386" s="17" t="s">
        <v>175</v>
      </c>
      <c r="BE386" s="157">
        <f>IF(N386="základná",J386,0)</f>
        <v>0</v>
      </c>
      <c r="BF386" s="157">
        <f>IF(N386="znížená",J386,0)</f>
        <v>0</v>
      </c>
      <c r="BG386" s="157">
        <f>IF(N386="zákl. prenesená",J386,0)</f>
        <v>0</v>
      </c>
      <c r="BH386" s="157">
        <f>IF(N386="zníž. prenesená",J386,0)</f>
        <v>0</v>
      </c>
      <c r="BI386" s="157">
        <f>IF(N386="nulová",J386,0)</f>
        <v>0</v>
      </c>
      <c r="BJ386" s="17" t="s">
        <v>89</v>
      </c>
      <c r="BK386" s="157">
        <f>ROUND(I386*H386,2)</f>
        <v>0</v>
      </c>
      <c r="BL386" s="17" t="s">
        <v>321</v>
      </c>
      <c r="BM386" s="156" t="s">
        <v>990</v>
      </c>
    </row>
    <row r="387" spans="2:65" s="1" customFormat="1" ht="24.2" customHeight="1">
      <c r="B387" s="143"/>
      <c r="C387" s="144" t="s">
        <v>644</v>
      </c>
      <c r="D387" s="144" t="s">
        <v>178</v>
      </c>
      <c r="E387" s="145" t="s">
        <v>991</v>
      </c>
      <c r="F387" s="146" t="s">
        <v>992</v>
      </c>
      <c r="G387" s="147" t="s">
        <v>181</v>
      </c>
      <c r="H387" s="148">
        <v>24</v>
      </c>
      <c r="I387" s="149"/>
      <c r="J387" s="150">
        <f>ROUND(I387*H387,2)</f>
        <v>0</v>
      </c>
      <c r="K387" s="151"/>
      <c r="L387" s="32"/>
      <c r="M387" s="152" t="s">
        <v>1</v>
      </c>
      <c r="N387" s="153" t="s">
        <v>42</v>
      </c>
      <c r="P387" s="154">
        <f>O387*H387</f>
        <v>0</v>
      </c>
      <c r="Q387" s="154">
        <v>0</v>
      </c>
      <c r="R387" s="154">
        <f>Q387*H387</f>
        <v>0</v>
      </c>
      <c r="S387" s="154">
        <v>2.3999999999999998E-3</v>
      </c>
      <c r="T387" s="155">
        <f>S387*H387</f>
        <v>5.7599999999999998E-2</v>
      </c>
      <c r="AR387" s="156" t="s">
        <v>321</v>
      </c>
      <c r="AT387" s="156" t="s">
        <v>178</v>
      </c>
      <c r="AU387" s="156" t="s">
        <v>89</v>
      </c>
      <c r="AY387" s="17" t="s">
        <v>175</v>
      </c>
      <c r="BE387" s="157">
        <f>IF(N387="základná",J387,0)</f>
        <v>0</v>
      </c>
      <c r="BF387" s="157">
        <f>IF(N387="znížená",J387,0)</f>
        <v>0</v>
      </c>
      <c r="BG387" s="157">
        <f>IF(N387="zákl. prenesená",J387,0)</f>
        <v>0</v>
      </c>
      <c r="BH387" s="157">
        <f>IF(N387="zníž. prenesená",J387,0)</f>
        <v>0</v>
      </c>
      <c r="BI387" s="157">
        <f>IF(N387="nulová",J387,0)</f>
        <v>0</v>
      </c>
      <c r="BJ387" s="17" t="s">
        <v>89</v>
      </c>
      <c r="BK387" s="157">
        <f>ROUND(I387*H387,2)</f>
        <v>0</v>
      </c>
      <c r="BL387" s="17" t="s">
        <v>321</v>
      </c>
      <c r="BM387" s="156" t="s">
        <v>993</v>
      </c>
    </row>
    <row r="388" spans="2:65" s="13" customFormat="1">
      <c r="B388" s="165"/>
      <c r="D388" s="159" t="s">
        <v>184</v>
      </c>
      <c r="E388" s="166" t="s">
        <v>1</v>
      </c>
      <c r="F388" s="167" t="s">
        <v>994</v>
      </c>
      <c r="H388" s="168">
        <v>24</v>
      </c>
      <c r="I388" s="169"/>
      <c r="L388" s="165"/>
      <c r="M388" s="170"/>
      <c r="T388" s="171"/>
      <c r="AT388" s="166" t="s">
        <v>184</v>
      </c>
      <c r="AU388" s="166" t="s">
        <v>89</v>
      </c>
      <c r="AV388" s="13" t="s">
        <v>89</v>
      </c>
      <c r="AW388" s="13" t="s">
        <v>31</v>
      </c>
      <c r="AX388" s="13" t="s">
        <v>83</v>
      </c>
      <c r="AY388" s="166" t="s">
        <v>175</v>
      </c>
    </row>
    <row r="389" spans="2:65" s="1" customFormat="1" ht="24.2" customHeight="1">
      <c r="B389" s="143"/>
      <c r="C389" s="144" t="s">
        <v>650</v>
      </c>
      <c r="D389" s="144" t="s">
        <v>178</v>
      </c>
      <c r="E389" s="145" t="s">
        <v>995</v>
      </c>
      <c r="F389" s="146" t="s">
        <v>996</v>
      </c>
      <c r="G389" s="147" t="s">
        <v>181</v>
      </c>
      <c r="H389" s="148">
        <v>1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42</v>
      </c>
      <c r="P389" s="154">
        <f>O389*H389</f>
        <v>0</v>
      </c>
      <c r="Q389" s="154">
        <v>0</v>
      </c>
      <c r="R389" s="154">
        <f>Q389*H389</f>
        <v>0</v>
      </c>
      <c r="S389" s="154">
        <v>4.7999999999999996E-3</v>
      </c>
      <c r="T389" s="155">
        <f>S389*H389</f>
        <v>4.7999999999999996E-3</v>
      </c>
      <c r="AR389" s="156" t="s">
        <v>321</v>
      </c>
      <c r="AT389" s="156" t="s">
        <v>178</v>
      </c>
      <c r="AU389" s="156" t="s">
        <v>89</v>
      </c>
      <c r="AY389" s="17" t="s">
        <v>175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89</v>
      </c>
      <c r="BK389" s="157">
        <f>ROUND(I389*H389,2)</f>
        <v>0</v>
      </c>
      <c r="BL389" s="17" t="s">
        <v>321</v>
      </c>
      <c r="BM389" s="156" t="s">
        <v>997</v>
      </c>
    </row>
    <row r="390" spans="2:65" s="13" customFormat="1">
      <c r="B390" s="165"/>
      <c r="D390" s="159" t="s">
        <v>184</v>
      </c>
      <c r="E390" s="166" t="s">
        <v>1</v>
      </c>
      <c r="F390" s="167" t="s">
        <v>998</v>
      </c>
      <c r="H390" s="168">
        <v>1</v>
      </c>
      <c r="I390" s="169"/>
      <c r="L390" s="165"/>
      <c r="M390" s="170"/>
      <c r="T390" s="171"/>
      <c r="AT390" s="166" t="s">
        <v>184</v>
      </c>
      <c r="AU390" s="166" t="s">
        <v>89</v>
      </c>
      <c r="AV390" s="13" t="s">
        <v>89</v>
      </c>
      <c r="AW390" s="13" t="s">
        <v>31</v>
      </c>
      <c r="AX390" s="13" t="s">
        <v>83</v>
      </c>
      <c r="AY390" s="166" t="s">
        <v>175</v>
      </c>
    </row>
    <row r="391" spans="2:65" s="1" customFormat="1" ht="33" customHeight="1">
      <c r="B391" s="143"/>
      <c r="C391" s="144" t="s">
        <v>654</v>
      </c>
      <c r="D391" s="144" t="s">
        <v>178</v>
      </c>
      <c r="E391" s="145" t="s">
        <v>999</v>
      </c>
      <c r="F391" s="146" t="s">
        <v>1000</v>
      </c>
      <c r="G391" s="147" t="s">
        <v>432</v>
      </c>
      <c r="H391" s="190"/>
      <c r="I391" s="149"/>
      <c r="J391" s="150">
        <f>ROUND(I391*H391,2)</f>
        <v>0</v>
      </c>
      <c r="K391" s="151"/>
      <c r="L391" s="32"/>
      <c r="M391" s="152" t="s">
        <v>1</v>
      </c>
      <c r="N391" s="153" t="s">
        <v>42</v>
      </c>
      <c r="P391" s="154">
        <f>O391*H391</f>
        <v>0</v>
      </c>
      <c r="Q391" s="154">
        <v>0</v>
      </c>
      <c r="R391" s="154">
        <f>Q391*H391</f>
        <v>0</v>
      </c>
      <c r="S391" s="154">
        <v>0</v>
      </c>
      <c r="T391" s="155">
        <f>S391*H391</f>
        <v>0</v>
      </c>
      <c r="AR391" s="156" t="s">
        <v>321</v>
      </c>
      <c r="AT391" s="156" t="s">
        <v>178</v>
      </c>
      <c r="AU391" s="156" t="s">
        <v>89</v>
      </c>
      <c r="AY391" s="17" t="s">
        <v>175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89</v>
      </c>
      <c r="BK391" s="157">
        <f>ROUND(I391*H391,2)</f>
        <v>0</v>
      </c>
      <c r="BL391" s="17" t="s">
        <v>321</v>
      </c>
      <c r="BM391" s="156" t="s">
        <v>1001</v>
      </c>
    </row>
    <row r="392" spans="2:65" s="11" customFormat="1" ht="25.9" customHeight="1">
      <c r="B392" s="131"/>
      <c r="D392" s="132" t="s">
        <v>75</v>
      </c>
      <c r="E392" s="133" t="s">
        <v>1002</v>
      </c>
      <c r="F392" s="133" t="s">
        <v>1003</v>
      </c>
      <c r="I392" s="134"/>
      <c r="J392" s="135">
        <f>BK392</f>
        <v>0</v>
      </c>
      <c r="L392" s="131"/>
      <c r="M392" s="136"/>
      <c r="P392" s="137">
        <f>SUM(P393:P395)</f>
        <v>0</v>
      </c>
      <c r="R392" s="137">
        <f>SUM(R393:R395)</f>
        <v>0</v>
      </c>
      <c r="T392" s="138">
        <f>SUM(T393:T395)</f>
        <v>0</v>
      </c>
      <c r="AR392" s="132" t="s">
        <v>176</v>
      </c>
      <c r="AT392" s="139" t="s">
        <v>75</v>
      </c>
      <c r="AU392" s="139" t="s">
        <v>76</v>
      </c>
      <c r="AY392" s="132" t="s">
        <v>175</v>
      </c>
      <c r="BK392" s="140">
        <f>SUM(BK393:BK395)</f>
        <v>0</v>
      </c>
    </row>
    <row r="393" spans="2:65" s="1" customFormat="1" ht="21.75" customHeight="1">
      <c r="B393" s="143"/>
      <c r="C393" s="144" t="s">
        <v>658</v>
      </c>
      <c r="D393" s="144" t="s">
        <v>178</v>
      </c>
      <c r="E393" s="145" t="s">
        <v>1004</v>
      </c>
      <c r="F393" s="146" t="s">
        <v>1005</v>
      </c>
      <c r="G393" s="147" t="s">
        <v>181</v>
      </c>
      <c r="H393" s="148">
        <v>1</v>
      </c>
      <c r="I393" s="149"/>
      <c r="J393" s="150">
        <f>ROUND(I393*H393,2)</f>
        <v>0</v>
      </c>
      <c r="K393" s="151"/>
      <c r="L393" s="32"/>
      <c r="M393" s="152" t="s">
        <v>1</v>
      </c>
      <c r="N393" s="153" t="s">
        <v>42</v>
      </c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441</v>
      </c>
      <c r="AT393" s="156" t="s">
        <v>178</v>
      </c>
      <c r="AU393" s="156" t="s">
        <v>83</v>
      </c>
      <c r="AY393" s="17" t="s">
        <v>175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89</v>
      </c>
      <c r="BK393" s="157">
        <f>ROUND(I393*H393,2)</f>
        <v>0</v>
      </c>
      <c r="BL393" s="17" t="s">
        <v>441</v>
      </c>
      <c r="BM393" s="156" t="s">
        <v>1006</v>
      </c>
    </row>
    <row r="394" spans="2:65" s="1" customFormat="1" ht="24.2" customHeight="1">
      <c r="B394" s="143"/>
      <c r="C394" s="144" t="s">
        <v>664</v>
      </c>
      <c r="D394" s="144" t="s">
        <v>178</v>
      </c>
      <c r="E394" s="145" t="s">
        <v>1007</v>
      </c>
      <c r="F394" s="146" t="s">
        <v>1008</v>
      </c>
      <c r="G394" s="147" t="s">
        <v>181</v>
      </c>
      <c r="H394" s="148">
        <v>1</v>
      </c>
      <c r="I394" s="149"/>
      <c r="J394" s="150">
        <f>ROUND(I394*H394,2)</f>
        <v>0</v>
      </c>
      <c r="K394" s="151"/>
      <c r="L394" s="32"/>
      <c r="M394" s="152" t="s">
        <v>1</v>
      </c>
      <c r="N394" s="153" t="s">
        <v>42</v>
      </c>
      <c r="P394" s="154">
        <f>O394*H394</f>
        <v>0</v>
      </c>
      <c r="Q394" s="154">
        <v>0</v>
      </c>
      <c r="R394" s="154">
        <f>Q394*H394</f>
        <v>0</v>
      </c>
      <c r="S394" s="154">
        <v>0</v>
      </c>
      <c r="T394" s="155">
        <f>S394*H394</f>
        <v>0</v>
      </c>
      <c r="AR394" s="156" t="s">
        <v>441</v>
      </c>
      <c r="AT394" s="156" t="s">
        <v>178</v>
      </c>
      <c r="AU394" s="156" t="s">
        <v>83</v>
      </c>
      <c r="AY394" s="17" t="s">
        <v>175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89</v>
      </c>
      <c r="BK394" s="157">
        <f>ROUND(I394*H394,2)</f>
        <v>0</v>
      </c>
      <c r="BL394" s="17" t="s">
        <v>441</v>
      </c>
      <c r="BM394" s="156" t="s">
        <v>1009</v>
      </c>
    </row>
    <row r="395" spans="2:65" s="1" customFormat="1" ht="16.5" customHeight="1">
      <c r="B395" s="143"/>
      <c r="C395" s="144" t="s">
        <v>1010</v>
      </c>
      <c r="D395" s="144" t="s">
        <v>178</v>
      </c>
      <c r="E395" s="145" t="s">
        <v>1011</v>
      </c>
      <c r="F395" s="146" t="s">
        <v>1012</v>
      </c>
      <c r="G395" s="147" t="s">
        <v>181</v>
      </c>
      <c r="H395" s="148">
        <v>3</v>
      </c>
      <c r="I395" s="149"/>
      <c r="J395" s="150">
        <f>ROUND(I395*H395,2)</f>
        <v>0</v>
      </c>
      <c r="K395" s="151"/>
      <c r="L395" s="32"/>
      <c r="M395" s="152" t="s">
        <v>1</v>
      </c>
      <c r="N395" s="153" t="s">
        <v>42</v>
      </c>
      <c r="P395" s="154">
        <f>O395*H395</f>
        <v>0</v>
      </c>
      <c r="Q395" s="154">
        <v>0</v>
      </c>
      <c r="R395" s="154">
        <f>Q395*H395</f>
        <v>0</v>
      </c>
      <c r="S395" s="154">
        <v>0</v>
      </c>
      <c r="T395" s="155">
        <f>S395*H395</f>
        <v>0</v>
      </c>
      <c r="AR395" s="156" t="s">
        <v>441</v>
      </c>
      <c r="AT395" s="156" t="s">
        <v>178</v>
      </c>
      <c r="AU395" s="156" t="s">
        <v>83</v>
      </c>
      <c r="AY395" s="17" t="s">
        <v>175</v>
      </c>
      <c r="BE395" s="157">
        <f>IF(N395="základná",J395,0)</f>
        <v>0</v>
      </c>
      <c r="BF395" s="157">
        <f>IF(N395="znížená",J395,0)</f>
        <v>0</v>
      </c>
      <c r="BG395" s="157">
        <f>IF(N395="zákl. prenesená",J395,0)</f>
        <v>0</v>
      </c>
      <c r="BH395" s="157">
        <f>IF(N395="zníž. prenesená",J395,0)</f>
        <v>0</v>
      </c>
      <c r="BI395" s="157">
        <f>IF(N395="nulová",J395,0)</f>
        <v>0</v>
      </c>
      <c r="BJ395" s="17" t="s">
        <v>89</v>
      </c>
      <c r="BK395" s="157">
        <f>ROUND(I395*H395,2)</f>
        <v>0</v>
      </c>
      <c r="BL395" s="17" t="s">
        <v>441</v>
      </c>
      <c r="BM395" s="156" t="s">
        <v>1013</v>
      </c>
    </row>
    <row r="396" spans="2:65" s="11" customFormat="1" ht="25.9" customHeight="1">
      <c r="B396" s="131"/>
      <c r="D396" s="132" t="s">
        <v>75</v>
      </c>
      <c r="E396" s="133" t="s">
        <v>1014</v>
      </c>
      <c r="F396" s="133" t="s">
        <v>1015</v>
      </c>
      <c r="I396" s="134"/>
      <c r="J396" s="135">
        <f>BK396</f>
        <v>0</v>
      </c>
      <c r="L396" s="131"/>
      <c r="M396" s="136"/>
      <c r="P396" s="137">
        <f>SUM(P397:P399)</f>
        <v>0</v>
      </c>
      <c r="R396" s="137">
        <f>SUM(R397:R399)</f>
        <v>0</v>
      </c>
      <c r="T396" s="138">
        <f>SUM(T397:T399)</f>
        <v>0</v>
      </c>
      <c r="AR396" s="132" t="s">
        <v>182</v>
      </c>
      <c r="AT396" s="139" t="s">
        <v>75</v>
      </c>
      <c r="AU396" s="139" t="s">
        <v>76</v>
      </c>
      <c r="AY396" s="132" t="s">
        <v>175</v>
      </c>
      <c r="BK396" s="140">
        <f>SUM(BK397:BK399)</f>
        <v>0</v>
      </c>
    </row>
    <row r="397" spans="2:65" s="1" customFormat="1" ht="37.9" customHeight="1">
      <c r="B397" s="143"/>
      <c r="C397" s="144" t="s">
        <v>1016</v>
      </c>
      <c r="D397" s="144" t="s">
        <v>178</v>
      </c>
      <c r="E397" s="145" t="s">
        <v>1017</v>
      </c>
      <c r="F397" s="146" t="s">
        <v>1018</v>
      </c>
      <c r="G397" s="147" t="s">
        <v>1019</v>
      </c>
      <c r="H397" s="148">
        <v>20</v>
      </c>
      <c r="I397" s="149"/>
      <c r="J397" s="150">
        <f>ROUND(I397*H397,2)</f>
        <v>0</v>
      </c>
      <c r="K397" s="151"/>
      <c r="L397" s="32"/>
      <c r="M397" s="152" t="s">
        <v>1</v>
      </c>
      <c r="N397" s="153" t="s">
        <v>42</v>
      </c>
      <c r="P397" s="154">
        <f>O397*H397</f>
        <v>0</v>
      </c>
      <c r="Q397" s="154">
        <v>0</v>
      </c>
      <c r="R397" s="154">
        <f>Q397*H397</f>
        <v>0</v>
      </c>
      <c r="S397" s="154">
        <v>0</v>
      </c>
      <c r="T397" s="155">
        <f>S397*H397</f>
        <v>0</v>
      </c>
      <c r="AR397" s="156" t="s">
        <v>1020</v>
      </c>
      <c r="AT397" s="156" t="s">
        <v>178</v>
      </c>
      <c r="AU397" s="156" t="s">
        <v>83</v>
      </c>
      <c r="AY397" s="17" t="s">
        <v>175</v>
      </c>
      <c r="BE397" s="157">
        <f>IF(N397="základná",J397,0)</f>
        <v>0</v>
      </c>
      <c r="BF397" s="157">
        <f>IF(N397="znížená",J397,0)</f>
        <v>0</v>
      </c>
      <c r="BG397" s="157">
        <f>IF(N397="zákl. prenesená",J397,0)</f>
        <v>0</v>
      </c>
      <c r="BH397" s="157">
        <f>IF(N397="zníž. prenesená",J397,0)</f>
        <v>0</v>
      </c>
      <c r="BI397" s="157">
        <f>IF(N397="nulová",J397,0)</f>
        <v>0</v>
      </c>
      <c r="BJ397" s="17" t="s">
        <v>89</v>
      </c>
      <c r="BK397" s="157">
        <f>ROUND(I397*H397,2)</f>
        <v>0</v>
      </c>
      <c r="BL397" s="17" t="s">
        <v>1020</v>
      </c>
      <c r="BM397" s="156" t="s">
        <v>1021</v>
      </c>
    </row>
    <row r="398" spans="2:65" s="12" customFormat="1">
      <c r="B398" s="158"/>
      <c r="D398" s="159" t="s">
        <v>184</v>
      </c>
      <c r="E398" s="160" t="s">
        <v>1</v>
      </c>
      <c r="F398" s="161" t="s">
        <v>1022</v>
      </c>
      <c r="H398" s="160" t="s">
        <v>1</v>
      </c>
      <c r="I398" s="162"/>
      <c r="L398" s="158"/>
      <c r="M398" s="163"/>
      <c r="T398" s="164"/>
      <c r="AT398" s="160" t="s">
        <v>184</v>
      </c>
      <c r="AU398" s="160" t="s">
        <v>83</v>
      </c>
      <c r="AV398" s="12" t="s">
        <v>83</v>
      </c>
      <c r="AW398" s="12" t="s">
        <v>31</v>
      </c>
      <c r="AX398" s="12" t="s">
        <v>76</v>
      </c>
      <c r="AY398" s="160" t="s">
        <v>175</v>
      </c>
    </row>
    <row r="399" spans="2:65" s="13" customFormat="1">
      <c r="B399" s="165"/>
      <c r="D399" s="159" t="s">
        <v>184</v>
      </c>
      <c r="E399" s="166" t="s">
        <v>1</v>
      </c>
      <c r="F399" s="167" t="s">
        <v>345</v>
      </c>
      <c r="H399" s="168">
        <v>20</v>
      </c>
      <c r="I399" s="169"/>
      <c r="L399" s="165"/>
      <c r="M399" s="170"/>
      <c r="T399" s="171"/>
      <c r="AT399" s="166" t="s">
        <v>184</v>
      </c>
      <c r="AU399" s="166" t="s">
        <v>83</v>
      </c>
      <c r="AV399" s="13" t="s">
        <v>89</v>
      </c>
      <c r="AW399" s="13" t="s">
        <v>31</v>
      </c>
      <c r="AX399" s="13" t="s">
        <v>83</v>
      </c>
      <c r="AY399" s="166" t="s">
        <v>175</v>
      </c>
    </row>
    <row r="400" spans="2:65" s="11" customFormat="1" ht="25.9" customHeight="1">
      <c r="B400" s="131"/>
      <c r="D400" s="132" t="s">
        <v>75</v>
      </c>
      <c r="E400" s="133" t="s">
        <v>1023</v>
      </c>
      <c r="F400" s="133" t="s">
        <v>1024</v>
      </c>
      <c r="I400" s="134"/>
      <c r="J400" s="135">
        <f>BK400</f>
        <v>0</v>
      </c>
      <c r="L400" s="131"/>
      <c r="M400" s="136"/>
      <c r="P400" s="137">
        <f>SUM(P401:P404)</f>
        <v>0</v>
      </c>
      <c r="R400" s="137">
        <f>SUM(R401:R404)</f>
        <v>0</v>
      </c>
      <c r="T400" s="138">
        <f>SUM(T401:T404)</f>
        <v>0</v>
      </c>
      <c r="AR400" s="132" t="s">
        <v>207</v>
      </c>
      <c r="AT400" s="139" t="s">
        <v>75</v>
      </c>
      <c r="AU400" s="139" t="s">
        <v>76</v>
      </c>
      <c r="AY400" s="132" t="s">
        <v>175</v>
      </c>
      <c r="BK400" s="140">
        <f>SUM(BK401:BK404)</f>
        <v>0</v>
      </c>
    </row>
    <row r="401" spans="2:65" s="1" customFormat="1" ht="16.5" customHeight="1">
      <c r="B401" s="143"/>
      <c r="C401" s="144" t="s">
        <v>1025</v>
      </c>
      <c r="D401" s="144" t="s">
        <v>178</v>
      </c>
      <c r="E401" s="145" t="s">
        <v>1026</v>
      </c>
      <c r="F401" s="146" t="s">
        <v>1027</v>
      </c>
      <c r="G401" s="147" t="s">
        <v>1028</v>
      </c>
      <c r="H401" s="148">
        <v>1</v>
      </c>
      <c r="I401" s="149"/>
      <c r="J401" s="150">
        <f>ROUND(I401*H401,2)</f>
        <v>0</v>
      </c>
      <c r="K401" s="151"/>
      <c r="L401" s="32"/>
      <c r="M401" s="152" t="s">
        <v>1</v>
      </c>
      <c r="N401" s="153" t="s">
        <v>42</v>
      </c>
      <c r="P401" s="154">
        <f>O401*H401</f>
        <v>0</v>
      </c>
      <c r="Q401" s="154">
        <v>0</v>
      </c>
      <c r="R401" s="154">
        <f>Q401*H401</f>
        <v>0</v>
      </c>
      <c r="S401" s="154">
        <v>0</v>
      </c>
      <c r="T401" s="155">
        <f>S401*H401</f>
        <v>0</v>
      </c>
      <c r="AR401" s="156" t="s">
        <v>1029</v>
      </c>
      <c r="AT401" s="156" t="s">
        <v>178</v>
      </c>
      <c r="AU401" s="156" t="s">
        <v>83</v>
      </c>
      <c r="AY401" s="17" t="s">
        <v>175</v>
      </c>
      <c r="BE401" s="157">
        <f>IF(N401="základná",J401,0)</f>
        <v>0</v>
      </c>
      <c r="BF401" s="157">
        <f>IF(N401="znížená",J401,0)</f>
        <v>0</v>
      </c>
      <c r="BG401" s="157">
        <f>IF(N401="zákl. prenesená",J401,0)</f>
        <v>0</v>
      </c>
      <c r="BH401" s="157">
        <f>IF(N401="zníž. prenesená",J401,0)</f>
        <v>0</v>
      </c>
      <c r="BI401" s="157">
        <f>IF(N401="nulová",J401,0)</f>
        <v>0</v>
      </c>
      <c r="BJ401" s="17" t="s">
        <v>89</v>
      </c>
      <c r="BK401" s="157">
        <f>ROUND(I401*H401,2)</f>
        <v>0</v>
      </c>
      <c r="BL401" s="17" t="s">
        <v>1029</v>
      </c>
      <c r="BM401" s="156" t="s">
        <v>1030</v>
      </c>
    </row>
    <row r="402" spans="2:65" s="1" customFormat="1" ht="37.9" customHeight="1">
      <c r="B402" s="143"/>
      <c r="C402" s="144" t="s">
        <v>1031</v>
      </c>
      <c r="D402" s="144" t="s">
        <v>178</v>
      </c>
      <c r="E402" s="145" t="s">
        <v>1032</v>
      </c>
      <c r="F402" s="146" t="s">
        <v>1033</v>
      </c>
      <c r="G402" s="147" t="s">
        <v>1028</v>
      </c>
      <c r="H402" s="148">
        <v>1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42</v>
      </c>
      <c r="P402" s="154">
        <f>O402*H402</f>
        <v>0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AR402" s="156" t="s">
        <v>1029</v>
      </c>
      <c r="AT402" s="156" t="s">
        <v>178</v>
      </c>
      <c r="AU402" s="156" t="s">
        <v>83</v>
      </c>
      <c r="AY402" s="17" t="s">
        <v>175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89</v>
      </c>
      <c r="BK402" s="157">
        <f>ROUND(I402*H402,2)</f>
        <v>0</v>
      </c>
      <c r="BL402" s="17" t="s">
        <v>1029</v>
      </c>
      <c r="BM402" s="156" t="s">
        <v>1034</v>
      </c>
    </row>
    <row r="403" spans="2:65" s="1" customFormat="1" ht="24.2" customHeight="1">
      <c r="B403" s="143"/>
      <c r="C403" s="144" t="s">
        <v>1035</v>
      </c>
      <c r="D403" s="144" t="s">
        <v>178</v>
      </c>
      <c r="E403" s="145" t="s">
        <v>1036</v>
      </c>
      <c r="F403" s="146" t="s">
        <v>1037</v>
      </c>
      <c r="G403" s="147" t="s">
        <v>1028</v>
      </c>
      <c r="H403" s="148">
        <v>1</v>
      </c>
      <c r="I403" s="149"/>
      <c r="J403" s="150">
        <f>ROUND(I403*H403,2)</f>
        <v>0</v>
      </c>
      <c r="K403" s="151"/>
      <c r="L403" s="32"/>
      <c r="M403" s="152" t="s">
        <v>1</v>
      </c>
      <c r="N403" s="153" t="s">
        <v>42</v>
      </c>
      <c r="P403" s="154">
        <f>O403*H403</f>
        <v>0</v>
      </c>
      <c r="Q403" s="154">
        <v>0</v>
      </c>
      <c r="R403" s="154">
        <f>Q403*H403</f>
        <v>0</v>
      </c>
      <c r="S403" s="154">
        <v>0</v>
      </c>
      <c r="T403" s="155">
        <f>S403*H403</f>
        <v>0</v>
      </c>
      <c r="AR403" s="156" t="s">
        <v>1029</v>
      </c>
      <c r="AT403" s="156" t="s">
        <v>178</v>
      </c>
      <c r="AU403" s="156" t="s">
        <v>83</v>
      </c>
      <c r="AY403" s="17" t="s">
        <v>175</v>
      </c>
      <c r="BE403" s="157">
        <f>IF(N403="základná",J403,0)</f>
        <v>0</v>
      </c>
      <c r="BF403" s="157">
        <f>IF(N403="znížená",J403,0)</f>
        <v>0</v>
      </c>
      <c r="BG403" s="157">
        <f>IF(N403="zákl. prenesená",J403,0)</f>
        <v>0</v>
      </c>
      <c r="BH403" s="157">
        <f>IF(N403="zníž. prenesená",J403,0)</f>
        <v>0</v>
      </c>
      <c r="BI403" s="157">
        <f>IF(N403="nulová",J403,0)</f>
        <v>0</v>
      </c>
      <c r="BJ403" s="17" t="s">
        <v>89</v>
      </c>
      <c r="BK403" s="157">
        <f>ROUND(I403*H403,2)</f>
        <v>0</v>
      </c>
      <c r="BL403" s="17" t="s">
        <v>1029</v>
      </c>
      <c r="BM403" s="156" t="s">
        <v>1038</v>
      </c>
    </row>
    <row r="404" spans="2:65" s="1" customFormat="1" ht="21.75" customHeight="1">
      <c r="B404" s="143"/>
      <c r="C404" s="144" t="s">
        <v>1039</v>
      </c>
      <c r="D404" s="144" t="s">
        <v>178</v>
      </c>
      <c r="E404" s="145" t="s">
        <v>1040</v>
      </c>
      <c r="F404" s="146" t="s">
        <v>1041</v>
      </c>
      <c r="G404" s="147" t="s">
        <v>1028</v>
      </c>
      <c r="H404" s="148">
        <v>1</v>
      </c>
      <c r="I404" s="149"/>
      <c r="J404" s="150">
        <f>ROUND(I404*H404,2)</f>
        <v>0</v>
      </c>
      <c r="K404" s="151"/>
      <c r="L404" s="32"/>
      <c r="M404" s="194" t="s">
        <v>1</v>
      </c>
      <c r="N404" s="195" t="s">
        <v>42</v>
      </c>
      <c r="O404" s="196"/>
      <c r="P404" s="197">
        <f>O404*H404</f>
        <v>0</v>
      </c>
      <c r="Q404" s="197">
        <v>0</v>
      </c>
      <c r="R404" s="197">
        <f>Q404*H404</f>
        <v>0</v>
      </c>
      <c r="S404" s="197">
        <v>0</v>
      </c>
      <c r="T404" s="198">
        <f>S404*H404</f>
        <v>0</v>
      </c>
      <c r="AR404" s="156" t="s">
        <v>1029</v>
      </c>
      <c r="AT404" s="156" t="s">
        <v>178</v>
      </c>
      <c r="AU404" s="156" t="s">
        <v>83</v>
      </c>
      <c r="AY404" s="17" t="s">
        <v>175</v>
      </c>
      <c r="BE404" s="157">
        <f>IF(N404="základná",J404,0)</f>
        <v>0</v>
      </c>
      <c r="BF404" s="157">
        <f>IF(N404="znížená",J404,0)</f>
        <v>0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89</v>
      </c>
      <c r="BK404" s="157">
        <f>ROUND(I404*H404,2)</f>
        <v>0</v>
      </c>
      <c r="BL404" s="17" t="s">
        <v>1029</v>
      </c>
      <c r="BM404" s="156" t="s">
        <v>1042</v>
      </c>
    </row>
    <row r="405" spans="2:65" s="1" customFormat="1" ht="6.95" customHeight="1"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32"/>
    </row>
  </sheetData>
  <autoFilter ref="C134:K404" xr:uid="{00000000-0009-0000-0000-000002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3"/>
  <sheetViews>
    <sheetView showGridLines="0" topLeftCell="A69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141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1043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ROUND((SUM(BE128:BE272)),  2)</f>
        <v>0</v>
      </c>
      <c r="G35" s="100"/>
      <c r="H35" s="100"/>
      <c r="I35" s="101">
        <v>0.23</v>
      </c>
      <c r="J35" s="99">
        <f>ROUND(((SUM(BE128:BE272))*I35),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ROUND((SUM(BF128:BF272)),  2)</f>
        <v>0</v>
      </c>
      <c r="G36" s="100"/>
      <c r="H36" s="100"/>
      <c r="I36" s="101">
        <v>0.23</v>
      </c>
      <c r="J36" s="99">
        <f>ROUND(((SUM(BF128:BF272))*I36),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ROUND((SUM(BG128:BG272)),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ROUND((SUM(BH128:BH272)),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ROUND((SUM(BI128:BI272)),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141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03 - Okapový chodník a spevnené plochy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J128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1044</v>
      </c>
      <c r="E101" s="120"/>
      <c r="F101" s="120"/>
      <c r="G101" s="120"/>
      <c r="H101" s="120"/>
      <c r="I101" s="120"/>
      <c r="J101" s="121">
        <f>J188</f>
        <v>0</v>
      </c>
      <c r="L101" s="118"/>
    </row>
    <row r="102" spans="2:47" s="9" customFormat="1" ht="19.899999999999999" customHeight="1">
      <c r="B102" s="118"/>
      <c r="D102" s="119" t="s">
        <v>1045</v>
      </c>
      <c r="E102" s="120"/>
      <c r="F102" s="120"/>
      <c r="G102" s="120"/>
      <c r="H102" s="120"/>
      <c r="I102" s="120"/>
      <c r="J102" s="121">
        <f>J206</f>
        <v>0</v>
      </c>
      <c r="L102" s="118"/>
    </row>
    <row r="103" spans="2:47" s="9" customFormat="1" ht="19.899999999999999" customHeight="1">
      <c r="B103" s="118"/>
      <c r="D103" s="119" t="s">
        <v>151</v>
      </c>
      <c r="E103" s="120"/>
      <c r="F103" s="120"/>
      <c r="G103" s="120"/>
      <c r="H103" s="120"/>
      <c r="I103" s="120"/>
      <c r="J103" s="121">
        <f>J239</f>
        <v>0</v>
      </c>
      <c r="L103" s="118"/>
    </row>
    <row r="104" spans="2:47" s="9" customFormat="1" ht="19.899999999999999" customHeight="1">
      <c r="B104" s="118"/>
      <c r="D104" s="119" t="s">
        <v>152</v>
      </c>
      <c r="E104" s="120"/>
      <c r="F104" s="120"/>
      <c r="G104" s="120"/>
      <c r="H104" s="120"/>
      <c r="I104" s="120"/>
      <c r="J104" s="121">
        <f>J243</f>
        <v>0</v>
      </c>
      <c r="L104" s="118"/>
    </row>
    <row r="105" spans="2:47" s="9" customFormat="1" ht="19.899999999999999" customHeight="1">
      <c r="B105" s="118"/>
      <c r="D105" s="119" t="s">
        <v>153</v>
      </c>
      <c r="E105" s="120"/>
      <c r="F105" s="120"/>
      <c r="G105" s="120"/>
      <c r="H105" s="120"/>
      <c r="I105" s="120"/>
      <c r="J105" s="121">
        <f>J261</f>
        <v>0</v>
      </c>
      <c r="L105" s="118"/>
    </row>
    <row r="106" spans="2:47" s="8" customFormat="1" ht="24.95" customHeight="1">
      <c r="B106" s="114"/>
      <c r="D106" s="115" t="s">
        <v>1046</v>
      </c>
      <c r="E106" s="116"/>
      <c r="F106" s="116"/>
      <c r="G106" s="116"/>
      <c r="H106" s="116"/>
      <c r="I106" s="116"/>
      <c r="J106" s="117">
        <f>J263</f>
        <v>0</v>
      </c>
      <c r="L106" s="114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161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26.25" customHeight="1">
      <c r="B116" s="32"/>
      <c r="E116" s="261" t="str">
        <f>E7</f>
        <v>Stavebné úpravy a rekonštrukcia priestorov Strednej odbornej školy drevárskej vo Zvolene</v>
      </c>
      <c r="F116" s="262"/>
      <c r="G116" s="262"/>
      <c r="H116" s="262"/>
      <c r="L116" s="32"/>
    </row>
    <row r="117" spans="2:63" ht="12" customHeight="1">
      <c r="B117" s="20"/>
      <c r="C117" s="27" t="s">
        <v>140</v>
      </c>
      <c r="L117" s="20"/>
    </row>
    <row r="118" spans="2:63" s="1" customFormat="1" ht="16.5" customHeight="1">
      <c r="B118" s="32"/>
      <c r="E118" s="261" t="s">
        <v>141</v>
      </c>
      <c r="F118" s="260"/>
      <c r="G118" s="260"/>
      <c r="H118" s="260"/>
      <c r="L118" s="32"/>
    </row>
    <row r="119" spans="2:63" s="1" customFormat="1" ht="12" customHeight="1">
      <c r="B119" s="32"/>
      <c r="C119" s="27" t="s">
        <v>142</v>
      </c>
      <c r="L119" s="32"/>
    </row>
    <row r="120" spans="2:63" s="1" customFormat="1" ht="16.5" customHeight="1">
      <c r="B120" s="32"/>
      <c r="E120" s="215" t="str">
        <f>E11</f>
        <v>03 - Okapový chodník a spevnené plochy</v>
      </c>
      <c r="F120" s="260"/>
      <c r="G120" s="260"/>
      <c r="H120" s="260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parc.č. 1132/1, 1132/2, 1558/147 k.ú. Môťová</v>
      </c>
      <c r="I122" s="27" t="s">
        <v>21</v>
      </c>
      <c r="J122" s="55" t="str">
        <f>IF(J14="","",J14)</f>
        <v>27. 2. 2025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23</v>
      </c>
      <c r="F124" s="25" t="str">
        <f>E17</f>
        <v>Banskobystrický samosprávny kraj</v>
      </c>
      <c r="I124" s="27" t="s">
        <v>29</v>
      </c>
      <c r="J124" s="30" t="str">
        <f>E23</f>
        <v>Ing. Marek Mečír</v>
      </c>
      <c r="L124" s="32"/>
    </row>
    <row r="125" spans="2:63" s="1" customFormat="1" ht="15.2" customHeight="1">
      <c r="B125" s="32"/>
      <c r="C125" s="27" t="s">
        <v>27</v>
      </c>
      <c r="F125" s="25" t="str">
        <f>IF(E20="","",E20)</f>
        <v>Vyplň údaj</v>
      </c>
      <c r="I125" s="27" t="s">
        <v>32</v>
      </c>
      <c r="J125" s="30" t="str">
        <f>E26</f>
        <v>Stanislav Hlubina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162</v>
      </c>
      <c r="D127" s="124" t="s">
        <v>61</v>
      </c>
      <c r="E127" s="124" t="s">
        <v>57</v>
      </c>
      <c r="F127" s="124" t="s">
        <v>58</v>
      </c>
      <c r="G127" s="124" t="s">
        <v>163</v>
      </c>
      <c r="H127" s="124" t="s">
        <v>164</v>
      </c>
      <c r="I127" s="124" t="s">
        <v>165</v>
      </c>
      <c r="J127" s="125" t="s">
        <v>146</v>
      </c>
      <c r="K127" s="126" t="s">
        <v>166</v>
      </c>
      <c r="L127" s="122"/>
      <c r="M127" s="62" t="s">
        <v>1</v>
      </c>
      <c r="N127" s="63" t="s">
        <v>40</v>
      </c>
      <c r="O127" s="63" t="s">
        <v>167</v>
      </c>
      <c r="P127" s="63" t="s">
        <v>168</v>
      </c>
      <c r="Q127" s="63" t="s">
        <v>169</v>
      </c>
      <c r="R127" s="63" t="s">
        <v>170</v>
      </c>
      <c r="S127" s="63" t="s">
        <v>171</v>
      </c>
      <c r="T127" s="64" t="s">
        <v>172</v>
      </c>
    </row>
    <row r="128" spans="2:63" s="1" customFormat="1" ht="22.9" customHeight="1">
      <c r="B128" s="32"/>
      <c r="C128" s="67" t="s">
        <v>147</v>
      </c>
      <c r="J128" s="127">
        <f>BK128</f>
        <v>0</v>
      </c>
      <c r="L128" s="32"/>
      <c r="M128" s="65"/>
      <c r="N128" s="56"/>
      <c r="O128" s="56"/>
      <c r="P128" s="128">
        <f>P129+P263</f>
        <v>0</v>
      </c>
      <c r="Q128" s="56"/>
      <c r="R128" s="128">
        <f>R129+R263</f>
        <v>216.83547383377999</v>
      </c>
      <c r="S128" s="56"/>
      <c r="T128" s="129">
        <f>T129+T263</f>
        <v>92.426400000000001</v>
      </c>
      <c r="AT128" s="17" t="s">
        <v>75</v>
      </c>
      <c r="AU128" s="17" t="s">
        <v>148</v>
      </c>
      <c r="BK128" s="130">
        <f>BK129+BK263</f>
        <v>0</v>
      </c>
    </row>
    <row r="129" spans="2:65" s="11" customFormat="1" ht="25.9" customHeight="1">
      <c r="B129" s="131"/>
      <c r="D129" s="132" t="s">
        <v>75</v>
      </c>
      <c r="E129" s="133" t="s">
        <v>173</v>
      </c>
      <c r="F129" s="133" t="s">
        <v>174</v>
      </c>
      <c r="I129" s="134"/>
      <c r="J129" s="135">
        <f>BK129</f>
        <v>0</v>
      </c>
      <c r="L129" s="131"/>
      <c r="M129" s="136"/>
      <c r="P129" s="137">
        <f>P130+P188+P206+P239+P243+P261</f>
        <v>0</v>
      </c>
      <c r="R129" s="137">
        <f>R130+R188+R206+R239+R243+R261</f>
        <v>216.82001783377999</v>
      </c>
      <c r="T129" s="138">
        <f>T130+T188+T206+T239+T243+T261</f>
        <v>92.084400000000002</v>
      </c>
      <c r="AR129" s="132" t="s">
        <v>83</v>
      </c>
      <c r="AT129" s="139" t="s">
        <v>75</v>
      </c>
      <c r="AU129" s="139" t="s">
        <v>76</v>
      </c>
      <c r="AY129" s="132" t="s">
        <v>175</v>
      </c>
      <c r="BK129" s="140">
        <f>BK130+BK188+BK206+BK239+BK243+BK261</f>
        <v>0</v>
      </c>
    </row>
    <row r="130" spans="2:65" s="11" customFormat="1" ht="22.9" customHeight="1">
      <c r="B130" s="131"/>
      <c r="D130" s="132" t="s">
        <v>75</v>
      </c>
      <c r="E130" s="141" t="s">
        <v>83</v>
      </c>
      <c r="F130" s="141" t="s">
        <v>678</v>
      </c>
      <c r="I130" s="134"/>
      <c r="J130" s="142">
        <f>BK130</f>
        <v>0</v>
      </c>
      <c r="L130" s="131"/>
      <c r="M130" s="136"/>
      <c r="P130" s="137">
        <f>SUM(P131:P187)</f>
        <v>0</v>
      </c>
      <c r="R130" s="137">
        <f>SUM(R131:R187)</f>
        <v>0</v>
      </c>
      <c r="T130" s="138">
        <f>SUM(T131:T187)</f>
        <v>92.084400000000002</v>
      </c>
      <c r="AR130" s="132" t="s">
        <v>83</v>
      </c>
      <c r="AT130" s="139" t="s">
        <v>75</v>
      </c>
      <c r="AU130" s="139" t="s">
        <v>83</v>
      </c>
      <c r="AY130" s="132" t="s">
        <v>175</v>
      </c>
      <c r="BK130" s="140">
        <f>SUM(BK131:BK187)</f>
        <v>0</v>
      </c>
    </row>
    <row r="131" spans="2:65" s="1" customFormat="1" ht="33" customHeight="1">
      <c r="B131" s="143"/>
      <c r="C131" s="144" t="s">
        <v>83</v>
      </c>
      <c r="D131" s="144" t="s">
        <v>178</v>
      </c>
      <c r="E131" s="145" t="s">
        <v>1047</v>
      </c>
      <c r="F131" s="146" t="s">
        <v>1048</v>
      </c>
      <c r="G131" s="147" t="s">
        <v>197</v>
      </c>
      <c r="H131" s="148">
        <v>17.29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42</v>
      </c>
      <c r="P131" s="154">
        <f>O131*H131</f>
        <v>0</v>
      </c>
      <c r="Q131" s="154">
        <v>0</v>
      </c>
      <c r="R131" s="154">
        <f>Q131*H131</f>
        <v>0</v>
      </c>
      <c r="S131" s="154">
        <v>0.13800000000000001</v>
      </c>
      <c r="T131" s="155">
        <f>S131*H131</f>
        <v>2.3860200000000003</v>
      </c>
      <c r="AR131" s="156" t="s">
        <v>182</v>
      </c>
      <c r="AT131" s="156" t="s">
        <v>178</v>
      </c>
      <c r="AU131" s="156" t="s">
        <v>89</v>
      </c>
      <c r="AY131" s="17" t="s">
        <v>175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89</v>
      </c>
      <c r="BK131" s="157">
        <f>ROUND(I131*H131,2)</f>
        <v>0</v>
      </c>
      <c r="BL131" s="17" t="s">
        <v>182</v>
      </c>
      <c r="BM131" s="156" t="s">
        <v>1049</v>
      </c>
    </row>
    <row r="132" spans="2:65" s="13" customFormat="1">
      <c r="B132" s="165"/>
      <c r="D132" s="159" t="s">
        <v>184</v>
      </c>
      <c r="E132" s="166" t="s">
        <v>1</v>
      </c>
      <c r="F132" s="167" t="s">
        <v>1050</v>
      </c>
      <c r="H132" s="168">
        <v>17.29</v>
      </c>
      <c r="I132" s="169"/>
      <c r="L132" s="165"/>
      <c r="M132" s="170"/>
      <c r="T132" s="171"/>
      <c r="AT132" s="166" t="s">
        <v>184</v>
      </c>
      <c r="AU132" s="166" t="s">
        <v>89</v>
      </c>
      <c r="AV132" s="13" t="s">
        <v>89</v>
      </c>
      <c r="AW132" s="13" t="s">
        <v>31</v>
      </c>
      <c r="AX132" s="13" t="s">
        <v>83</v>
      </c>
      <c r="AY132" s="166" t="s">
        <v>175</v>
      </c>
    </row>
    <row r="133" spans="2:65" s="1" customFormat="1" ht="33" customHeight="1">
      <c r="B133" s="143"/>
      <c r="C133" s="144" t="s">
        <v>89</v>
      </c>
      <c r="D133" s="144" t="s">
        <v>178</v>
      </c>
      <c r="E133" s="145" t="s">
        <v>1051</v>
      </c>
      <c r="F133" s="146" t="s">
        <v>1052</v>
      </c>
      <c r="G133" s="147" t="s">
        <v>197</v>
      </c>
      <c r="H133" s="148">
        <v>191.53200000000001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P133" s="154">
        <f>O133*H133</f>
        <v>0</v>
      </c>
      <c r="Q133" s="154">
        <v>0</v>
      </c>
      <c r="R133" s="154">
        <f>Q133*H133</f>
        <v>0</v>
      </c>
      <c r="S133" s="154">
        <v>0.24</v>
      </c>
      <c r="T133" s="155">
        <f>S133*H133</f>
        <v>45.967680000000001</v>
      </c>
      <c r="AR133" s="156" t="s">
        <v>182</v>
      </c>
      <c r="AT133" s="156" t="s">
        <v>178</v>
      </c>
      <c r="AU133" s="156" t="s">
        <v>89</v>
      </c>
      <c r="AY133" s="17" t="s">
        <v>175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89</v>
      </c>
      <c r="BK133" s="157">
        <f>ROUND(I133*H133,2)</f>
        <v>0</v>
      </c>
      <c r="BL133" s="17" t="s">
        <v>182</v>
      </c>
      <c r="BM133" s="156" t="s">
        <v>1053</v>
      </c>
    </row>
    <row r="134" spans="2:65" s="1" customFormat="1" ht="33" customHeight="1">
      <c r="B134" s="143"/>
      <c r="C134" s="144" t="s">
        <v>176</v>
      </c>
      <c r="D134" s="144" t="s">
        <v>178</v>
      </c>
      <c r="E134" s="145" t="s">
        <v>1054</v>
      </c>
      <c r="F134" s="146" t="s">
        <v>1055</v>
      </c>
      <c r="G134" s="147" t="s">
        <v>197</v>
      </c>
      <c r="H134" s="148">
        <v>191.53200000000001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0.22500000000000001</v>
      </c>
      <c r="T134" s="155">
        <f>S134*H134</f>
        <v>43.094700000000003</v>
      </c>
      <c r="AR134" s="156" t="s">
        <v>182</v>
      </c>
      <c r="AT134" s="156" t="s">
        <v>178</v>
      </c>
      <c r="AU134" s="156" t="s">
        <v>89</v>
      </c>
      <c r="AY134" s="17" t="s">
        <v>175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182</v>
      </c>
      <c r="BM134" s="156" t="s">
        <v>1056</v>
      </c>
    </row>
    <row r="135" spans="2:65" s="12" customFormat="1">
      <c r="B135" s="158"/>
      <c r="D135" s="159" t="s">
        <v>184</v>
      </c>
      <c r="E135" s="160" t="s">
        <v>1</v>
      </c>
      <c r="F135" s="161" t="s">
        <v>1057</v>
      </c>
      <c r="H135" s="160" t="s">
        <v>1</v>
      </c>
      <c r="I135" s="162"/>
      <c r="L135" s="158"/>
      <c r="M135" s="163"/>
      <c r="T135" s="164"/>
      <c r="AT135" s="160" t="s">
        <v>184</v>
      </c>
      <c r="AU135" s="160" t="s">
        <v>89</v>
      </c>
      <c r="AV135" s="12" t="s">
        <v>83</v>
      </c>
      <c r="AW135" s="12" t="s">
        <v>31</v>
      </c>
      <c r="AX135" s="12" t="s">
        <v>76</v>
      </c>
      <c r="AY135" s="160" t="s">
        <v>175</v>
      </c>
    </row>
    <row r="136" spans="2:65" s="13" customFormat="1">
      <c r="B136" s="165"/>
      <c r="D136" s="159" t="s">
        <v>184</v>
      </c>
      <c r="E136" s="166" t="s">
        <v>1</v>
      </c>
      <c r="F136" s="167" t="s">
        <v>1058</v>
      </c>
      <c r="H136" s="168">
        <v>5.7</v>
      </c>
      <c r="I136" s="169"/>
      <c r="L136" s="165"/>
      <c r="M136" s="170"/>
      <c r="T136" s="171"/>
      <c r="AT136" s="166" t="s">
        <v>184</v>
      </c>
      <c r="AU136" s="166" t="s">
        <v>89</v>
      </c>
      <c r="AV136" s="13" t="s">
        <v>89</v>
      </c>
      <c r="AW136" s="13" t="s">
        <v>31</v>
      </c>
      <c r="AX136" s="13" t="s">
        <v>76</v>
      </c>
      <c r="AY136" s="166" t="s">
        <v>175</v>
      </c>
    </row>
    <row r="137" spans="2:65" s="13" customFormat="1">
      <c r="B137" s="165"/>
      <c r="D137" s="159" t="s">
        <v>184</v>
      </c>
      <c r="E137" s="166" t="s">
        <v>1</v>
      </c>
      <c r="F137" s="167" t="s">
        <v>1059</v>
      </c>
      <c r="H137" s="168">
        <v>0.36</v>
      </c>
      <c r="I137" s="169"/>
      <c r="L137" s="165"/>
      <c r="M137" s="170"/>
      <c r="T137" s="171"/>
      <c r="AT137" s="166" t="s">
        <v>184</v>
      </c>
      <c r="AU137" s="166" t="s">
        <v>89</v>
      </c>
      <c r="AV137" s="13" t="s">
        <v>89</v>
      </c>
      <c r="AW137" s="13" t="s">
        <v>31</v>
      </c>
      <c r="AX137" s="13" t="s">
        <v>76</v>
      </c>
      <c r="AY137" s="166" t="s">
        <v>175</v>
      </c>
    </row>
    <row r="138" spans="2:65" s="13" customFormat="1">
      <c r="B138" s="165"/>
      <c r="D138" s="159" t="s">
        <v>184</v>
      </c>
      <c r="E138" s="166" t="s">
        <v>1</v>
      </c>
      <c r="F138" s="167" t="s">
        <v>1060</v>
      </c>
      <c r="H138" s="168">
        <v>57.96</v>
      </c>
      <c r="I138" s="169"/>
      <c r="L138" s="165"/>
      <c r="M138" s="170"/>
      <c r="T138" s="171"/>
      <c r="AT138" s="166" t="s">
        <v>184</v>
      </c>
      <c r="AU138" s="166" t="s">
        <v>89</v>
      </c>
      <c r="AV138" s="13" t="s">
        <v>89</v>
      </c>
      <c r="AW138" s="13" t="s">
        <v>31</v>
      </c>
      <c r="AX138" s="13" t="s">
        <v>76</v>
      </c>
      <c r="AY138" s="166" t="s">
        <v>175</v>
      </c>
    </row>
    <row r="139" spans="2:65" s="13" customFormat="1">
      <c r="B139" s="165"/>
      <c r="D139" s="159" t="s">
        <v>184</v>
      </c>
      <c r="E139" s="166" t="s">
        <v>1</v>
      </c>
      <c r="F139" s="167" t="s">
        <v>1061</v>
      </c>
      <c r="H139" s="168">
        <v>3.4260000000000002</v>
      </c>
      <c r="I139" s="169"/>
      <c r="L139" s="165"/>
      <c r="M139" s="170"/>
      <c r="T139" s="171"/>
      <c r="AT139" s="166" t="s">
        <v>184</v>
      </c>
      <c r="AU139" s="166" t="s">
        <v>89</v>
      </c>
      <c r="AV139" s="13" t="s">
        <v>89</v>
      </c>
      <c r="AW139" s="13" t="s">
        <v>31</v>
      </c>
      <c r="AX139" s="13" t="s">
        <v>76</v>
      </c>
      <c r="AY139" s="166" t="s">
        <v>175</v>
      </c>
    </row>
    <row r="140" spans="2:65" s="13" customFormat="1">
      <c r="B140" s="165"/>
      <c r="D140" s="159" t="s">
        <v>184</v>
      </c>
      <c r="E140" s="166" t="s">
        <v>1</v>
      </c>
      <c r="F140" s="167" t="s">
        <v>1062</v>
      </c>
      <c r="H140" s="168">
        <v>2.58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175</v>
      </c>
    </row>
    <row r="141" spans="2:65" s="13" customFormat="1">
      <c r="B141" s="165"/>
      <c r="D141" s="159" t="s">
        <v>184</v>
      </c>
      <c r="E141" s="166" t="s">
        <v>1</v>
      </c>
      <c r="F141" s="167" t="s">
        <v>1063</v>
      </c>
      <c r="H141" s="168">
        <v>49.84</v>
      </c>
      <c r="I141" s="169"/>
      <c r="L141" s="165"/>
      <c r="M141" s="170"/>
      <c r="T141" s="171"/>
      <c r="AT141" s="166" t="s">
        <v>184</v>
      </c>
      <c r="AU141" s="166" t="s">
        <v>89</v>
      </c>
      <c r="AV141" s="13" t="s">
        <v>89</v>
      </c>
      <c r="AW141" s="13" t="s">
        <v>31</v>
      </c>
      <c r="AX141" s="13" t="s">
        <v>76</v>
      </c>
      <c r="AY141" s="166" t="s">
        <v>175</v>
      </c>
    </row>
    <row r="142" spans="2:65" s="13" customFormat="1">
      <c r="B142" s="165"/>
      <c r="D142" s="159" t="s">
        <v>184</v>
      </c>
      <c r="E142" s="166" t="s">
        <v>1</v>
      </c>
      <c r="F142" s="167" t="s">
        <v>1064</v>
      </c>
      <c r="H142" s="168">
        <v>6.05</v>
      </c>
      <c r="I142" s="169"/>
      <c r="L142" s="165"/>
      <c r="M142" s="170"/>
      <c r="T142" s="171"/>
      <c r="AT142" s="166" t="s">
        <v>184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175</v>
      </c>
    </row>
    <row r="143" spans="2:65" s="13" customFormat="1">
      <c r="B143" s="165"/>
      <c r="D143" s="159" t="s">
        <v>184</v>
      </c>
      <c r="E143" s="166" t="s">
        <v>1</v>
      </c>
      <c r="F143" s="167" t="s">
        <v>1065</v>
      </c>
      <c r="H143" s="168">
        <v>0.186</v>
      </c>
      <c r="I143" s="169"/>
      <c r="L143" s="165"/>
      <c r="M143" s="170"/>
      <c r="T143" s="171"/>
      <c r="AT143" s="166" t="s">
        <v>184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175</v>
      </c>
    </row>
    <row r="144" spans="2:65" s="13" customFormat="1">
      <c r="B144" s="165"/>
      <c r="D144" s="159" t="s">
        <v>184</v>
      </c>
      <c r="E144" s="166" t="s">
        <v>1</v>
      </c>
      <c r="F144" s="167" t="s">
        <v>1060</v>
      </c>
      <c r="H144" s="168">
        <v>57.96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175</v>
      </c>
    </row>
    <row r="145" spans="2:65" s="13" customFormat="1">
      <c r="B145" s="165"/>
      <c r="D145" s="159" t="s">
        <v>184</v>
      </c>
      <c r="E145" s="166" t="s">
        <v>1</v>
      </c>
      <c r="F145" s="167" t="s">
        <v>1066</v>
      </c>
      <c r="H145" s="168">
        <v>-7.2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175</v>
      </c>
    </row>
    <row r="146" spans="2:65" s="13" customFormat="1">
      <c r="B146" s="165"/>
      <c r="D146" s="159" t="s">
        <v>184</v>
      </c>
      <c r="E146" s="166" t="s">
        <v>1</v>
      </c>
      <c r="F146" s="167" t="s">
        <v>1059</v>
      </c>
      <c r="H146" s="168">
        <v>0.36</v>
      </c>
      <c r="I146" s="169"/>
      <c r="L146" s="165"/>
      <c r="M146" s="170"/>
      <c r="T146" s="171"/>
      <c r="AT146" s="166" t="s">
        <v>184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175</v>
      </c>
    </row>
    <row r="147" spans="2:65" s="13" customFormat="1">
      <c r="B147" s="165"/>
      <c r="D147" s="159" t="s">
        <v>184</v>
      </c>
      <c r="E147" s="166" t="s">
        <v>1</v>
      </c>
      <c r="F147" s="167" t="s">
        <v>1067</v>
      </c>
      <c r="H147" s="168">
        <v>6.06</v>
      </c>
      <c r="I147" s="169"/>
      <c r="L147" s="165"/>
      <c r="M147" s="170"/>
      <c r="T147" s="171"/>
      <c r="AT147" s="166" t="s">
        <v>184</v>
      </c>
      <c r="AU147" s="166" t="s">
        <v>89</v>
      </c>
      <c r="AV147" s="13" t="s">
        <v>89</v>
      </c>
      <c r="AW147" s="13" t="s">
        <v>31</v>
      </c>
      <c r="AX147" s="13" t="s">
        <v>76</v>
      </c>
      <c r="AY147" s="166" t="s">
        <v>175</v>
      </c>
    </row>
    <row r="148" spans="2:65" s="13" customFormat="1">
      <c r="B148" s="165"/>
      <c r="D148" s="159" t="s">
        <v>184</v>
      </c>
      <c r="E148" s="166" t="s">
        <v>1</v>
      </c>
      <c r="F148" s="167" t="s">
        <v>1068</v>
      </c>
      <c r="H148" s="168">
        <v>7.47</v>
      </c>
      <c r="I148" s="169"/>
      <c r="L148" s="165"/>
      <c r="M148" s="170"/>
      <c r="T148" s="171"/>
      <c r="AT148" s="166" t="s">
        <v>184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175</v>
      </c>
    </row>
    <row r="149" spans="2:65" s="13" customFormat="1">
      <c r="B149" s="165"/>
      <c r="D149" s="159" t="s">
        <v>184</v>
      </c>
      <c r="E149" s="166" t="s">
        <v>1</v>
      </c>
      <c r="F149" s="167" t="s">
        <v>1069</v>
      </c>
      <c r="H149" s="168">
        <v>0.78</v>
      </c>
      <c r="I149" s="169"/>
      <c r="L149" s="165"/>
      <c r="M149" s="170"/>
      <c r="T149" s="171"/>
      <c r="AT149" s="166" t="s">
        <v>184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175</v>
      </c>
    </row>
    <row r="150" spans="2:65" s="14" customFormat="1">
      <c r="B150" s="183"/>
      <c r="D150" s="159" t="s">
        <v>184</v>
      </c>
      <c r="E150" s="184" t="s">
        <v>1</v>
      </c>
      <c r="F150" s="185" t="s">
        <v>204</v>
      </c>
      <c r="H150" s="186">
        <v>191.53200000000004</v>
      </c>
      <c r="I150" s="187"/>
      <c r="L150" s="183"/>
      <c r="M150" s="188"/>
      <c r="T150" s="189"/>
      <c r="AT150" s="184" t="s">
        <v>184</v>
      </c>
      <c r="AU150" s="184" t="s">
        <v>89</v>
      </c>
      <c r="AV150" s="14" t="s">
        <v>182</v>
      </c>
      <c r="AW150" s="14" t="s">
        <v>31</v>
      </c>
      <c r="AX150" s="14" t="s">
        <v>83</v>
      </c>
      <c r="AY150" s="184" t="s">
        <v>175</v>
      </c>
    </row>
    <row r="151" spans="2:65" s="1" customFormat="1" ht="24.2" customHeight="1">
      <c r="B151" s="143"/>
      <c r="C151" s="144" t="s">
        <v>182</v>
      </c>
      <c r="D151" s="144" t="s">
        <v>178</v>
      </c>
      <c r="E151" s="145" t="s">
        <v>1070</v>
      </c>
      <c r="F151" s="146" t="s">
        <v>1071</v>
      </c>
      <c r="G151" s="147" t="s">
        <v>253</v>
      </c>
      <c r="H151" s="148">
        <v>15.9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</v>
      </c>
      <c r="R151" s="154">
        <f>Q151*H151</f>
        <v>0</v>
      </c>
      <c r="S151" s="154">
        <v>0.04</v>
      </c>
      <c r="T151" s="155">
        <f>S151*H151</f>
        <v>0.63600000000000001</v>
      </c>
      <c r="AR151" s="156" t="s">
        <v>182</v>
      </c>
      <c r="AT151" s="156" t="s">
        <v>178</v>
      </c>
      <c r="AU151" s="156" t="s">
        <v>89</v>
      </c>
      <c r="AY151" s="17" t="s">
        <v>175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182</v>
      </c>
      <c r="BM151" s="156" t="s">
        <v>1072</v>
      </c>
    </row>
    <row r="152" spans="2:65" s="12" customFormat="1">
      <c r="B152" s="158"/>
      <c r="D152" s="159" t="s">
        <v>184</v>
      </c>
      <c r="E152" s="160" t="s">
        <v>1</v>
      </c>
      <c r="F152" s="161" t="s">
        <v>1073</v>
      </c>
      <c r="H152" s="160" t="s">
        <v>1</v>
      </c>
      <c r="I152" s="162"/>
      <c r="L152" s="158"/>
      <c r="M152" s="163"/>
      <c r="T152" s="164"/>
      <c r="AT152" s="160" t="s">
        <v>184</v>
      </c>
      <c r="AU152" s="160" t="s">
        <v>89</v>
      </c>
      <c r="AV152" s="12" t="s">
        <v>83</v>
      </c>
      <c r="AW152" s="12" t="s">
        <v>31</v>
      </c>
      <c r="AX152" s="12" t="s">
        <v>76</v>
      </c>
      <c r="AY152" s="160" t="s">
        <v>175</v>
      </c>
    </row>
    <row r="153" spans="2:65" s="13" customFormat="1">
      <c r="B153" s="165"/>
      <c r="D153" s="159" t="s">
        <v>184</v>
      </c>
      <c r="E153" s="166" t="s">
        <v>1</v>
      </c>
      <c r="F153" s="167" t="s">
        <v>1074</v>
      </c>
      <c r="H153" s="168">
        <v>15.9</v>
      </c>
      <c r="I153" s="169"/>
      <c r="L153" s="165"/>
      <c r="M153" s="170"/>
      <c r="T153" s="171"/>
      <c r="AT153" s="166" t="s">
        <v>184</v>
      </c>
      <c r="AU153" s="166" t="s">
        <v>89</v>
      </c>
      <c r="AV153" s="13" t="s">
        <v>89</v>
      </c>
      <c r="AW153" s="13" t="s">
        <v>31</v>
      </c>
      <c r="AX153" s="13" t="s">
        <v>83</v>
      </c>
      <c r="AY153" s="166" t="s">
        <v>175</v>
      </c>
    </row>
    <row r="154" spans="2:65" s="1" customFormat="1" ht="24.2" customHeight="1">
      <c r="B154" s="143"/>
      <c r="C154" s="144" t="s">
        <v>207</v>
      </c>
      <c r="D154" s="144" t="s">
        <v>178</v>
      </c>
      <c r="E154" s="145" t="s">
        <v>1075</v>
      </c>
      <c r="F154" s="146" t="s">
        <v>1076</v>
      </c>
      <c r="G154" s="147" t="s">
        <v>289</v>
      </c>
      <c r="H154" s="148">
        <v>11.613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182</v>
      </c>
      <c r="AT154" s="156" t="s">
        <v>178</v>
      </c>
      <c r="AU154" s="156" t="s">
        <v>89</v>
      </c>
      <c r="AY154" s="17" t="s">
        <v>175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89</v>
      </c>
      <c r="BK154" s="157">
        <f>ROUND(I154*H154,2)</f>
        <v>0</v>
      </c>
      <c r="BL154" s="17" t="s">
        <v>182</v>
      </c>
      <c r="BM154" s="156" t="s">
        <v>1077</v>
      </c>
    </row>
    <row r="155" spans="2:65" s="12" customFormat="1">
      <c r="B155" s="158"/>
      <c r="D155" s="159" t="s">
        <v>184</v>
      </c>
      <c r="E155" s="160" t="s">
        <v>1</v>
      </c>
      <c r="F155" s="161" t="s">
        <v>1078</v>
      </c>
      <c r="H155" s="160" t="s">
        <v>1</v>
      </c>
      <c r="I155" s="162"/>
      <c r="L155" s="158"/>
      <c r="M155" s="163"/>
      <c r="T155" s="164"/>
      <c r="AT155" s="160" t="s">
        <v>184</v>
      </c>
      <c r="AU155" s="160" t="s">
        <v>89</v>
      </c>
      <c r="AV155" s="12" t="s">
        <v>83</v>
      </c>
      <c r="AW155" s="12" t="s">
        <v>31</v>
      </c>
      <c r="AX155" s="12" t="s">
        <v>76</v>
      </c>
      <c r="AY155" s="160" t="s">
        <v>175</v>
      </c>
    </row>
    <row r="156" spans="2:65" s="12" customFormat="1">
      <c r="B156" s="158"/>
      <c r="D156" s="159" t="s">
        <v>184</v>
      </c>
      <c r="E156" s="160" t="s">
        <v>1</v>
      </c>
      <c r="F156" s="161" t="s">
        <v>1079</v>
      </c>
      <c r="H156" s="160" t="s">
        <v>1</v>
      </c>
      <c r="I156" s="162"/>
      <c r="L156" s="158"/>
      <c r="M156" s="163"/>
      <c r="T156" s="164"/>
      <c r="AT156" s="160" t="s">
        <v>184</v>
      </c>
      <c r="AU156" s="160" t="s">
        <v>89</v>
      </c>
      <c r="AV156" s="12" t="s">
        <v>83</v>
      </c>
      <c r="AW156" s="12" t="s">
        <v>31</v>
      </c>
      <c r="AX156" s="12" t="s">
        <v>76</v>
      </c>
      <c r="AY156" s="160" t="s">
        <v>175</v>
      </c>
    </row>
    <row r="157" spans="2:65" s="13" customFormat="1">
      <c r="B157" s="165"/>
      <c r="D157" s="159" t="s">
        <v>184</v>
      </c>
      <c r="E157" s="166" t="s">
        <v>1</v>
      </c>
      <c r="F157" s="167" t="s">
        <v>1080</v>
      </c>
      <c r="H157" s="168">
        <v>1.327</v>
      </c>
      <c r="I157" s="169"/>
      <c r="L157" s="165"/>
      <c r="M157" s="170"/>
      <c r="T157" s="171"/>
      <c r="AT157" s="166" t="s">
        <v>184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175</v>
      </c>
    </row>
    <row r="158" spans="2:65" s="12" customFormat="1">
      <c r="B158" s="158"/>
      <c r="D158" s="159" t="s">
        <v>184</v>
      </c>
      <c r="E158" s="160" t="s">
        <v>1</v>
      </c>
      <c r="F158" s="161" t="s">
        <v>1081</v>
      </c>
      <c r="H158" s="160" t="s">
        <v>1</v>
      </c>
      <c r="I158" s="162"/>
      <c r="L158" s="158"/>
      <c r="M158" s="163"/>
      <c r="T158" s="164"/>
      <c r="AT158" s="160" t="s">
        <v>184</v>
      </c>
      <c r="AU158" s="160" t="s">
        <v>89</v>
      </c>
      <c r="AV158" s="12" t="s">
        <v>83</v>
      </c>
      <c r="AW158" s="12" t="s">
        <v>31</v>
      </c>
      <c r="AX158" s="12" t="s">
        <v>76</v>
      </c>
      <c r="AY158" s="160" t="s">
        <v>175</v>
      </c>
    </row>
    <row r="159" spans="2:65" s="13" customFormat="1">
      <c r="B159" s="165"/>
      <c r="D159" s="159" t="s">
        <v>184</v>
      </c>
      <c r="E159" s="166" t="s">
        <v>1</v>
      </c>
      <c r="F159" s="167" t="s">
        <v>1082</v>
      </c>
      <c r="H159" s="168">
        <v>0.51800000000000002</v>
      </c>
      <c r="I159" s="169"/>
      <c r="L159" s="165"/>
      <c r="M159" s="170"/>
      <c r="T159" s="171"/>
      <c r="AT159" s="166" t="s">
        <v>184</v>
      </c>
      <c r="AU159" s="166" t="s">
        <v>89</v>
      </c>
      <c r="AV159" s="13" t="s">
        <v>89</v>
      </c>
      <c r="AW159" s="13" t="s">
        <v>31</v>
      </c>
      <c r="AX159" s="13" t="s">
        <v>76</v>
      </c>
      <c r="AY159" s="166" t="s">
        <v>175</v>
      </c>
    </row>
    <row r="160" spans="2:65" s="13" customFormat="1">
      <c r="B160" s="165"/>
      <c r="D160" s="159" t="s">
        <v>184</v>
      </c>
      <c r="E160" s="166" t="s">
        <v>1</v>
      </c>
      <c r="F160" s="167" t="s">
        <v>1083</v>
      </c>
      <c r="H160" s="168">
        <v>6.8000000000000005E-2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3" customFormat="1">
      <c r="B161" s="165"/>
      <c r="D161" s="159" t="s">
        <v>184</v>
      </c>
      <c r="E161" s="166" t="s">
        <v>1</v>
      </c>
      <c r="F161" s="167" t="s">
        <v>1084</v>
      </c>
      <c r="H161" s="168">
        <v>9.6999999999999993</v>
      </c>
      <c r="I161" s="169"/>
      <c r="L161" s="165"/>
      <c r="M161" s="170"/>
      <c r="T161" s="171"/>
      <c r="AT161" s="166" t="s">
        <v>184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175</v>
      </c>
    </row>
    <row r="162" spans="2:65" s="14" customFormat="1">
      <c r="B162" s="183"/>
      <c r="D162" s="159" t="s">
        <v>184</v>
      </c>
      <c r="E162" s="184" t="s">
        <v>1</v>
      </c>
      <c r="F162" s="185" t="s">
        <v>204</v>
      </c>
      <c r="H162" s="186">
        <v>11.613</v>
      </c>
      <c r="I162" s="187"/>
      <c r="L162" s="183"/>
      <c r="M162" s="188"/>
      <c r="T162" s="189"/>
      <c r="AT162" s="184" t="s">
        <v>184</v>
      </c>
      <c r="AU162" s="184" t="s">
        <v>89</v>
      </c>
      <c r="AV162" s="14" t="s">
        <v>182</v>
      </c>
      <c r="AW162" s="14" t="s">
        <v>31</v>
      </c>
      <c r="AX162" s="14" t="s">
        <v>83</v>
      </c>
      <c r="AY162" s="184" t="s">
        <v>175</v>
      </c>
    </row>
    <row r="163" spans="2:65" s="1" customFormat="1" ht="24.2" customHeight="1">
      <c r="B163" s="143"/>
      <c r="C163" s="144" t="s">
        <v>205</v>
      </c>
      <c r="D163" s="144" t="s">
        <v>178</v>
      </c>
      <c r="E163" s="145" t="s">
        <v>1085</v>
      </c>
      <c r="F163" s="146" t="s">
        <v>1086</v>
      </c>
      <c r="G163" s="147" t="s">
        <v>289</v>
      </c>
      <c r="H163" s="148">
        <v>3.484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182</v>
      </c>
      <c r="AT163" s="156" t="s">
        <v>178</v>
      </c>
      <c r="AU163" s="156" t="s">
        <v>89</v>
      </c>
      <c r="AY163" s="17" t="s">
        <v>175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182</v>
      </c>
      <c r="BM163" s="156" t="s">
        <v>1087</v>
      </c>
    </row>
    <row r="164" spans="2:65" s="13" customFormat="1">
      <c r="B164" s="165"/>
      <c r="D164" s="159" t="s">
        <v>184</v>
      </c>
      <c r="E164" s="166" t="s">
        <v>1</v>
      </c>
      <c r="F164" s="167" t="s">
        <v>1088</v>
      </c>
      <c r="H164" s="168">
        <v>3.484</v>
      </c>
      <c r="I164" s="169"/>
      <c r="L164" s="165"/>
      <c r="M164" s="170"/>
      <c r="T164" s="171"/>
      <c r="AT164" s="166" t="s">
        <v>184</v>
      </c>
      <c r="AU164" s="166" t="s">
        <v>89</v>
      </c>
      <c r="AV164" s="13" t="s">
        <v>89</v>
      </c>
      <c r="AW164" s="13" t="s">
        <v>31</v>
      </c>
      <c r="AX164" s="13" t="s">
        <v>83</v>
      </c>
      <c r="AY164" s="166" t="s">
        <v>175</v>
      </c>
    </row>
    <row r="165" spans="2:65" s="1" customFormat="1" ht="21.75" customHeight="1">
      <c r="B165" s="143"/>
      <c r="C165" s="144" t="s">
        <v>247</v>
      </c>
      <c r="D165" s="144" t="s">
        <v>178</v>
      </c>
      <c r="E165" s="145" t="s">
        <v>1089</v>
      </c>
      <c r="F165" s="146" t="s">
        <v>1090</v>
      </c>
      <c r="G165" s="147" t="s">
        <v>289</v>
      </c>
      <c r="H165" s="148">
        <v>23.628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182</v>
      </c>
      <c r="AT165" s="156" t="s">
        <v>178</v>
      </c>
      <c r="AU165" s="156" t="s">
        <v>89</v>
      </c>
      <c r="AY165" s="17" t="s">
        <v>175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182</v>
      </c>
      <c r="BM165" s="156" t="s">
        <v>1091</v>
      </c>
    </row>
    <row r="166" spans="2:65" s="12" customFormat="1">
      <c r="B166" s="158"/>
      <c r="D166" s="159" t="s">
        <v>184</v>
      </c>
      <c r="E166" s="160" t="s">
        <v>1</v>
      </c>
      <c r="F166" s="161" t="s">
        <v>1092</v>
      </c>
      <c r="H166" s="160" t="s">
        <v>1</v>
      </c>
      <c r="I166" s="162"/>
      <c r="L166" s="158"/>
      <c r="M166" s="163"/>
      <c r="T166" s="164"/>
      <c r="AT166" s="160" t="s">
        <v>184</v>
      </c>
      <c r="AU166" s="160" t="s">
        <v>89</v>
      </c>
      <c r="AV166" s="12" t="s">
        <v>83</v>
      </c>
      <c r="AW166" s="12" t="s">
        <v>31</v>
      </c>
      <c r="AX166" s="12" t="s">
        <v>76</v>
      </c>
      <c r="AY166" s="160" t="s">
        <v>175</v>
      </c>
    </row>
    <row r="167" spans="2:65" s="13" customFormat="1">
      <c r="B167" s="165"/>
      <c r="D167" s="159" t="s">
        <v>184</v>
      </c>
      <c r="E167" s="166" t="s">
        <v>1</v>
      </c>
      <c r="F167" s="167" t="s">
        <v>1093</v>
      </c>
      <c r="H167" s="168">
        <v>23.628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175</v>
      </c>
    </row>
    <row r="168" spans="2:65" s="14" customFormat="1">
      <c r="B168" s="183"/>
      <c r="D168" s="159" t="s">
        <v>184</v>
      </c>
      <c r="E168" s="184" t="s">
        <v>1</v>
      </c>
      <c r="F168" s="185" t="s">
        <v>204</v>
      </c>
      <c r="H168" s="186">
        <v>23.628</v>
      </c>
      <c r="I168" s="187"/>
      <c r="L168" s="183"/>
      <c r="M168" s="188"/>
      <c r="T168" s="189"/>
      <c r="AT168" s="184" t="s">
        <v>184</v>
      </c>
      <c r="AU168" s="184" t="s">
        <v>89</v>
      </c>
      <c r="AV168" s="14" t="s">
        <v>182</v>
      </c>
      <c r="AW168" s="14" t="s">
        <v>31</v>
      </c>
      <c r="AX168" s="14" t="s">
        <v>83</v>
      </c>
      <c r="AY168" s="184" t="s">
        <v>175</v>
      </c>
    </row>
    <row r="169" spans="2:65" s="1" customFormat="1" ht="24.2" customHeight="1">
      <c r="B169" s="143"/>
      <c r="C169" s="144" t="s">
        <v>189</v>
      </c>
      <c r="D169" s="144" t="s">
        <v>178</v>
      </c>
      <c r="E169" s="145" t="s">
        <v>1094</v>
      </c>
      <c r="F169" s="146" t="s">
        <v>1095</v>
      </c>
      <c r="G169" s="147" t="s">
        <v>289</v>
      </c>
      <c r="H169" s="148">
        <v>7.0880000000000001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AR169" s="156" t="s">
        <v>182</v>
      </c>
      <c r="AT169" s="156" t="s">
        <v>178</v>
      </c>
      <c r="AU169" s="156" t="s">
        <v>89</v>
      </c>
      <c r="AY169" s="17" t="s">
        <v>175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182</v>
      </c>
      <c r="BM169" s="156" t="s">
        <v>1096</v>
      </c>
    </row>
    <row r="170" spans="2:65" s="13" customFormat="1">
      <c r="B170" s="165"/>
      <c r="D170" s="159" t="s">
        <v>184</v>
      </c>
      <c r="E170" s="166" t="s">
        <v>1</v>
      </c>
      <c r="F170" s="167" t="s">
        <v>1097</v>
      </c>
      <c r="H170" s="168">
        <v>7.0880000000000001</v>
      </c>
      <c r="I170" s="169"/>
      <c r="L170" s="165"/>
      <c r="M170" s="170"/>
      <c r="T170" s="171"/>
      <c r="AT170" s="166" t="s">
        <v>184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175</v>
      </c>
    </row>
    <row r="171" spans="2:65" s="1" customFormat="1" ht="21.75" customHeight="1">
      <c r="B171" s="143"/>
      <c r="C171" s="144" t="s">
        <v>269</v>
      </c>
      <c r="D171" s="144" t="s">
        <v>178</v>
      </c>
      <c r="E171" s="145" t="s">
        <v>684</v>
      </c>
      <c r="F171" s="146" t="s">
        <v>685</v>
      </c>
      <c r="G171" s="147" t="s">
        <v>289</v>
      </c>
      <c r="H171" s="148">
        <v>15.631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182</v>
      </c>
      <c r="AT171" s="156" t="s">
        <v>178</v>
      </c>
      <c r="AU171" s="156" t="s">
        <v>89</v>
      </c>
      <c r="AY171" s="17" t="s">
        <v>175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182</v>
      </c>
      <c r="BM171" s="156" t="s">
        <v>1098</v>
      </c>
    </row>
    <row r="172" spans="2:65" s="13" customFormat="1">
      <c r="B172" s="165"/>
      <c r="D172" s="159" t="s">
        <v>184</v>
      </c>
      <c r="E172" s="166" t="s">
        <v>1</v>
      </c>
      <c r="F172" s="167" t="s">
        <v>1099</v>
      </c>
      <c r="H172" s="168">
        <v>15.631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175</v>
      </c>
    </row>
    <row r="173" spans="2:65" s="1" customFormat="1" ht="37.9" customHeight="1">
      <c r="B173" s="143"/>
      <c r="C173" s="144" t="s">
        <v>121</v>
      </c>
      <c r="D173" s="144" t="s">
        <v>178</v>
      </c>
      <c r="E173" s="145" t="s">
        <v>689</v>
      </c>
      <c r="F173" s="146" t="s">
        <v>690</v>
      </c>
      <c r="G173" s="147" t="s">
        <v>289</v>
      </c>
      <c r="H173" s="148">
        <v>4.6890000000000001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182</v>
      </c>
      <c r="AT173" s="156" t="s">
        <v>178</v>
      </c>
      <c r="AU173" s="156" t="s">
        <v>89</v>
      </c>
      <c r="AY173" s="17" t="s">
        <v>175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182</v>
      </c>
      <c r="BM173" s="156" t="s">
        <v>1100</v>
      </c>
    </row>
    <row r="174" spans="2:65" s="13" customFormat="1">
      <c r="B174" s="165"/>
      <c r="D174" s="159" t="s">
        <v>184</v>
      </c>
      <c r="E174" s="166" t="s">
        <v>1</v>
      </c>
      <c r="F174" s="167" t="s">
        <v>1101</v>
      </c>
      <c r="H174" s="168">
        <v>4.6890000000000001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175</v>
      </c>
    </row>
    <row r="175" spans="2:65" s="1" customFormat="1" ht="33" customHeight="1">
      <c r="B175" s="143"/>
      <c r="C175" s="144" t="s">
        <v>124</v>
      </c>
      <c r="D175" s="144" t="s">
        <v>178</v>
      </c>
      <c r="E175" s="145" t="s">
        <v>693</v>
      </c>
      <c r="F175" s="146" t="s">
        <v>694</v>
      </c>
      <c r="G175" s="147" t="s">
        <v>289</v>
      </c>
      <c r="H175" s="148">
        <v>50.872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182</v>
      </c>
      <c r="AT175" s="156" t="s">
        <v>178</v>
      </c>
      <c r="AU175" s="156" t="s">
        <v>89</v>
      </c>
      <c r="AY175" s="17" t="s">
        <v>175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182</v>
      </c>
      <c r="BM175" s="156" t="s">
        <v>1102</v>
      </c>
    </row>
    <row r="176" spans="2:65" s="13" customFormat="1">
      <c r="B176" s="165"/>
      <c r="D176" s="159" t="s">
        <v>184</v>
      </c>
      <c r="E176" s="166" t="s">
        <v>1</v>
      </c>
      <c r="F176" s="167" t="s">
        <v>1103</v>
      </c>
      <c r="H176" s="168">
        <v>50.872</v>
      </c>
      <c r="I176" s="169"/>
      <c r="L176" s="165"/>
      <c r="M176" s="170"/>
      <c r="T176" s="171"/>
      <c r="AT176" s="166" t="s">
        <v>184</v>
      </c>
      <c r="AU176" s="166" t="s">
        <v>89</v>
      </c>
      <c r="AV176" s="13" t="s">
        <v>89</v>
      </c>
      <c r="AW176" s="13" t="s">
        <v>31</v>
      </c>
      <c r="AX176" s="13" t="s">
        <v>83</v>
      </c>
      <c r="AY176" s="166" t="s">
        <v>175</v>
      </c>
    </row>
    <row r="177" spans="2:65" s="1" customFormat="1" ht="37.9" customHeight="1">
      <c r="B177" s="143"/>
      <c r="C177" s="144" t="s">
        <v>127</v>
      </c>
      <c r="D177" s="144" t="s">
        <v>178</v>
      </c>
      <c r="E177" s="145" t="s">
        <v>698</v>
      </c>
      <c r="F177" s="146" t="s">
        <v>699</v>
      </c>
      <c r="G177" s="147" t="s">
        <v>289</v>
      </c>
      <c r="H177" s="148">
        <v>356.10399999999998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182</v>
      </c>
      <c r="AT177" s="156" t="s">
        <v>178</v>
      </c>
      <c r="AU177" s="156" t="s">
        <v>89</v>
      </c>
      <c r="AY177" s="17" t="s">
        <v>175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182</v>
      </c>
      <c r="BM177" s="156" t="s">
        <v>1104</v>
      </c>
    </row>
    <row r="178" spans="2:65" s="13" customFormat="1">
      <c r="B178" s="165"/>
      <c r="D178" s="159" t="s">
        <v>184</v>
      </c>
      <c r="E178" s="166" t="s">
        <v>1</v>
      </c>
      <c r="F178" s="167" t="s">
        <v>1105</v>
      </c>
      <c r="H178" s="168">
        <v>356.10399999999998</v>
      </c>
      <c r="I178" s="169"/>
      <c r="L178" s="165"/>
      <c r="M178" s="170"/>
      <c r="T178" s="171"/>
      <c r="AT178" s="166" t="s">
        <v>184</v>
      </c>
      <c r="AU178" s="166" t="s">
        <v>89</v>
      </c>
      <c r="AV178" s="13" t="s">
        <v>89</v>
      </c>
      <c r="AW178" s="13" t="s">
        <v>31</v>
      </c>
      <c r="AX178" s="13" t="s">
        <v>83</v>
      </c>
      <c r="AY178" s="166" t="s">
        <v>175</v>
      </c>
    </row>
    <row r="179" spans="2:65" s="1" customFormat="1" ht="16.5" customHeight="1">
      <c r="B179" s="143"/>
      <c r="C179" s="144" t="s">
        <v>130</v>
      </c>
      <c r="D179" s="144" t="s">
        <v>178</v>
      </c>
      <c r="E179" s="145" t="s">
        <v>1106</v>
      </c>
      <c r="F179" s="146" t="s">
        <v>1107</v>
      </c>
      <c r="G179" s="147" t="s">
        <v>197</v>
      </c>
      <c r="H179" s="148">
        <v>256.73200000000003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182</v>
      </c>
      <c r="AT179" s="156" t="s">
        <v>178</v>
      </c>
      <c r="AU179" s="156" t="s">
        <v>89</v>
      </c>
      <c r="AY179" s="17" t="s">
        <v>175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182</v>
      </c>
      <c r="BM179" s="156" t="s">
        <v>1108</v>
      </c>
    </row>
    <row r="180" spans="2:65" s="13" customFormat="1">
      <c r="B180" s="165"/>
      <c r="D180" s="159" t="s">
        <v>184</v>
      </c>
      <c r="E180" s="166" t="s">
        <v>1</v>
      </c>
      <c r="F180" s="167" t="s">
        <v>1109</v>
      </c>
      <c r="H180" s="168">
        <v>145.066</v>
      </c>
      <c r="I180" s="169"/>
      <c r="L180" s="165"/>
      <c r="M180" s="170"/>
      <c r="T180" s="171"/>
      <c r="AT180" s="166" t="s">
        <v>184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175</v>
      </c>
    </row>
    <row r="181" spans="2:65" s="13" customFormat="1">
      <c r="B181" s="165"/>
      <c r="D181" s="159" t="s">
        <v>184</v>
      </c>
      <c r="E181" s="166" t="s">
        <v>1</v>
      </c>
      <c r="F181" s="167" t="s">
        <v>1110</v>
      </c>
      <c r="H181" s="168">
        <v>15.755000000000001</v>
      </c>
      <c r="I181" s="169"/>
      <c r="L181" s="165"/>
      <c r="M181" s="170"/>
      <c r="T181" s="171"/>
      <c r="AT181" s="166" t="s">
        <v>184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175</v>
      </c>
    </row>
    <row r="182" spans="2:65" s="13" customFormat="1">
      <c r="B182" s="165"/>
      <c r="D182" s="159" t="s">
        <v>184</v>
      </c>
      <c r="E182" s="166" t="s">
        <v>1</v>
      </c>
      <c r="F182" s="167" t="s">
        <v>1111</v>
      </c>
      <c r="H182" s="168">
        <v>56.530999999999999</v>
      </c>
      <c r="I182" s="169"/>
      <c r="L182" s="165"/>
      <c r="M182" s="170"/>
      <c r="T182" s="171"/>
      <c r="AT182" s="166" t="s">
        <v>184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175</v>
      </c>
    </row>
    <row r="183" spans="2:65" s="13" customFormat="1">
      <c r="B183" s="165"/>
      <c r="D183" s="159" t="s">
        <v>184</v>
      </c>
      <c r="E183" s="166" t="s">
        <v>1</v>
      </c>
      <c r="F183" s="167" t="s">
        <v>1112</v>
      </c>
      <c r="H183" s="168">
        <v>39.380000000000003</v>
      </c>
      <c r="I183" s="169"/>
      <c r="L183" s="165"/>
      <c r="M183" s="170"/>
      <c r="T183" s="171"/>
      <c r="AT183" s="166" t="s">
        <v>184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175</v>
      </c>
    </row>
    <row r="184" spans="2:65" s="14" customFormat="1">
      <c r="B184" s="183"/>
      <c r="D184" s="159" t="s">
        <v>184</v>
      </c>
      <c r="E184" s="184" t="s">
        <v>1</v>
      </c>
      <c r="F184" s="185" t="s">
        <v>204</v>
      </c>
      <c r="H184" s="186">
        <v>256.73200000000003</v>
      </c>
      <c r="I184" s="187"/>
      <c r="L184" s="183"/>
      <c r="M184" s="188"/>
      <c r="T184" s="189"/>
      <c r="AT184" s="184" t="s">
        <v>184</v>
      </c>
      <c r="AU184" s="184" t="s">
        <v>89</v>
      </c>
      <c r="AV184" s="14" t="s">
        <v>182</v>
      </c>
      <c r="AW184" s="14" t="s">
        <v>31</v>
      </c>
      <c r="AX184" s="14" t="s">
        <v>83</v>
      </c>
      <c r="AY184" s="184" t="s">
        <v>175</v>
      </c>
    </row>
    <row r="185" spans="2:65" s="1" customFormat="1" ht="16.5" customHeight="1">
      <c r="B185" s="143"/>
      <c r="C185" s="144" t="s">
        <v>133</v>
      </c>
      <c r="D185" s="144" t="s">
        <v>178</v>
      </c>
      <c r="E185" s="145" t="s">
        <v>706</v>
      </c>
      <c r="F185" s="146" t="s">
        <v>707</v>
      </c>
      <c r="G185" s="147" t="s">
        <v>289</v>
      </c>
      <c r="H185" s="148">
        <v>50.872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182</v>
      </c>
      <c r="AT185" s="156" t="s">
        <v>178</v>
      </c>
      <c r="AU185" s="156" t="s">
        <v>89</v>
      </c>
      <c r="AY185" s="17" t="s">
        <v>175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182</v>
      </c>
      <c r="BM185" s="156" t="s">
        <v>1113</v>
      </c>
    </row>
    <row r="186" spans="2:65" s="1" customFormat="1" ht="16.5" customHeight="1">
      <c r="B186" s="143"/>
      <c r="C186" s="144" t="s">
        <v>136</v>
      </c>
      <c r="D186" s="144" t="s">
        <v>178</v>
      </c>
      <c r="E186" s="145" t="s">
        <v>709</v>
      </c>
      <c r="F186" s="146" t="s">
        <v>1114</v>
      </c>
      <c r="G186" s="147" t="s">
        <v>376</v>
      </c>
      <c r="H186" s="148">
        <v>91.57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182</v>
      </c>
      <c r="AT186" s="156" t="s">
        <v>178</v>
      </c>
      <c r="AU186" s="156" t="s">
        <v>89</v>
      </c>
      <c r="AY186" s="17" t="s">
        <v>175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89</v>
      </c>
      <c r="BK186" s="157">
        <f>ROUND(I186*H186,2)</f>
        <v>0</v>
      </c>
      <c r="BL186" s="17" t="s">
        <v>182</v>
      </c>
      <c r="BM186" s="156" t="s">
        <v>1115</v>
      </c>
    </row>
    <row r="187" spans="2:65" s="13" customFormat="1">
      <c r="B187" s="165"/>
      <c r="D187" s="159" t="s">
        <v>184</v>
      </c>
      <c r="E187" s="166" t="s">
        <v>1</v>
      </c>
      <c r="F187" s="167" t="s">
        <v>1116</v>
      </c>
      <c r="H187" s="168">
        <v>91.57</v>
      </c>
      <c r="I187" s="169"/>
      <c r="L187" s="165"/>
      <c r="M187" s="170"/>
      <c r="T187" s="171"/>
      <c r="AT187" s="166" t="s">
        <v>184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175</v>
      </c>
    </row>
    <row r="188" spans="2:65" s="11" customFormat="1" ht="22.9" customHeight="1">
      <c r="B188" s="131"/>
      <c r="D188" s="132" t="s">
        <v>75</v>
      </c>
      <c r="E188" s="141" t="s">
        <v>89</v>
      </c>
      <c r="F188" s="141" t="s">
        <v>1117</v>
      </c>
      <c r="I188" s="134"/>
      <c r="J188" s="142">
        <f>BK188</f>
        <v>0</v>
      </c>
      <c r="L188" s="131"/>
      <c r="M188" s="136"/>
      <c r="P188" s="137">
        <f>SUM(P189:P205)</f>
        <v>0</v>
      </c>
      <c r="R188" s="137">
        <f>SUM(R189:R205)</f>
        <v>49.310113079510003</v>
      </c>
      <c r="T188" s="138">
        <f>SUM(T189:T205)</f>
        <v>0</v>
      </c>
      <c r="AR188" s="132" t="s">
        <v>83</v>
      </c>
      <c r="AT188" s="139" t="s">
        <v>75</v>
      </c>
      <c r="AU188" s="139" t="s">
        <v>83</v>
      </c>
      <c r="AY188" s="132" t="s">
        <v>175</v>
      </c>
      <c r="BK188" s="140">
        <f>SUM(BK189:BK205)</f>
        <v>0</v>
      </c>
    </row>
    <row r="189" spans="2:65" s="1" customFormat="1" ht="24.2" customHeight="1">
      <c r="B189" s="143"/>
      <c r="C189" s="144" t="s">
        <v>321</v>
      </c>
      <c r="D189" s="144" t="s">
        <v>178</v>
      </c>
      <c r="E189" s="145" t="s">
        <v>1118</v>
      </c>
      <c r="F189" s="146" t="s">
        <v>1119</v>
      </c>
      <c r="G189" s="147" t="s">
        <v>289</v>
      </c>
      <c r="H189" s="148">
        <v>19.690000000000001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42</v>
      </c>
      <c r="P189" s="154">
        <f>O189*H189</f>
        <v>0</v>
      </c>
      <c r="Q189" s="154">
        <v>2.4157202</v>
      </c>
      <c r="R189" s="154">
        <f>Q189*H189</f>
        <v>47.565530738</v>
      </c>
      <c r="S189" s="154">
        <v>0</v>
      </c>
      <c r="T189" s="155">
        <f>S189*H189</f>
        <v>0</v>
      </c>
      <c r="AR189" s="156" t="s">
        <v>182</v>
      </c>
      <c r="AT189" s="156" t="s">
        <v>178</v>
      </c>
      <c r="AU189" s="156" t="s">
        <v>89</v>
      </c>
      <c r="AY189" s="17" t="s">
        <v>175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89</v>
      </c>
      <c r="BK189" s="157">
        <f>ROUND(I189*H189,2)</f>
        <v>0</v>
      </c>
      <c r="BL189" s="17" t="s">
        <v>182</v>
      </c>
      <c r="BM189" s="156" t="s">
        <v>1120</v>
      </c>
    </row>
    <row r="190" spans="2:65" s="12" customFormat="1">
      <c r="B190" s="158"/>
      <c r="D190" s="159" t="s">
        <v>184</v>
      </c>
      <c r="E190" s="160" t="s">
        <v>1</v>
      </c>
      <c r="F190" s="161" t="s">
        <v>1092</v>
      </c>
      <c r="H190" s="160" t="s">
        <v>1</v>
      </c>
      <c r="I190" s="162"/>
      <c r="L190" s="158"/>
      <c r="M190" s="163"/>
      <c r="T190" s="164"/>
      <c r="AT190" s="160" t="s">
        <v>184</v>
      </c>
      <c r="AU190" s="160" t="s">
        <v>89</v>
      </c>
      <c r="AV190" s="12" t="s">
        <v>83</v>
      </c>
      <c r="AW190" s="12" t="s">
        <v>31</v>
      </c>
      <c r="AX190" s="12" t="s">
        <v>76</v>
      </c>
      <c r="AY190" s="160" t="s">
        <v>175</v>
      </c>
    </row>
    <row r="191" spans="2:65" s="13" customFormat="1">
      <c r="B191" s="165"/>
      <c r="D191" s="159" t="s">
        <v>184</v>
      </c>
      <c r="E191" s="166" t="s">
        <v>1</v>
      </c>
      <c r="F191" s="167" t="s">
        <v>1121</v>
      </c>
      <c r="H191" s="168">
        <v>19.690000000000001</v>
      </c>
      <c r="I191" s="169"/>
      <c r="L191" s="165"/>
      <c r="M191" s="170"/>
      <c r="T191" s="171"/>
      <c r="AT191" s="166" t="s">
        <v>184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175</v>
      </c>
    </row>
    <row r="192" spans="2:65" s="14" customFormat="1">
      <c r="B192" s="183"/>
      <c r="D192" s="159" t="s">
        <v>184</v>
      </c>
      <c r="E192" s="184" t="s">
        <v>1</v>
      </c>
      <c r="F192" s="185" t="s">
        <v>204</v>
      </c>
      <c r="H192" s="186">
        <v>19.690000000000001</v>
      </c>
      <c r="I192" s="187"/>
      <c r="L192" s="183"/>
      <c r="M192" s="188"/>
      <c r="T192" s="189"/>
      <c r="AT192" s="184" t="s">
        <v>184</v>
      </c>
      <c r="AU192" s="184" t="s">
        <v>89</v>
      </c>
      <c r="AV192" s="14" t="s">
        <v>182</v>
      </c>
      <c r="AW192" s="14" t="s">
        <v>31</v>
      </c>
      <c r="AX192" s="14" t="s">
        <v>83</v>
      </c>
      <c r="AY192" s="184" t="s">
        <v>175</v>
      </c>
    </row>
    <row r="193" spans="2:65" s="1" customFormat="1" ht="24.2" customHeight="1">
      <c r="B193" s="143"/>
      <c r="C193" s="144" t="s">
        <v>327</v>
      </c>
      <c r="D193" s="144" t="s">
        <v>178</v>
      </c>
      <c r="E193" s="145" t="s">
        <v>1122</v>
      </c>
      <c r="F193" s="146" t="s">
        <v>1123</v>
      </c>
      <c r="G193" s="147" t="s">
        <v>197</v>
      </c>
      <c r="H193" s="148">
        <v>15.451000000000001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3.7677600000000002E-3</v>
      </c>
      <c r="R193" s="154">
        <f>Q193*H193</f>
        <v>5.8215659760000003E-2</v>
      </c>
      <c r="S193" s="154">
        <v>0</v>
      </c>
      <c r="T193" s="155">
        <f>S193*H193</f>
        <v>0</v>
      </c>
      <c r="AR193" s="156" t="s">
        <v>182</v>
      </c>
      <c r="AT193" s="156" t="s">
        <v>178</v>
      </c>
      <c r="AU193" s="156" t="s">
        <v>89</v>
      </c>
      <c r="AY193" s="17" t="s">
        <v>175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182</v>
      </c>
      <c r="BM193" s="156" t="s">
        <v>1124</v>
      </c>
    </row>
    <row r="194" spans="2:65" s="13" customFormat="1">
      <c r="B194" s="165"/>
      <c r="D194" s="159" t="s">
        <v>184</v>
      </c>
      <c r="E194" s="166" t="s">
        <v>1</v>
      </c>
      <c r="F194" s="167" t="s">
        <v>1125</v>
      </c>
      <c r="H194" s="168">
        <v>15.451000000000001</v>
      </c>
      <c r="I194" s="169"/>
      <c r="L194" s="165"/>
      <c r="M194" s="170"/>
      <c r="T194" s="171"/>
      <c r="AT194" s="166" t="s">
        <v>184</v>
      </c>
      <c r="AU194" s="166" t="s">
        <v>89</v>
      </c>
      <c r="AV194" s="13" t="s">
        <v>89</v>
      </c>
      <c r="AW194" s="13" t="s">
        <v>31</v>
      </c>
      <c r="AX194" s="13" t="s">
        <v>83</v>
      </c>
      <c r="AY194" s="166" t="s">
        <v>175</v>
      </c>
    </row>
    <row r="195" spans="2:65" s="1" customFormat="1" ht="24.2" customHeight="1">
      <c r="B195" s="143"/>
      <c r="C195" s="144" t="s">
        <v>333</v>
      </c>
      <c r="D195" s="144" t="s">
        <v>178</v>
      </c>
      <c r="E195" s="145" t="s">
        <v>1126</v>
      </c>
      <c r="F195" s="146" t="s">
        <v>1127</v>
      </c>
      <c r="G195" s="147" t="s">
        <v>197</v>
      </c>
      <c r="H195" s="148">
        <v>15.451000000000001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42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182</v>
      </c>
      <c r="AT195" s="156" t="s">
        <v>178</v>
      </c>
      <c r="AU195" s="156" t="s">
        <v>89</v>
      </c>
      <c r="AY195" s="17" t="s">
        <v>175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89</v>
      </c>
      <c r="BK195" s="157">
        <f>ROUND(I195*H195,2)</f>
        <v>0</v>
      </c>
      <c r="BL195" s="17" t="s">
        <v>182</v>
      </c>
      <c r="BM195" s="156" t="s">
        <v>1128</v>
      </c>
    </row>
    <row r="196" spans="2:65" s="1" customFormat="1" ht="16.5" customHeight="1">
      <c r="B196" s="143"/>
      <c r="C196" s="144" t="s">
        <v>339</v>
      </c>
      <c r="D196" s="144" t="s">
        <v>178</v>
      </c>
      <c r="E196" s="145" t="s">
        <v>1129</v>
      </c>
      <c r="F196" s="146" t="s">
        <v>1130</v>
      </c>
      <c r="G196" s="147" t="s">
        <v>376</v>
      </c>
      <c r="H196" s="148">
        <v>1.575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1.0189584899999999</v>
      </c>
      <c r="R196" s="154">
        <f>Q196*H196</f>
        <v>1.60485962175</v>
      </c>
      <c r="S196" s="154">
        <v>0</v>
      </c>
      <c r="T196" s="155">
        <f>S196*H196</f>
        <v>0</v>
      </c>
      <c r="AR196" s="156" t="s">
        <v>182</v>
      </c>
      <c r="AT196" s="156" t="s">
        <v>178</v>
      </c>
      <c r="AU196" s="156" t="s">
        <v>89</v>
      </c>
      <c r="AY196" s="17" t="s">
        <v>175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182</v>
      </c>
      <c r="BM196" s="156" t="s">
        <v>1131</v>
      </c>
    </row>
    <row r="197" spans="2:65" s="13" customFormat="1">
      <c r="B197" s="165"/>
      <c r="D197" s="159" t="s">
        <v>184</v>
      </c>
      <c r="E197" s="166" t="s">
        <v>1</v>
      </c>
      <c r="F197" s="167" t="s">
        <v>1132</v>
      </c>
      <c r="H197" s="168">
        <v>1.575</v>
      </c>
      <c r="I197" s="169"/>
      <c r="L197" s="165"/>
      <c r="M197" s="170"/>
      <c r="T197" s="171"/>
      <c r="AT197" s="166" t="s">
        <v>184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175</v>
      </c>
    </row>
    <row r="198" spans="2:65" s="14" customFormat="1">
      <c r="B198" s="183"/>
      <c r="D198" s="159" t="s">
        <v>184</v>
      </c>
      <c r="E198" s="184" t="s">
        <v>1</v>
      </c>
      <c r="F198" s="185" t="s">
        <v>204</v>
      </c>
      <c r="H198" s="186">
        <v>1.575</v>
      </c>
      <c r="I198" s="187"/>
      <c r="L198" s="183"/>
      <c r="M198" s="188"/>
      <c r="T198" s="189"/>
      <c r="AT198" s="184" t="s">
        <v>184</v>
      </c>
      <c r="AU198" s="184" t="s">
        <v>89</v>
      </c>
      <c r="AV198" s="14" t="s">
        <v>182</v>
      </c>
      <c r="AW198" s="14" t="s">
        <v>31</v>
      </c>
      <c r="AX198" s="14" t="s">
        <v>83</v>
      </c>
      <c r="AY198" s="184" t="s">
        <v>175</v>
      </c>
    </row>
    <row r="199" spans="2:65" s="1" customFormat="1" ht="24.2" customHeight="1">
      <c r="B199" s="143"/>
      <c r="C199" s="144" t="s">
        <v>345</v>
      </c>
      <c r="D199" s="144" t="s">
        <v>178</v>
      </c>
      <c r="E199" s="145" t="s">
        <v>1133</v>
      </c>
      <c r="F199" s="146" t="s">
        <v>1134</v>
      </c>
      <c r="G199" s="147" t="s">
        <v>197</v>
      </c>
      <c r="H199" s="148">
        <v>217.352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42</v>
      </c>
      <c r="P199" s="154">
        <f>O199*H199</f>
        <v>0</v>
      </c>
      <c r="Q199" s="154">
        <v>3.0000000000000001E-5</v>
      </c>
      <c r="R199" s="154">
        <f>Q199*H199</f>
        <v>6.5205599999999999E-3</v>
      </c>
      <c r="S199" s="154">
        <v>0</v>
      </c>
      <c r="T199" s="155">
        <f>S199*H199</f>
        <v>0</v>
      </c>
      <c r="AR199" s="156" t="s">
        <v>182</v>
      </c>
      <c r="AT199" s="156" t="s">
        <v>178</v>
      </c>
      <c r="AU199" s="156" t="s">
        <v>89</v>
      </c>
      <c r="AY199" s="17" t="s">
        <v>175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89</v>
      </c>
      <c r="BK199" s="157">
        <f>ROUND(I199*H199,2)</f>
        <v>0</v>
      </c>
      <c r="BL199" s="17" t="s">
        <v>182</v>
      </c>
      <c r="BM199" s="156" t="s">
        <v>1135</v>
      </c>
    </row>
    <row r="200" spans="2:65" s="13" customFormat="1">
      <c r="B200" s="165"/>
      <c r="D200" s="159" t="s">
        <v>184</v>
      </c>
      <c r="E200" s="166" t="s">
        <v>1</v>
      </c>
      <c r="F200" s="167" t="s">
        <v>1109</v>
      </c>
      <c r="H200" s="168">
        <v>145.066</v>
      </c>
      <c r="I200" s="169"/>
      <c r="L200" s="165"/>
      <c r="M200" s="170"/>
      <c r="T200" s="171"/>
      <c r="AT200" s="166" t="s">
        <v>184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175</v>
      </c>
    </row>
    <row r="201" spans="2:65" s="13" customFormat="1">
      <c r="B201" s="165"/>
      <c r="D201" s="159" t="s">
        <v>184</v>
      </c>
      <c r="E201" s="166" t="s">
        <v>1</v>
      </c>
      <c r="F201" s="167" t="s">
        <v>1110</v>
      </c>
      <c r="H201" s="168">
        <v>15.755000000000001</v>
      </c>
      <c r="I201" s="169"/>
      <c r="L201" s="165"/>
      <c r="M201" s="170"/>
      <c r="T201" s="171"/>
      <c r="AT201" s="166" t="s">
        <v>184</v>
      </c>
      <c r="AU201" s="166" t="s">
        <v>89</v>
      </c>
      <c r="AV201" s="13" t="s">
        <v>89</v>
      </c>
      <c r="AW201" s="13" t="s">
        <v>31</v>
      </c>
      <c r="AX201" s="13" t="s">
        <v>76</v>
      </c>
      <c r="AY201" s="166" t="s">
        <v>175</v>
      </c>
    </row>
    <row r="202" spans="2:65" s="13" customFormat="1">
      <c r="B202" s="165"/>
      <c r="D202" s="159" t="s">
        <v>184</v>
      </c>
      <c r="E202" s="166" t="s">
        <v>1</v>
      </c>
      <c r="F202" s="167" t="s">
        <v>1111</v>
      </c>
      <c r="H202" s="168">
        <v>56.530999999999999</v>
      </c>
      <c r="I202" s="169"/>
      <c r="L202" s="165"/>
      <c r="M202" s="170"/>
      <c r="T202" s="171"/>
      <c r="AT202" s="166" t="s">
        <v>184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175</v>
      </c>
    </row>
    <row r="203" spans="2:65" s="14" customFormat="1">
      <c r="B203" s="183"/>
      <c r="D203" s="159" t="s">
        <v>184</v>
      </c>
      <c r="E203" s="184" t="s">
        <v>1</v>
      </c>
      <c r="F203" s="185" t="s">
        <v>204</v>
      </c>
      <c r="H203" s="186">
        <v>217.352</v>
      </c>
      <c r="I203" s="187"/>
      <c r="L203" s="183"/>
      <c r="M203" s="188"/>
      <c r="T203" s="189"/>
      <c r="AT203" s="184" t="s">
        <v>184</v>
      </c>
      <c r="AU203" s="184" t="s">
        <v>89</v>
      </c>
      <c r="AV203" s="14" t="s">
        <v>182</v>
      </c>
      <c r="AW203" s="14" t="s">
        <v>31</v>
      </c>
      <c r="AX203" s="14" t="s">
        <v>83</v>
      </c>
      <c r="AY203" s="184" t="s">
        <v>175</v>
      </c>
    </row>
    <row r="204" spans="2:65" s="1" customFormat="1" ht="16.5" customHeight="1">
      <c r="B204" s="143"/>
      <c r="C204" s="172" t="s">
        <v>349</v>
      </c>
      <c r="D204" s="172" t="s">
        <v>186</v>
      </c>
      <c r="E204" s="173" t="s">
        <v>902</v>
      </c>
      <c r="F204" s="174" t="s">
        <v>903</v>
      </c>
      <c r="G204" s="175" t="s">
        <v>197</v>
      </c>
      <c r="H204" s="176">
        <v>249.95500000000001</v>
      </c>
      <c r="I204" s="177"/>
      <c r="J204" s="178">
        <f>ROUND(I204*H204,2)</f>
        <v>0</v>
      </c>
      <c r="K204" s="179"/>
      <c r="L204" s="180"/>
      <c r="M204" s="181" t="s">
        <v>1</v>
      </c>
      <c r="N204" s="182" t="s">
        <v>42</v>
      </c>
      <c r="P204" s="154">
        <f>O204*H204</f>
        <v>0</v>
      </c>
      <c r="Q204" s="154">
        <v>2.9999999999999997E-4</v>
      </c>
      <c r="R204" s="154">
        <f>Q204*H204</f>
        <v>7.4986499999999998E-2</v>
      </c>
      <c r="S204" s="154">
        <v>0</v>
      </c>
      <c r="T204" s="155">
        <f>S204*H204</f>
        <v>0</v>
      </c>
      <c r="AR204" s="156" t="s">
        <v>189</v>
      </c>
      <c r="AT204" s="156" t="s">
        <v>186</v>
      </c>
      <c r="AU204" s="156" t="s">
        <v>89</v>
      </c>
      <c r="AY204" s="17" t="s">
        <v>175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89</v>
      </c>
      <c r="BK204" s="157">
        <f>ROUND(I204*H204,2)</f>
        <v>0</v>
      </c>
      <c r="BL204" s="17" t="s">
        <v>182</v>
      </c>
      <c r="BM204" s="156" t="s">
        <v>1136</v>
      </c>
    </row>
    <row r="205" spans="2:65" s="13" customFormat="1">
      <c r="B205" s="165"/>
      <c r="D205" s="159" t="s">
        <v>184</v>
      </c>
      <c r="E205" s="166" t="s">
        <v>1</v>
      </c>
      <c r="F205" s="167" t="s">
        <v>1137</v>
      </c>
      <c r="H205" s="168">
        <v>249.95500000000001</v>
      </c>
      <c r="I205" s="169"/>
      <c r="L205" s="165"/>
      <c r="M205" s="170"/>
      <c r="T205" s="171"/>
      <c r="AT205" s="166" t="s">
        <v>184</v>
      </c>
      <c r="AU205" s="166" t="s">
        <v>89</v>
      </c>
      <c r="AV205" s="13" t="s">
        <v>89</v>
      </c>
      <c r="AW205" s="13" t="s">
        <v>31</v>
      </c>
      <c r="AX205" s="13" t="s">
        <v>83</v>
      </c>
      <c r="AY205" s="166" t="s">
        <v>175</v>
      </c>
    </row>
    <row r="206" spans="2:65" s="11" customFormat="1" ht="22.9" customHeight="1">
      <c r="B206" s="131"/>
      <c r="D206" s="132" t="s">
        <v>75</v>
      </c>
      <c r="E206" s="141" t="s">
        <v>207</v>
      </c>
      <c r="F206" s="141" t="s">
        <v>1138</v>
      </c>
      <c r="I206" s="134"/>
      <c r="J206" s="142">
        <f>BK206</f>
        <v>0</v>
      </c>
      <c r="L206" s="131"/>
      <c r="M206" s="136"/>
      <c r="P206" s="137">
        <f>SUM(P207:P238)</f>
        <v>0</v>
      </c>
      <c r="R206" s="137">
        <f>SUM(R207:R238)</f>
        <v>128.18848841127001</v>
      </c>
      <c r="T206" s="138">
        <f>SUM(T207:T238)</f>
        <v>0</v>
      </c>
      <c r="AR206" s="132" t="s">
        <v>83</v>
      </c>
      <c r="AT206" s="139" t="s">
        <v>75</v>
      </c>
      <c r="AU206" s="139" t="s">
        <v>83</v>
      </c>
      <c r="AY206" s="132" t="s">
        <v>175</v>
      </c>
      <c r="BK206" s="140">
        <f>SUM(BK207:BK238)</f>
        <v>0</v>
      </c>
    </row>
    <row r="207" spans="2:65" s="1" customFormat="1" ht="37.9" customHeight="1">
      <c r="B207" s="143"/>
      <c r="C207" s="144" t="s">
        <v>355</v>
      </c>
      <c r="D207" s="144" t="s">
        <v>178</v>
      </c>
      <c r="E207" s="145" t="s">
        <v>1139</v>
      </c>
      <c r="F207" s="146" t="s">
        <v>1140</v>
      </c>
      <c r="G207" s="147" t="s">
        <v>197</v>
      </c>
      <c r="H207" s="148">
        <v>145.066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0.29899999999999999</v>
      </c>
      <c r="R207" s="154">
        <f>Q207*H207</f>
        <v>43.374733999999997</v>
      </c>
      <c r="S207" s="154">
        <v>0</v>
      </c>
      <c r="T207" s="155">
        <f>S207*H207</f>
        <v>0</v>
      </c>
      <c r="AR207" s="156" t="s">
        <v>182</v>
      </c>
      <c r="AT207" s="156" t="s">
        <v>178</v>
      </c>
      <c r="AU207" s="156" t="s">
        <v>89</v>
      </c>
      <c r="AY207" s="17" t="s">
        <v>175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182</v>
      </c>
      <c r="BM207" s="156" t="s">
        <v>1141</v>
      </c>
    </row>
    <row r="208" spans="2:65" s="12" customFormat="1">
      <c r="B208" s="158"/>
      <c r="D208" s="159" t="s">
        <v>184</v>
      </c>
      <c r="E208" s="160" t="s">
        <v>1</v>
      </c>
      <c r="F208" s="161" t="s">
        <v>1142</v>
      </c>
      <c r="H208" s="160" t="s">
        <v>1</v>
      </c>
      <c r="I208" s="162"/>
      <c r="L208" s="158"/>
      <c r="M208" s="163"/>
      <c r="T208" s="164"/>
      <c r="AT208" s="160" t="s">
        <v>184</v>
      </c>
      <c r="AU208" s="160" t="s">
        <v>89</v>
      </c>
      <c r="AV208" s="12" t="s">
        <v>83</v>
      </c>
      <c r="AW208" s="12" t="s">
        <v>31</v>
      </c>
      <c r="AX208" s="12" t="s">
        <v>76</v>
      </c>
      <c r="AY208" s="160" t="s">
        <v>175</v>
      </c>
    </row>
    <row r="209" spans="2:65" s="13" customFormat="1">
      <c r="B209" s="165"/>
      <c r="D209" s="159" t="s">
        <v>184</v>
      </c>
      <c r="E209" s="166" t="s">
        <v>1</v>
      </c>
      <c r="F209" s="167" t="s">
        <v>1143</v>
      </c>
      <c r="H209" s="168">
        <v>4.08</v>
      </c>
      <c r="I209" s="169"/>
      <c r="L209" s="165"/>
      <c r="M209" s="170"/>
      <c r="T209" s="171"/>
      <c r="AT209" s="166" t="s">
        <v>184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175</v>
      </c>
    </row>
    <row r="210" spans="2:65" s="13" customFormat="1">
      <c r="B210" s="165"/>
      <c r="D210" s="159" t="s">
        <v>184</v>
      </c>
      <c r="E210" s="166" t="s">
        <v>1</v>
      </c>
      <c r="F210" s="167" t="s">
        <v>1144</v>
      </c>
      <c r="H210" s="168">
        <v>0.75</v>
      </c>
      <c r="I210" s="169"/>
      <c r="L210" s="165"/>
      <c r="M210" s="170"/>
      <c r="T210" s="171"/>
      <c r="AT210" s="166" t="s">
        <v>184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175</v>
      </c>
    </row>
    <row r="211" spans="2:65" s="13" customFormat="1">
      <c r="B211" s="165"/>
      <c r="D211" s="159" t="s">
        <v>184</v>
      </c>
      <c r="E211" s="166" t="s">
        <v>1</v>
      </c>
      <c r="F211" s="167" t="s">
        <v>1145</v>
      </c>
      <c r="H211" s="168">
        <v>18.521999999999998</v>
      </c>
      <c r="I211" s="169"/>
      <c r="L211" s="165"/>
      <c r="M211" s="170"/>
      <c r="T211" s="171"/>
      <c r="AT211" s="166" t="s">
        <v>184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175</v>
      </c>
    </row>
    <row r="212" spans="2:65" s="13" customFormat="1">
      <c r="B212" s="165"/>
      <c r="D212" s="159" t="s">
        <v>184</v>
      </c>
      <c r="E212" s="166" t="s">
        <v>1</v>
      </c>
      <c r="F212" s="167" t="s">
        <v>1146</v>
      </c>
      <c r="H212" s="168">
        <v>6.08</v>
      </c>
      <c r="I212" s="169"/>
      <c r="L212" s="165"/>
      <c r="M212" s="170"/>
      <c r="T212" s="171"/>
      <c r="AT212" s="166" t="s">
        <v>184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175</v>
      </c>
    </row>
    <row r="213" spans="2:65" s="13" customFormat="1">
      <c r="B213" s="165"/>
      <c r="D213" s="159" t="s">
        <v>184</v>
      </c>
      <c r="E213" s="166" t="s">
        <v>1</v>
      </c>
      <c r="F213" s="167" t="s">
        <v>1147</v>
      </c>
      <c r="H213" s="168">
        <v>35.75</v>
      </c>
      <c r="I213" s="169"/>
      <c r="L213" s="165"/>
      <c r="M213" s="170"/>
      <c r="T213" s="171"/>
      <c r="AT213" s="166" t="s">
        <v>184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175</v>
      </c>
    </row>
    <row r="214" spans="2:65" s="13" customFormat="1">
      <c r="B214" s="165"/>
      <c r="D214" s="159" t="s">
        <v>184</v>
      </c>
      <c r="E214" s="166" t="s">
        <v>1</v>
      </c>
      <c r="F214" s="167" t="s">
        <v>1148</v>
      </c>
      <c r="H214" s="168">
        <v>72.203999999999994</v>
      </c>
      <c r="I214" s="169"/>
      <c r="L214" s="165"/>
      <c r="M214" s="170"/>
      <c r="T214" s="171"/>
      <c r="AT214" s="166" t="s">
        <v>184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175</v>
      </c>
    </row>
    <row r="215" spans="2:65" s="13" customFormat="1">
      <c r="B215" s="165"/>
      <c r="D215" s="159" t="s">
        <v>184</v>
      </c>
      <c r="E215" s="166" t="s">
        <v>1</v>
      </c>
      <c r="F215" s="167" t="s">
        <v>1149</v>
      </c>
      <c r="H215" s="168">
        <v>7.68</v>
      </c>
      <c r="I215" s="169"/>
      <c r="L215" s="165"/>
      <c r="M215" s="170"/>
      <c r="T215" s="171"/>
      <c r="AT215" s="166" t="s">
        <v>184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175</v>
      </c>
    </row>
    <row r="216" spans="2:65" s="14" customFormat="1">
      <c r="B216" s="183"/>
      <c r="D216" s="159" t="s">
        <v>184</v>
      </c>
      <c r="E216" s="184" t="s">
        <v>1</v>
      </c>
      <c r="F216" s="185" t="s">
        <v>204</v>
      </c>
      <c r="H216" s="186">
        <v>145.06599999999997</v>
      </c>
      <c r="I216" s="187"/>
      <c r="L216" s="183"/>
      <c r="M216" s="188"/>
      <c r="T216" s="189"/>
      <c r="AT216" s="184" t="s">
        <v>184</v>
      </c>
      <c r="AU216" s="184" t="s">
        <v>89</v>
      </c>
      <c r="AV216" s="14" t="s">
        <v>182</v>
      </c>
      <c r="AW216" s="14" t="s">
        <v>31</v>
      </c>
      <c r="AX216" s="14" t="s">
        <v>83</v>
      </c>
      <c r="AY216" s="184" t="s">
        <v>175</v>
      </c>
    </row>
    <row r="217" spans="2:65" s="1" customFormat="1" ht="33" customHeight="1">
      <c r="B217" s="143"/>
      <c r="C217" s="144" t="s">
        <v>7</v>
      </c>
      <c r="D217" s="144" t="s">
        <v>178</v>
      </c>
      <c r="E217" s="145" t="s">
        <v>1150</v>
      </c>
      <c r="F217" s="146" t="s">
        <v>1151</v>
      </c>
      <c r="G217" s="147" t="s">
        <v>197</v>
      </c>
      <c r="H217" s="148">
        <v>72.286000000000001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0.48574000000000001</v>
      </c>
      <c r="R217" s="154">
        <f>Q217*H217</f>
        <v>35.112201640000002</v>
      </c>
      <c r="S217" s="154">
        <v>0</v>
      </c>
      <c r="T217" s="155">
        <f>S217*H217</f>
        <v>0</v>
      </c>
      <c r="AR217" s="156" t="s">
        <v>182</v>
      </c>
      <c r="AT217" s="156" t="s">
        <v>178</v>
      </c>
      <c r="AU217" s="156" t="s">
        <v>89</v>
      </c>
      <c r="AY217" s="17" t="s">
        <v>175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182</v>
      </c>
      <c r="BM217" s="156" t="s">
        <v>1152</v>
      </c>
    </row>
    <row r="218" spans="2:65" s="13" customFormat="1">
      <c r="B218" s="165"/>
      <c r="D218" s="159" t="s">
        <v>184</v>
      </c>
      <c r="E218" s="166" t="s">
        <v>1</v>
      </c>
      <c r="F218" s="167" t="s">
        <v>1153</v>
      </c>
      <c r="H218" s="168">
        <v>15.755000000000001</v>
      </c>
      <c r="I218" s="169"/>
      <c r="L218" s="165"/>
      <c r="M218" s="170"/>
      <c r="T218" s="171"/>
      <c r="AT218" s="166" t="s">
        <v>184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175</v>
      </c>
    </row>
    <row r="219" spans="2:65" s="13" customFormat="1">
      <c r="B219" s="165"/>
      <c r="D219" s="159" t="s">
        <v>184</v>
      </c>
      <c r="E219" s="166" t="s">
        <v>1</v>
      </c>
      <c r="F219" s="167" t="s">
        <v>1154</v>
      </c>
      <c r="H219" s="168">
        <v>56.530999999999999</v>
      </c>
      <c r="I219" s="169"/>
      <c r="L219" s="165"/>
      <c r="M219" s="170"/>
      <c r="T219" s="171"/>
      <c r="AT219" s="166" t="s">
        <v>184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175</v>
      </c>
    </row>
    <row r="220" spans="2:65" s="14" customFormat="1">
      <c r="B220" s="183"/>
      <c r="D220" s="159" t="s">
        <v>184</v>
      </c>
      <c r="E220" s="184" t="s">
        <v>1</v>
      </c>
      <c r="F220" s="185" t="s">
        <v>204</v>
      </c>
      <c r="H220" s="186">
        <v>72.286000000000001</v>
      </c>
      <c r="I220" s="187"/>
      <c r="L220" s="183"/>
      <c r="M220" s="188"/>
      <c r="T220" s="189"/>
      <c r="AT220" s="184" t="s">
        <v>184</v>
      </c>
      <c r="AU220" s="184" t="s">
        <v>89</v>
      </c>
      <c r="AV220" s="14" t="s">
        <v>182</v>
      </c>
      <c r="AW220" s="14" t="s">
        <v>31</v>
      </c>
      <c r="AX220" s="14" t="s">
        <v>83</v>
      </c>
      <c r="AY220" s="184" t="s">
        <v>175</v>
      </c>
    </row>
    <row r="221" spans="2:65" s="1" customFormat="1" ht="37.9" customHeight="1">
      <c r="B221" s="143"/>
      <c r="C221" s="144" t="s">
        <v>367</v>
      </c>
      <c r="D221" s="144" t="s">
        <v>178</v>
      </c>
      <c r="E221" s="145" t="s">
        <v>1155</v>
      </c>
      <c r="F221" s="146" t="s">
        <v>1156</v>
      </c>
      <c r="G221" s="147" t="s">
        <v>197</v>
      </c>
      <c r="H221" s="148">
        <v>56.530999999999999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42</v>
      </c>
      <c r="P221" s="154">
        <f>O221*H221</f>
        <v>0</v>
      </c>
      <c r="Q221" s="154">
        <v>0.35913832000000001</v>
      </c>
      <c r="R221" s="154">
        <f>Q221*H221</f>
        <v>20.30244836792</v>
      </c>
      <c r="S221" s="154">
        <v>0</v>
      </c>
      <c r="T221" s="155">
        <f>S221*H221</f>
        <v>0</v>
      </c>
      <c r="AR221" s="156" t="s">
        <v>182</v>
      </c>
      <c r="AT221" s="156" t="s">
        <v>178</v>
      </c>
      <c r="AU221" s="156" t="s">
        <v>89</v>
      </c>
      <c r="AY221" s="17" t="s">
        <v>175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89</v>
      </c>
      <c r="BK221" s="157">
        <f>ROUND(I221*H221,2)</f>
        <v>0</v>
      </c>
      <c r="BL221" s="17" t="s">
        <v>182</v>
      </c>
      <c r="BM221" s="156" t="s">
        <v>1157</v>
      </c>
    </row>
    <row r="222" spans="2:65" s="1" customFormat="1" ht="33" customHeight="1">
      <c r="B222" s="143"/>
      <c r="C222" s="144" t="s">
        <v>373</v>
      </c>
      <c r="D222" s="144" t="s">
        <v>178</v>
      </c>
      <c r="E222" s="145" t="s">
        <v>1158</v>
      </c>
      <c r="F222" s="146" t="s">
        <v>1159</v>
      </c>
      <c r="G222" s="147" t="s">
        <v>197</v>
      </c>
      <c r="H222" s="148">
        <v>56.530999999999999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0.45623000000000002</v>
      </c>
      <c r="R222" s="154">
        <f>Q222*H222</f>
        <v>25.79113813</v>
      </c>
      <c r="S222" s="154">
        <v>0</v>
      </c>
      <c r="T222" s="155">
        <f>S222*H222</f>
        <v>0</v>
      </c>
      <c r="AR222" s="156" t="s">
        <v>182</v>
      </c>
      <c r="AT222" s="156" t="s">
        <v>178</v>
      </c>
      <c r="AU222" s="156" t="s">
        <v>89</v>
      </c>
      <c r="AY222" s="17" t="s">
        <v>175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182</v>
      </c>
      <c r="BM222" s="156" t="s">
        <v>1160</v>
      </c>
    </row>
    <row r="223" spans="2:65" s="12" customFormat="1">
      <c r="B223" s="158"/>
      <c r="D223" s="159" t="s">
        <v>184</v>
      </c>
      <c r="E223" s="160" t="s">
        <v>1</v>
      </c>
      <c r="F223" s="161" t="s">
        <v>1079</v>
      </c>
      <c r="H223" s="160" t="s">
        <v>1</v>
      </c>
      <c r="I223" s="162"/>
      <c r="L223" s="158"/>
      <c r="M223" s="163"/>
      <c r="T223" s="164"/>
      <c r="AT223" s="160" t="s">
        <v>184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175</v>
      </c>
    </row>
    <row r="224" spans="2:65" s="13" customFormat="1">
      <c r="B224" s="165"/>
      <c r="D224" s="159" t="s">
        <v>184</v>
      </c>
      <c r="E224" s="166" t="s">
        <v>1</v>
      </c>
      <c r="F224" s="167" t="s">
        <v>1161</v>
      </c>
      <c r="H224" s="168">
        <v>5.1050000000000004</v>
      </c>
      <c r="I224" s="169"/>
      <c r="L224" s="165"/>
      <c r="M224" s="170"/>
      <c r="T224" s="171"/>
      <c r="AT224" s="166" t="s">
        <v>184</v>
      </c>
      <c r="AU224" s="166" t="s">
        <v>89</v>
      </c>
      <c r="AV224" s="13" t="s">
        <v>89</v>
      </c>
      <c r="AW224" s="13" t="s">
        <v>31</v>
      </c>
      <c r="AX224" s="13" t="s">
        <v>76</v>
      </c>
      <c r="AY224" s="166" t="s">
        <v>175</v>
      </c>
    </row>
    <row r="225" spans="2:65" s="12" customFormat="1">
      <c r="B225" s="158"/>
      <c r="D225" s="159" t="s">
        <v>184</v>
      </c>
      <c r="E225" s="160" t="s">
        <v>1</v>
      </c>
      <c r="F225" s="161" t="s">
        <v>1081</v>
      </c>
      <c r="H225" s="160" t="s">
        <v>1</v>
      </c>
      <c r="I225" s="162"/>
      <c r="L225" s="158"/>
      <c r="M225" s="163"/>
      <c r="T225" s="164"/>
      <c r="AT225" s="160" t="s">
        <v>184</v>
      </c>
      <c r="AU225" s="160" t="s">
        <v>89</v>
      </c>
      <c r="AV225" s="12" t="s">
        <v>83</v>
      </c>
      <c r="AW225" s="12" t="s">
        <v>31</v>
      </c>
      <c r="AX225" s="12" t="s">
        <v>76</v>
      </c>
      <c r="AY225" s="160" t="s">
        <v>175</v>
      </c>
    </row>
    <row r="226" spans="2:65" s="13" customFormat="1">
      <c r="B226" s="165"/>
      <c r="D226" s="159" t="s">
        <v>184</v>
      </c>
      <c r="E226" s="166" t="s">
        <v>1</v>
      </c>
      <c r="F226" s="167" t="s">
        <v>1162</v>
      </c>
      <c r="H226" s="168">
        <v>2.5880000000000001</v>
      </c>
      <c r="I226" s="169"/>
      <c r="L226" s="165"/>
      <c r="M226" s="170"/>
      <c r="T226" s="171"/>
      <c r="AT226" s="166" t="s">
        <v>184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175</v>
      </c>
    </row>
    <row r="227" spans="2:65" s="13" customFormat="1">
      <c r="B227" s="165"/>
      <c r="D227" s="159" t="s">
        <v>184</v>
      </c>
      <c r="E227" s="166" t="s">
        <v>1</v>
      </c>
      <c r="F227" s="167" t="s">
        <v>1163</v>
      </c>
      <c r="H227" s="168">
        <v>0.33800000000000002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175</v>
      </c>
    </row>
    <row r="228" spans="2:65" s="13" customFormat="1">
      <c r="B228" s="165"/>
      <c r="D228" s="159" t="s">
        <v>184</v>
      </c>
      <c r="E228" s="166" t="s">
        <v>1</v>
      </c>
      <c r="F228" s="167" t="s">
        <v>1164</v>
      </c>
      <c r="H228" s="168">
        <v>48.5</v>
      </c>
      <c r="I228" s="169"/>
      <c r="L228" s="165"/>
      <c r="M228" s="170"/>
      <c r="T228" s="171"/>
      <c r="AT228" s="166" t="s">
        <v>184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175</v>
      </c>
    </row>
    <row r="229" spans="2:65" s="14" customFormat="1">
      <c r="B229" s="183"/>
      <c r="D229" s="159" t="s">
        <v>184</v>
      </c>
      <c r="E229" s="184" t="s">
        <v>1</v>
      </c>
      <c r="F229" s="185" t="s">
        <v>204</v>
      </c>
      <c r="H229" s="186">
        <v>56.530999999999999</v>
      </c>
      <c r="I229" s="187"/>
      <c r="L229" s="183"/>
      <c r="M229" s="188"/>
      <c r="T229" s="189"/>
      <c r="AT229" s="184" t="s">
        <v>184</v>
      </c>
      <c r="AU229" s="184" t="s">
        <v>89</v>
      </c>
      <c r="AV229" s="14" t="s">
        <v>182</v>
      </c>
      <c r="AW229" s="14" t="s">
        <v>31</v>
      </c>
      <c r="AX229" s="14" t="s">
        <v>83</v>
      </c>
      <c r="AY229" s="184" t="s">
        <v>175</v>
      </c>
    </row>
    <row r="230" spans="2:65" s="1" customFormat="1" ht="37.9" customHeight="1">
      <c r="B230" s="143"/>
      <c r="C230" s="144" t="s">
        <v>378</v>
      </c>
      <c r="D230" s="144" t="s">
        <v>178</v>
      </c>
      <c r="E230" s="145" t="s">
        <v>1165</v>
      </c>
      <c r="F230" s="146" t="s">
        <v>1166</v>
      </c>
      <c r="G230" s="147" t="s">
        <v>197</v>
      </c>
      <c r="H230" s="148">
        <v>15.755000000000001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42</v>
      </c>
      <c r="P230" s="154">
        <f>O230*H230</f>
        <v>0</v>
      </c>
      <c r="Q230" s="154">
        <v>9.2499999999999999E-2</v>
      </c>
      <c r="R230" s="154">
        <f>Q230*H230</f>
        <v>1.4573375</v>
      </c>
      <c r="S230" s="154">
        <v>0</v>
      </c>
      <c r="T230" s="155">
        <f>S230*H230</f>
        <v>0</v>
      </c>
      <c r="AR230" s="156" t="s">
        <v>182</v>
      </c>
      <c r="AT230" s="156" t="s">
        <v>178</v>
      </c>
      <c r="AU230" s="156" t="s">
        <v>89</v>
      </c>
      <c r="AY230" s="17" t="s">
        <v>175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89</v>
      </c>
      <c r="BK230" s="157">
        <f>ROUND(I230*H230,2)</f>
        <v>0</v>
      </c>
      <c r="BL230" s="17" t="s">
        <v>182</v>
      </c>
      <c r="BM230" s="156" t="s">
        <v>1167</v>
      </c>
    </row>
    <row r="231" spans="2:65" s="12" customFormat="1">
      <c r="B231" s="158"/>
      <c r="D231" s="159" t="s">
        <v>184</v>
      </c>
      <c r="E231" s="160" t="s">
        <v>1</v>
      </c>
      <c r="F231" s="161" t="s">
        <v>1168</v>
      </c>
      <c r="H231" s="160" t="s">
        <v>1</v>
      </c>
      <c r="I231" s="162"/>
      <c r="L231" s="158"/>
      <c r="M231" s="163"/>
      <c r="T231" s="164"/>
      <c r="AT231" s="160" t="s">
        <v>184</v>
      </c>
      <c r="AU231" s="160" t="s">
        <v>89</v>
      </c>
      <c r="AV231" s="12" t="s">
        <v>83</v>
      </c>
      <c r="AW231" s="12" t="s">
        <v>31</v>
      </c>
      <c r="AX231" s="12" t="s">
        <v>76</v>
      </c>
      <c r="AY231" s="160" t="s">
        <v>175</v>
      </c>
    </row>
    <row r="232" spans="2:65" s="13" customFormat="1">
      <c r="B232" s="165"/>
      <c r="D232" s="159" t="s">
        <v>184</v>
      </c>
      <c r="E232" s="166" t="s">
        <v>1</v>
      </c>
      <c r="F232" s="167" t="s">
        <v>1169</v>
      </c>
      <c r="H232" s="168">
        <v>15.755000000000001</v>
      </c>
      <c r="I232" s="169"/>
      <c r="L232" s="165"/>
      <c r="M232" s="170"/>
      <c r="T232" s="171"/>
      <c r="AT232" s="166" t="s">
        <v>184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175</v>
      </c>
    </row>
    <row r="233" spans="2:65" s="14" customFormat="1">
      <c r="B233" s="183"/>
      <c r="D233" s="159" t="s">
        <v>184</v>
      </c>
      <c r="E233" s="184" t="s">
        <v>1</v>
      </c>
      <c r="F233" s="185" t="s">
        <v>204</v>
      </c>
      <c r="H233" s="186">
        <v>15.755000000000001</v>
      </c>
      <c r="I233" s="187"/>
      <c r="L233" s="183"/>
      <c r="M233" s="188"/>
      <c r="T233" s="189"/>
      <c r="AT233" s="184" t="s">
        <v>184</v>
      </c>
      <c r="AU233" s="184" t="s">
        <v>89</v>
      </c>
      <c r="AV233" s="14" t="s">
        <v>182</v>
      </c>
      <c r="AW233" s="14" t="s">
        <v>31</v>
      </c>
      <c r="AX233" s="14" t="s">
        <v>83</v>
      </c>
      <c r="AY233" s="184" t="s">
        <v>175</v>
      </c>
    </row>
    <row r="234" spans="2:65" s="1" customFormat="1" ht="16.5" customHeight="1">
      <c r="B234" s="143"/>
      <c r="C234" s="172" t="s">
        <v>382</v>
      </c>
      <c r="D234" s="172" t="s">
        <v>186</v>
      </c>
      <c r="E234" s="173" t="s">
        <v>1170</v>
      </c>
      <c r="F234" s="174" t="s">
        <v>1171</v>
      </c>
      <c r="G234" s="175" t="s">
        <v>197</v>
      </c>
      <c r="H234" s="176">
        <v>16.542999999999999</v>
      </c>
      <c r="I234" s="177"/>
      <c r="J234" s="178">
        <f>ROUND(I234*H234,2)</f>
        <v>0</v>
      </c>
      <c r="K234" s="179"/>
      <c r="L234" s="180"/>
      <c r="M234" s="181" t="s">
        <v>1</v>
      </c>
      <c r="N234" s="182" t="s">
        <v>42</v>
      </c>
      <c r="P234" s="154">
        <f>O234*H234</f>
        <v>0</v>
      </c>
      <c r="Q234" s="154">
        <v>0.13</v>
      </c>
      <c r="R234" s="154">
        <f>Q234*H234</f>
        <v>2.1505899999999998</v>
      </c>
      <c r="S234" s="154">
        <v>0</v>
      </c>
      <c r="T234" s="155">
        <f>S234*H234</f>
        <v>0</v>
      </c>
      <c r="AR234" s="156" t="s">
        <v>189</v>
      </c>
      <c r="AT234" s="156" t="s">
        <v>186</v>
      </c>
      <c r="AU234" s="156" t="s">
        <v>89</v>
      </c>
      <c r="AY234" s="17" t="s">
        <v>175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89</v>
      </c>
      <c r="BK234" s="157">
        <f>ROUND(I234*H234,2)</f>
        <v>0</v>
      </c>
      <c r="BL234" s="17" t="s">
        <v>182</v>
      </c>
      <c r="BM234" s="156" t="s">
        <v>1172</v>
      </c>
    </row>
    <row r="235" spans="2:65" s="13" customFormat="1">
      <c r="B235" s="165"/>
      <c r="D235" s="159" t="s">
        <v>184</v>
      </c>
      <c r="E235" s="166" t="s">
        <v>1</v>
      </c>
      <c r="F235" s="167" t="s">
        <v>1173</v>
      </c>
      <c r="H235" s="168">
        <v>16.542999999999999</v>
      </c>
      <c r="I235" s="169"/>
      <c r="L235" s="165"/>
      <c r="M235" s="170"/>
      <c r="T235" s="171"/>
      <c r="AT235" s="166" t="s">
        <v>184</v>
      </c>
      <c r="AU235" s="166" t="s">
        <v>89</v>
      </c>
      <c r="AV235" s="13" t="s">
        <v>89</v>
      </c>
      <c r="AW235" s="13" t="s">
        <v>31</v>
      </c>
      <c r="AX235" s="13" t="s">
        <v>83</v>
      </c>
      <c r="AY235" s="166" t="s">
        <v>175</v>
      </c>
    </row>
    <row r="236" spans="2:65" s="1" customFormat="1" ht="21.75" customHeight="1">
      <c r="B236" s="143"/>
      <c r="C236" s="144" t="s">
        <v>386</v>
      </c>
      <c r="D236" s="144" t="s">
        <v>178</v>
      </c>
      <c r="E236" s="145" t="s">
        <v>1174</v>
      </c>
      <c r="F236" s="146" t="s">
        <v>1175</v>
      </c>
      <c r="G236" s="147" t="s">
        <v>253</v>
      </c>
      <c r="H236" s="148">
        <v>14.85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2.6110000000000001E-6</v>
      </c>
      <c r="R236" s="154">
        <f>Q236*H236</f>
        <v>3.877335E-5</v>
      </c>
      <c r="S236" s="154">
        <v>0</v>
      </c>
      <c r="T236" s="155">
        <f>S236*H236</f>
        <v>0</v>
      </c>
      <c r="AR236" s="156" t="s">
        <v>182</v>
      </c>
      <c r="AT236" s="156" t="s">
        <v>178</v>
      </c>
      <c r="AU236" s="156" t="s">
        <v>89</v>
      </c>
      <c r="AY236" s="17" t="s">
        <v>175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182</v>
      </c>
      <c r="BM236" s="156" t="s">
        <v>1176</v>
      </c>
    </row>
    <row r="237" spans="2:65" s="13" customFormat="1">
      <c r="B237" s="165"/>
      <c r="D237" s="159" t="s">
        <v>184</v>
      </c>
      <c r="E237" s="166" t="s">
        <v>1</v>
      </c>
      <c r="F237" s="167" t="s">
        <v>1177</v>
      </c>
      <c r="H237" s="168">
        <v>14.85</v>
      </c>
      <c r="I237" s="169"/>
      <c r="L237" s="165"/>
      <c r="M237" s="170"/>
      <c r="T237" s="171"/>
      <c r="AT237" s="166" t="s">
        <v>184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175</v>
      </c>
    </row>
    <row r="238" spans="2:65" s="14" customFormat="1">
      <c r="B238" s="183"/>
      <c r="D238" s="159" t="s">
        <v>184</v>
      </c>
      <c r="E238" s="184" t="s">
        <v>1</v>
      </c>
      <c r="F238" s="185" t="s">
        <v>204</v>
      </c>
      <c r="H238" s="186">
        <v>14.85</v>
      </c>
      <c r="I238" s="187"/>
      <c r="L238" s="183"/>
      <c r="M238" s="188"/>
      <c r="T238" s="189"/>
      <c r="AT238" s="184" t="s">
        <v>184</v>
      </c>
      <c r="AU238" s="184" t="s">
        <v>89</v>
      </c>
      <c r="AV238" s="14" t="s">
        <v>182</v>
      </c>
      <c r="AW238" s="14" t="s">
        <v>31</v>
      </c>
      <c r="AX238" s="14" t="s">
        <v>83</v>
      </c>
      <c r="AY238" s="184" t="s">
        <v>175</v>
      </c>
    </row>
    <row r="239" spans="2:65" s="11" customFormat="1" ht="22.9" customHeight="1">
      <c r="B239" s="131"/>
      <c r="D239" s="132" t="s">
        <v>75</v>
      </c>
      <c r="E239" s="141" t="s">
        <v>205</v>
      </c>
      <c r="F239" s="141" t="s">
        <v>206</v>
      </c>
      <c r="I239" s="134"/>
      <c r="J239" s="142">
        <f>BK239</f>
        <v>0</v>
      </c>
      <c r="L239" s="131"/>
      <c r="M239" s="136"/>
      <c r="P239" s="137">
        <f>SUM(P240:P242)</f>
        <v>0</v>
      </c>
      <c r="R239" s="137">
        <f>SUM(R240:R242)</f>
        <v>8.640261443</v>
      </c>
      <c r="T239" s="138">
        <f>SUM(T240:T242)</f>
        <v>0</v>
      </c>
      <c r="AR239" s="132" t="s">
        <v>83</v>
      </c>
      <c r="AT239" s="139" t="s">
        <v>75</v>
      </c>
      <c r="AU239" s="139" t="s">
        <v>83</v>
      </c>
      <c r="AY239" s="132" t="s">
        <v>175</v>
      </c>
      <c r="BK239" s="140">
        <f>SUM(BK240:BK242)</f>
        <v>0</v>
      </c>
    </row>
    <row r="240" spans="2:65" s="1" customFormat="1" ht="24.2" customHeight="1">
      <c r="B240" s="143"/>
      <c r="C240" s="144" t="s">
        <v>391</v>
      </c>
      <c r="D240" s="144" t="s">
        <v>178</v>
      </c>
      <c r="E240" s="145" t="s">
        <v>1178</v>
      </c>
      <c r="F240" s="146" t="s">
        <v>1179</v>
      </c>
      <c r="G240" s="147" t="s">
        <v>289</v>
      </c>
      <c r="H240" s="148">
        <v>3.9380000000000002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42</v>
      </c>
      <c r="P240" s="154">
        <f>O240*H240</f>
        <v>0</v>
      </c>
      <c r="Q240" s="154">
        <v>2.1940735</v>
      </c>
      <c r="R240" s="154">
        <f>Q240*H240</f>
        <v>8.640261443</v>
      </c>
      <c r="S240" s="154">
        <v>0</v>
      </c>
      <c r="T240" s="155">
        <f>S240*H240</f>
        <v>0</v>
      </c>
      <c r="AR240" s="156" t="s">
        <v>182</v>
      </c>
      <c r="AT240" s="156" t="s">
        <v>178</v>
      </c>
      <c r="AU240" s="156" t="s">
        <v>89</v>
      </c>
      <c r="AY240" s="17" t="s">
        <v>175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89</v>
      </c>
      <c r="BK240" s="157">
        <f>ROUND(I240*H240,2)</f>
        <v>0</v>
      </c>
      <c r="BL240" s="17" t="s">
        <v>182</v>
      </c>
      <c r="BM240" s="156" t="s">
        <v>1180</v>
      </c>
    </row>
    <row r="241" spans="2:65" s="12" customFormat="1">
      <c r="B241" s="158"/>
      <c r="D241" s="159" t="s">
        <v>184</v>
      </c>
      <c r="E241" s="160" t="s">
        <v>1</v>
      </c>
      <c r="F241" s="161" t="s">
        <v>1181</v>
      </c>
      <c r="H241" s="160" t="s">
        <v>1</v>
      </c>
      <c r="I241" s="162"/>
      <c r="L241" s="158"/>
      <c r="M241" s="163"/>
      <c r="T241" s="164"/>
      <c r="AT241" s="160" t="s">
        <v>184</v>
      </c>
      <c r="AU241" s="160" t="s">
        <v>89</v>
      </c>
      <c r="AV241" s="12" t="s">
        <v>83</v>
      </c>
      <c r="AW241" s="12" t="s">
        <v>31</v>
      </c>
      <c r="AX241" s="12" t="s">
        <v>76</v>
      </c>
      <c r="AY241" s="160" t="s">
        <v>175</v>
      </c>
    </row>
    <row r="242" spans="2:65" s="13" customFormat="1">
      <c r="B242" s="165"/>
      <c r="D242" s="159" t="s">
        <v>184</v>
      </c>
      <c r="E242" s="166" t="s">
        <v>1</v>
      </c>
      <c r="F242" s="167" t="s">
        <v>1182</v>
      </c>
      <c r="H242" s="168">
        <v>3.9380000000000002</v>
      </c>
      <c r="I242" s="169"/>
      <c r="L242" s="165"/>
      <c r="M242" s="170"/>
      <c r="T242" s="171"/>
      <c r="AT242" s="166" t="s">
        <v>184</v>
      </c>
      <c r="AU242" s="166" t="s">
        <v>89</v>
      </c>
      <c r="AV242" s="13" t="s">
        <v>89</v>
      </c>
      <c r="AW242" s="13" t="s">
        <v>31</v>
      </c>
      <c r="AX242" s="13" t="s">
        <v>83</v>
      </c>
      <c r="AY242" s="166" t="s">
        <v>175</v>
      </c>
    </row>
    <row r="243" spans="2:65" s="11" customFormat="1" ht="22.9" customHeight="1">
      <c r="B243" s="131"/>
      <c r="D243" s="132" t="s">
        <v>75</v>
      </c>
      <c r="E243" s="141" t="s">
        <v>269</v>
      </c>
      <c r="F243" s="141" t="s">
        <v>286</v>
      </c>
      <c r="I243" s="134"/>
      <c r="J243" s="142">
        <f>BK243</f>
        <v>0</v>
      </c>
      <c r="L243" s="131"/>
      <c r="M243" s="136"/>
      <c r="P243" s="137">
        <f>SUM(P244:P260)</f>
        <v>0</v>
      </c>
      <c r="R243" s="137">
        <f>SUM(R244:R260)</f>
        <v>30.681154900000003</v>
      </c>
      <c r="T243" s="138">
        <f>SUM(T244:T260)</f>
        <v>0</v>
      </c>
      <c r="AR243" s="132" t="s">
        <v>83</v>
      </c>
      <c r="AT243" s="139" t="s">
        <v>75</v>
      </c>
      <c r="AU243" s="139" t="s">
        <v>83</v>
      </c>
      <c r="AY243" s="132" t="s">
        <v>175</v>
      </c>
      <c r="BK243" s="140">
        <f>SUM(BK244:BK260)</f>
        <v>0</v>
      </c>
    </row>
    <row r="244" spans="2:65" s="1" customFormat="1" ht="37.9" customHeight="1">
      <c r="B244" s="143"/>
      <c r="C244" s="144" t="s">
        <v>395</v>
      </c>
      <c r="D244" s="144" t="s">
        <v>178</v>
      </c>
      <c r="E244" s="145" t="s">
        <v>1183</v>
      </c>
      <c r="F244" s="146" t="s">
        <v>1184</v>
      </c>
      <c r="G244" s="147" t="s">
        <v>253</v>
      </c>
      <c r="H244" s="148">
        <v>250.09</v>
      </c>
      <c r="I244" s="149"/>
      <c r="J244" s="150">
        <f>ROUND(I244*H244,2)</f>
        <v>0</v>
      </c>
      <c r="K244" s="151"/>
      <c r="L244" s="32"/>
      <c r="M244" s="152" t="s">
        <v>1</v>
      </c>
      <c r="N244" s="153" t="s">
        <v>42</v>
      </c>
      <c r="P244" s="154">
        <f>O244*H244</f>
        <v>0</v>
      </c>
      <c r="Q244" s="154">
        <v>9.8530000000000006E-2</v>
      </c>
      <c r="R244" s="154">
        <f>Q244*H244</f>
        <v>24.641367700000004</v>
      </c>
      <c r="S244" s="154">
        <v>0</v>
      </c>
      <c r="T244" s="155">
        <f>S244*H244</f>
        <v>0</v>
      </c>
      <c r="AR244" s="156" t="s">
        <v>182</v>
      </c>
      <c r="AT244" s="156" t="s">
        <v>178</v>
      </c>
      <c r="AU244" s="156" t="s">
        <v>89</v>
      </c>
      <c r="AY244" s="17" t="s">
        <v>175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89</v>
      </c>
      <c r="BK244" s="157">
        <f>ROUND(I244*H244,2)</f>
        <v>0</v>
      </c>
      <c r="BL244" s="17" t="s">
        <v>182</v>
      </c>
      <c r="BM244" s="156" t="s">
        <v>1185</v>
      </c>
    </row>
    <row r="245" spans="2:65" s="12" customFormat="1">
      <c r="B245" s="158"/>
      <c r="D245" s="159" t="s">
        <v>184</v>
      </c>
      <c r="E245" s="160" t="s">
        <v>1</v>
      </c>
      <c r="F245" s="161" t="s">
        <v>1186</v>
      </c>
      <c r="H245" s="160" t="s">
        <v>1</v>
      </c>
      <c r="I245" s="162"/>
      <c r="L245" s="158"/>
      <c r="M245" s="163"/>
      <c r="T245" s="164"/>
      <c r="AT245" s="160" t="s">
        <v>184</v>
      </c>
      <c r="AU245" s="160" t="s">
        <v>89</v>
      </c>
      <c r="AV245" s="12" t="s">
        <v>83</v>
      </c>
      <c r="AW245" s="12" t="s">
        <v>31</v>
      </c>
      <c r="AX245" s="12" t="s">
        <v>76</v>
      </c>
      <c r="AY245" s="160" t="s">
        <v>175</v>
      </c>
    </row>
    <row r="246" spans="2:65" s="13" customFormat="1">
      <c r="B246" s="165"/>
      <c r="D246" s="159" t="s">
        <v>184</v>
      </c>
      <c r="E246" s="166" t="s">
        <v>1</v>
      </c>
      <c r="F246" s="167" t="s">
        <v>1187</v>
      </c>
      <c r="H246" s="168">
        <v>16.600000000000001</v>
      </c>
      <c r="I246" s="169"/>
      <c r="L246" s="165"/>
      <c r="M246" s="170"/>
      <c r="T246" s="171"/>
      <c r="AT246" s="166" t="s">
        <v>184</v>
      </c>
      <c r="AU246" s="166" t="s">
        <v>89</v>
      </c>
      <c r="AV246" s="13" t="s">
        <v>89</v>
      </c>
      <c r="AW246" s="13" t="s">
        <v>31</v>
      </c>
      <c r="AX246" s="13" t="s">
        <v>76</v>
      </c>
      <c r="AY246" s="166" t="s">
        <v>175</v>
      </c>
    </row>
    <row r="247" spans="2:65" s="12" customFormat="1">
      <c r="B247" s="158"/>
      <c r="D247" s="159" t="s">
        <v>184</v>
      </c>
      <c r="E247" s="160" t="s">
        <v>1</v>
      </c>
      <c r="F247" s="161" t="s">
        <v>1188</v>
      </c>
      <c r="H247" s="160" t="s">
        <v>1</v>
      </c>
      <c r="I247" s="162"/>
      <c r="L247" s="158"/>
      <c r="M247" s="163"/>
      <c r="T247" s="164"/>
      <c r="AT247" s="160" t="s">
        <v>184</v>
      </c>
      <c r="AU247" s="160" t="s">
        <v>89</v>
      </c>
      <c r="AV247" s="12" t="s">
        <v>83</v>
      </c>
      <c r="AW247" s="12" t="s">
        <v>31</v>
      </c>
      <c r="AX247" s="12" t="s">
        <v>76</v>
      </c>
      <c r="AY247" s="160" t="s">
        <v>175</v>
      </c>
    </row>
    <row r="248" spans="2:65" s="13" customFormat="1">
      <c r="B248" s="165"/>
      <c r="D248" s="159" t="s">
        <v>184</v>
      </c>
      <c r="E248" s="166" t="s">
        <v>1</v>
      </c>
      <c r="F248" s="167" t="s">
        <v>1189</v>
      </c>
      <c r="H248" s="168">
        <v>41.27</v>
      </c>
      <c r="I248" s="169"/>
      <c r="L248" s="165"/>
      <c r="M248" s="170"/>
      <c r="T248" s="171"/>
      <c r="AT248" s="166" t="s">
        <v>184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175</v>
      </c>
    </row>
    <row r="249" spans="2:65" s="13" customFormat="1">
      <c r="B249" s="165"/>
      <c r="D249" s="159" t="s">
        <v>184</v>
      </c>
      <c r="E249" s="166" t="s">
        <v>1</v>
      </c>
      <c r="F249" s="167" t="s">
        <v>1190</v>
      </c>
      <c r="H249" s="168">
        <v>16</v>
      </c>
      <c r="I249" s="169"/>
      <c r="L249" s="165"/>
      <c r="M249" s="170"/>
      <c r="T249" s="171"/>
      <c r="AT249" s="166" t="s">
        <v>184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175</v>
      </c>
    </row>
    <row r="250" spans="2:65" s="13" customFormat="1">
      <c r="B250" s="165"/>
      <c r="D250" s="159" t="s">
        <v>184</v>
      </c>
      <c r="E250" s="166" t="s">
        <v>1</v>
      </c>
      <c r="F250" s="167" t="s">
        <v>1191</v>
      </c>
      <c r="H250" s="168">
        <v>176.22</v>
      </c>
      <c r="I250" s="169"/>
      <c r="L250" s="165"/>
      <c r="M250" s="170"/>
      <c r="T250" s="171"/>
      <c r="AT250" s="166" t="s">
        <v>184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175</v>
      </c>
    </row>
    <row r="251" spans="2:65" s="14" customFormat="1">
      <c r="B251" s="183"/>
      <c r="D251" s="159" t="s">
        <v>184</v>
      </c>
      <c r="E251" s="184" t="s">
        <v>1</v>
      </c>
      <c r="F251" s="185" t="s">
        <v>204</v>
      </c>
      <c r="H251" s="186">
        <v>250.09</v>
      </c>
      <c r="I251" s="187"/>
      <c r="L251" s="183"/>
      <c r="M251" s="188"/>
      <c r="T251" s="189"/>
      <c r="AT251" s="184" t="s">
        <v>184</v>
      </c>
      <c r="AU251" s="184" t="s">
        <v>89</v>
      </c>
      <c r="AV251" s="14" t="s">
        <v>182</v>
      </c>
      <c r="AW251" s="14" t="s">
        <v>31</v>
      </c>
      <c r="AX251" s="14" t="s">
        <v>83</v>
      </c>
      <c r="AY251" s="184" t="s">
        <v>175</v>
      </c>
    </row>
    <row r="252" spans="2:65" s="1" customFormat="1" ht="21.75" customHeight="1">
      <c r="B252" s="143"/>
      <c r="C252" s="172" t="s">
        <v>401</v>
      </c>
      <c r="D252" s="172" t="s">
        <v>186</v>
      </c>
      <c r="E252" s="173" t="s">
        <v>1192</v>
      </c>
      <c r="F252" s="174" t="s">
        <v>1193</v>
      </c>
      <c r="G252" s="175" t="s">
        <v>181</v>
      </c>
      <c r="H252" s="176">
        <v>262.59500000000003</v>
      </c>
      <c r="I252" s="177"/>
      <c r="J252" s="178">
        <f>ROUND(I252*H252,2)</f>
        <v>0</v>
      </c>
      <c r="K252" s="179"/>
      <c r="L252" s="180"/>
      <c r="M252" s="181" t="s">
        <v>1</v>
      </c>
      <c r="N252" s="182" t="s">
        <v>42</v>
      </c>
      <c r="P252" s="154">
        <f>O252*H252</f>
        <v>0</v>
      </c>
      <c r="Q252" s="154">
        <v>2.3E-2</v>
      </c>
      <c r="R252" s="154">
        <f>Q252*H252</f>
        <v>6.0396850000000004</v>
      </c>
      <c r="S252" s="154">
        <v>0</v>
      </c>
      <c r="T252" s="155">
        <f>S252*H252</f>
        <v>0</v>
      </c>
      <c r="AR252" s="156" t="s">
        <v>189</v>
      </c>
      <c r="AT252" s="156" t="s">
        <v>186</v>
      </c>
      <c r="AU252" s="156" t="s">
        <v>89</v>
      </c>
      <c r="AY252" s="17" t="s">
        <v>175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89</v>
      </c>
      <c r="BK252" s="157">
        <f>ROUND(I252*H252,2)</f>
        <v>0</v>
      </c>
      <c r="BL252" s="17" t="s">
        <v>182</v>
      </c>
      <c r="BM252" s="156" t="s">
        <v>1194</v>
      </c>
    </row>
    <row r="253" spans="2:65" s="13" customFormat="1">
      <c r="B253" s="165"/>
      <c r="D253" s="159" t="s">
        <v>184</v>
      </c>
      <c r="E253" s="166" t="s">
        <v>1</v>
      </c>
      <c r="F253" s="167" t="s">
        <v>1195</v>
      </c>
      <c r="H253" s="168">
        <v>262.59500000000003</v>
      </c>
      <c r="I253" s="169"/>
      <c r="L253" s="165"/>
      <c r="M253" s="170"/>
      <c r="T253" s="171"/>
      <c r="AT253" s="166" t="s">
        <v>184</v>
      </c>
      <c r="AU253" s="166" t="s">
        <v>89</v>
      </c>
      <c r="AV253" s="13" t="s">
        <v>89</v>
      </c>
      <c r="AW253" s="13" t="s">
        <v>31</v>
      </c>
      <c r="AX253" s="13" t="s">
        <v>83</v>
      </c>
      <c r="AY253" s="166" t="s">
        <v>175</v>
      </c>
    </row>
    <row r="254" spans="2:65" s="1" customFormat="1" ht="24.2" customHeight="1">
      <c r="B254" s="143"/>
      <c r="C254" s="144" t="s">
        <v>407</v>
      </c>
      <c r="D254" s="144" t="s">
        <v>178</v>
      </c>
      <c r="E254" s="145" t="s">
        <v>1196</v>
      </c>
      <c r="F254" s="146" t="s">
        <v>1197</v>
      </c>
      <c r="G254" s="147" t="s">
        <v>253</v>
      </c>
      <c r="H254" s="148">
        <v>10.220000000000001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42</v>
      </c>
      <c r="P254" s="154">
        <f>O254*H254</f>
        <v>0</v>
      </c>
      <c r="Q254" s="154">
        <v>1.0000000000000001E-5</v>
      </c>
      <c r="R254" s="154">
        <f>Q254*H254</f>
        <v>1.0220000000000002E-4</v>
      </c>
      <c r="S254" s="154">
        <v>0</v>
      </c>
      <c r="T254" s="155">
        <f>S254*H254</f>
        <v>0</v>
      </c>
      <c r="AR254" s="156" t="s">
        <v>182</v>
      </c>
      <c r="AT254" s="156" t="s">
        <v>178</v>
      </c>
      <c r="AU254" s="156" t="s">
        <v>89</v>
      </c>
      <c r="AY254" s="17" t="s">
        <v>175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89</v>
      </c>
      <c r="BK254" s="157">
        <f>ROUND(I254*H254,2)</f>
        <v>0</v>
      </c>
      <c r="BL254" s="17" t="s">
        <v>182</v>
      </c>
      <c r="BM254" s="156" t="s">
        <v>1198</v>
      </c>
    </row>
    <row r="255" spans="2:65" s="12" customFormat="1">
      <c r="B255" s="158"/>
      <c r="D255" s="159" t="s">
        <v>184</v>
      </c>
      <c r="E255" s="160" t="s">
        <v>1</v>
      </c>
      <c r="F255" s="161" t="s">
        <v>1199</v>
      </c>
      <c r="H255" s="160" t="s">
        <v>1</v>
      </c>
      <c r="I255" s="162"/>
      <c r="L255" s="158"/>
      <c r="M255" s="163"/>
      <c r="T255" s="164"/>
      <c r="AT255" s="160" t="s">
        <v>184</v>
      </c>
      <c r="AU255" s="160" t="s">
        <v>89</v>
      </c>
      <c r="AV255" s="12" t="s">
        <v>83</v>
      </c>
      <c r="AW255" s="12" t="s">
        <v>31</v>
      </c>
      <c r="AX255" s="12" t="s">
        <v>76</v>
      </c>
      <c r="AY255" s="160" t="s">
        <v>175</v>
      </c>
    </row>
    <row r="256" spans="2:65" s="13" customFormat="1">
      <c r="B256" s="165"/>
      <c r="D256" s="159" t="s">
        <v>184</v>
      </c>
      <c r="E256" s="166" t="s">
        <v>1</v>
      </c>
      <c r="F256" s="167" t="s">
        <v>1200</v>
      </c>
      <c r="H256" s="168">
        <v>10.220000000000001</v>
      </c>
      <c r="I256" s="169"/>
      <c r="L256" s="165"/>
      <c r="M256" s="170"/>
      <c r="T256" s="171"/>
      <c r="AT256" s="166" t="s">
        <v>184</v>
      </c>
      <c r="AU256" s="166" t="s">
        <v>89</v>
      </c>
      <c r="AV256" s="13" t="s">
        <v>89</v>
      </c>
      <c r="AW256" s="13" t="s">
        <v>31</v>
      </c>
      <c r="AX256" s="13" t="s">
        <v>83</v>
      </c>
      <c r="AY256" s="166" t="s">
        <v>175</v>
      </c>
    </row>
    <row r="257" spans="2:65" s="1" customFormat="1" ht="33" customHeight="1">
      <c r="B257" s="143"/>
      <c r="C257" s="144" t="s">
        <v>414</v>
      </c>
      <c r="D257" s="144" t="s">
        <v>178</v>
      </c>
      <c r="E257" s="145" t="s">
        <v>1201</v>
      </c>
      <c r="F257" s="146" t="s">
        <v>1202</v>
      </c>
      <c r="G257" s="147" t="s">
        <v>376</v>
      </c>
      <c r="H257" s="148">
        <v>92.426000000000002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42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182</v>
      </c>
      <c r="AT257" s="156" t="s">
        <v>178</v>
      </c>
      <c r="AU257" s="156" t="s">
        <v>89</v>
      </c>
      <c r="AY257" s="17" t="s">
        <v>175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89</v>
      </c>
      <c r="BK257" s="157">
        <f>ROUND(I257*H257,2)</f>
        <v>0</v>
      </c>
      <c r="BL257" s="17" t="s">
        <v>182</v>
      </c>
      <c r="BM257" s="156" t="s">
        <v>1203</v>
      </c>
    </row>
    <row r="258" spans="2:65" s="1" customFormat="1" ht="24.2" customHeight="1">
      <c r="B258" s="143"/>
      <c r="C258" s="144" t="s">
        <v>420</v>
      </c>
      <c r="D258" s="144" t="s">
        <v>178</v>
      </c>
      <c r="E258" s="145" t="s">
        <v>1204</v>
      </c>
      <c r="F258" s="146" t="s">
        <v>1205</v>
      </c>
      <c r="G258" s="147" t="s">
        <v>376</v>
      </c>
      <c r="H258" s="148">
        <v>92.426000000000002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42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182</v>
      </c>
      <c r="AT258" s="156" t="s">
        <v>178</v>
      </c>
      <c r="AU258" s="156" t="s">
        <v>89</v>
      </c>
      <c r="AY258" s="17" t="s">
        <v>175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89</v>
      </c>
      <c r="BK258" s="157">
        <f>ROUND(I258*H258,2)</f>
        <v>0</v>
      </c>
      <c r="BL258" s="17" t="s">
        <v>182</v>
      </c>
      <c r="BM258" s="156" t="s">
        <v>1206</v>
      </c>
    </row>
    <row r="259" spans="2:65" s="1" customFormat="1" ht="33" customHeight="1">
      <c r="B259" s="143"/>
      <c r="C259" s="144" t="s">
        <v>424</v>
      </c>
      <c r="D259" s="144" t="s">
        <v>178</v>
      </c>
      <c r="E259" s="145" t="s">
        <v>1207</v>
      </c>
      <c r="F259" s="146" t="s">
        <v>1208</v>
      </c>
      <c r="G259" s="147" t="s">
        <v>376</v>
      </c>
      <c r="H259" s="148">
        <v>92.426000000000002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42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182</v>
      </c>
      <c r="AT259" s="156" t="s">
        <v>178</v>
      </c>
      <c r="AU259" s="156" t="s">
        <v>89</v>
      </c>
      <c r="AY259" s="17" t="s">
        <v>175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89</v>
      </c>
      <c r="BK259" s="157">
        <f>ROUND(I259*H259,2)</f>
        <v>0</v>
      </c>
      <c r="BL259" s="17" t="s">
        <v>182</v>
      </c>
      <c r="BM259" s="156" t="s">
        <v>1209</v>
      </c>
    </row>
    <row r="260" spans="2:65" s="1" customFormat="1" ht="16.5" customHeight="1">
      <c r="B260" s="143"/>
      <c r="C260" s="144" t="s">
        <v>429</v>
      </c>
      <c r="D260" s="144" t="s">
        <v>178</v>
      </c>
      <c r="E260" s="145" t="s">
        <v>1210</v>
      </c>
      <c r="F260" s="146" t="s">
        <v>1211</v>
      </c>
      <c r="G260" s="147" t="s">
        <v>376</v>
      </c>
      <c r="H260" s="148">
        <v>92.426000000000002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42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182</v>
      </c>
      <c r="AT260" s="156" t="s">
        <v>178</v>
      </c>
      <c r="AU260" s="156" t="s">
        <v>89</v>
      </c>
      <c r="AY260" s="17" t="s">
        <v>175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89</v>
      </c>
      <c r="BK260" s="157">
        <f>ROUND(I260*H260,2)</f>
        <v>0</v>
      </c>
      <c r="BL260" s="17" t="s">
        <v>182</v>
      </c>
      <c r="BM260" s="156" t="s">
        <v>1212</v>
      </c>
    </row>
    <row r="261" spans="2:65" s="11" customFormat="1" ht="22.9" customHeight="1">
      <c r="B261" s="131"/>
      <c r="D261" s="132" t="s">
        <v>75</v>
      </c>
      <c r="E261" s="141" t="s">
        <v>399</v>
      </c>
      <c r="F261" s="141" t="s">
        <v>400</v>
      </c>
      <c r="I261" s="134"/>
      <c r="J261" s="142">
        <f>BK261</f>
        <v>0</v>
      </c>
      <c r="L261" s="131"/>
      <c r="M261" s="136"/>
      <c r="P261" s="137">
        <f>P262</f>
        <v>0</v>
      </c>
      <c r="R261" s="137">
        <f>R262</f>
        <v>0</v>
      </c>
      <c r="T261" s="138">
        <f>T262</f>
        <v>0</v>
      </c>
      <c r="AR261" s="132" t="s">
        <v>83</v>
      </c>
      <c r="AT261" s="139" t="s">
        <v>75</v>
      </c>
      <c r="AU261" s="139" t="s">
        <v>83</v>
      </c>
      <c r="AY261" s="132" t="s">
        <v>175</v>
      </c>
      <c r="BK261" s="140">
        <f>BK262</f>
        <v>0</v>
      </c>
    </row>
    <row r="262" spans="2:65" s="1" customFormat="1" ht="33" customHeight="1">
      <c r="B262" s="143"/>
      <c r="C262" s="144" t="s">
        <v>438</v>
      </c>
      <c r="D262" s="144" t="s">
        <v>178</v>
      </c>
      <c r="E262" s="145" t="s">
        <v>1213</v>
      </c>
      <c r="F262" s="146" t="s">
        <v>1214</v>
      </c>
      <c r="G262" s="147" t="s">
        <v>376</v>
      </c>
      <c r="H262" s="148">
        <v>216.82</v>
      </c>
      <c r="I262" s="149"/>
      <c r="J262" s="150">
        <f>ROUND(I262*H262,2)</f>
        <v>0</v>
      </c>
      <c r="K262" s="151"/>
      <c r="L262" s="32"/>
      <c r="M262" s="152" t="s">
        <v>1</v>
      </c>
      <c r="N262" s="153" t="s">
        <v>42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182</v>
      </c>
      <c r="AT262" s="156" t="s">
        <v>178</v>
      </c>
      <c r="AU262" s="156" t="s">
        <v>89</v>
      </c>
      <c r="AY262" s="17" t="s">
        <v>175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89</v>
      </c>
      <c r="BK262" s="157">
        <f>ROUND(I262*H262,2)</f>
        <v>0</v>
      </c>
      <c r="BL262" s="17" t="s">
        <v>182</v>
      </c>
      <c r="BM262" s="156" t="s">
        <v>1215</v>
      </c>
    </row>
    <row r="263" spans="2:65" s="11" customFormat="1" ht="25.9" customHeight="1">
      <c r="B263" s="131"/>
      <c r="D263" s="132" t="s">
        <v>75</v>
      </c>
      <c r="E263" s="133" t="s">
        <v>597</v>
      </c>
      <c r="F263" s="133" t="s">
        <v>598</v>
      </c>
      <c r="I263" s="134"/>
      <c r="J263" s="135">
        <f>BK263</f>
        <v>0</v>
      </c>
      <c r="L263" s="131"/>
      <c r="M263" s="136"/>
      <c r="P263" s="137">
        <f>SUM(P264:P272)</f>
        <v>0</v>
      </c>
      <c r="R263" s="137">
        <f>SUM(R264:R272)</f>
        <v>1.5455999999999998E-2</v>
      </c>
      <c r="T263" s="138">
        <f>SUM(T264:T272)</f>
        <v>0.34199999999999997</v>
      </c>
      <c r="AR263" s="132" t="s">
        <v>89</v>
      </c>
      <c r="AT263" s="139" t="s">
        <v>75</v>
      </c>
      <c r="AU263" s="139" t="s">
        <v>76</v>
      </c>
      <c r="AY263" s="132" t="s">
        <v>175</v>
      </c>
      <c r="BK263" s="140">
        <f>SUM(BK264:BK272)</f>
        <v>0</v>
      </c>
    </row>
    <row r="264" spans="2:65" s="1" customFormat="1" ht="33" customHeight="1">
      <c r="B264" s="143"/>
      <c r="C264" s="144" t="s">
        <v>451</v>
      </c>
      <c r="D264" s="144" t="s">
        <v>178</v>
      </c>
      <c r="E264" s="145" t="s">
        <v>1216</v>
      </c>
      <c r="F264" s="146" t="s">
        <v>1217</v>
      </c>
      <c r="G264" s="147" t="s">
        <v>197</v>
      </c>
      <c r="H264" s="148">
        <v>9.6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42</v>
      </c>
      <c r="P264" s="154">
        <f>O264*H264</f>
        <v>0</v>
      </c>
      <c r="Q264" s="154">
        <v>6.0999999999999997E-4</v>
      </c>
      <c r="R264" s="154">
        <f>Q264*H264</f>
        <v>5.8559999999999992E-3</v>
      </c>
      <c r="S264" s="154">
        <v>0</v>
      </c>
      <c r="T264" s="155">
        <f>S264*H264</f>
        <v>0</v>
      </c>
      <c r="AR264" s="156" t="s">
        <v>321</v>
      </c>
      <c r="AT264" s="156" t="s">
        <v>178</v>
      </c>
      <c r="AU264" s="156" t="s">
        <v>83</v>
      </c>
      <c r="AY264" s="17" t="s">
        <v>175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89</v>
      </c>
      <c r="BK264" s="157">
        <f>ROUND(I264*H264,2)</f>
        <v>0</v>
      </c>
      <c r="BL264" s="17" t="s">
        <v>321</v>
      </c>
      <c r="BM264" s="156" t="s">
        <v>1218</v>
      </c>
    </row>
    <row r="265" spans="2:65" s="12" customFormat="1">
      <c r="B265" s="158"/>
      <c r="D265" s="159" t="s">
        <v>184</v>
      </c>
      <c r="E265" s="160" t="s">
        <v>1</v>
      </c>
      <c r="F265" s="161" t="s">
        <v>1219</v>
      </c>
      <c r="H265" s="160" t="s">
        <v>1</v>
      </c>
      <c r="I265" s="162"/>
      <c r="L265" s="158"/>
      <c r="M265" s="163"/>
      <c r="T265" s="164"/>
      <c r="AT265" s="160" t="s">
        <v>184</v>
      </c>
      <c r="AU265" s="160" t="s">
        <v>83</v>
      </c>
      <c r="AV265" s="12" t="s">
        <v>83</v>
      </c>
      <c r="AW265" s="12" t="s">
        <v>31</v>
      </c>
      <c r="AX265" s="12" t="s">
        <v>76</v>
      </c>
      <c r="AY265" s="160" t="s">
        <v>175</v>
      </c>
    </row>
    <row r="266" spans="2:65" s="13" customFormat="1">
      <c r="B266" s="165"/>
      <c r="D266" s="159" t="s">
        <v>184</v>
      </c>
      <c r="E266" s="166" t="s">
        <v>1</v>
      </c>
      <c r="F266" s="167" t="s">
        <v>1220</v>
      </c>
      <c r="H266" s="168">
        <v>9.6</v>
      </c>
      <c r="I266" s="169"/>
      <c r="L266" s="165"/>
      <c r="M266" s="170"/>
      <c r="T266" s="171"/>
      <c r="AT266" s="166" t="s">
        <v>184</v>
      </c>
      <c r="AU266" s="166" t="s">
        <v>83</v>
      </c>
      <c r="AV266" s="13" t="s">
        <v>89</v>
      </c>
      <c r="AW266" s="13" t="s">
        <v>31</v>
      </c>
      <c r="AX266" s="13" t="s">
        <v>76</v>
      </c>
      <c r="AY266" s="166" t="s">
        <v>175</v>
      </c>
    </row>
    <row r="267" spans="2:65" s="14" customFormat="1">
      <c r="B267" s="183"/>
      <c r="D267" s="159" t="s">
        <v>184</v>
      </c>
      <c r="E267" s="184" t="s">
        <v>1</v>
      </c>
      <c r="F267" s="185" t="s">
        <v>204</v>
      </c>
      <c r="H267" s="186">
        <v>9.6</v>
      </c>
      <c r="I267" s="187"/>
      <c r="L267" s="183"/>
      <c r="M267" s="188"/>
      <c r="T267" s="189"/>
      <c r="AT267" s="184" t="s">
        <v>184</v>
      </c>
      <c r="AU267" s="184" t="s">
        <v>83</v>
      </c>
      <c r="AV267" s="14" t="s">
        <v>182</v>
      </c>
      <c r="AW267" s="14" t="s">
        <v>31</v>
      </c>
      <c r="AX267" s="14" t="s">
        <v>83</v>
      </c>
      <c r="AY267" s="184" t="s">
        <v>175</v>
      </c>
    </row>
    <row r="268" spans="2:65" s="1" customFormat="1" ht="37.9" customHeight="1">
      <c r="B268" s="143"/>
      <c r="C268" s="172" t="s">
        <v>457</v>
      </c>
      <c r="D268" s="172" t="s">
        <v>186</v>
      </c>
      <c r="E268" s="173" t="s">
        <v>1221</v>
      </c>
      <c r="F268" s="174" t="s">
        <v>1222</v>
      </c>
      <c r="G268" s="175" t="s">
        <v>197</v>
      </c>
      <c r="H268" s="176">
        <v>9.6</v>
      </c>
      <c r="I268" s="177"/>
      <c r="J268" s="178">
        <f>ROUND(I268*H268,2)</f>
        <v>0</v>
      </c>
      <c r="K268" s="179"/>
      <c r="L268" s="180"/>
      <c r="M268" s="181" t="s">
        <v>1</v>
      </c>
      <c r="N268" s="182" t="s">
        <v>42</v>
      </c>
      <c r="P268" s="154">
        <f>O268*H268</f>
        <v>0</v>
      </c>
      <c r="Q268" s="154">
        <v>1E-3</v>
      </c>
      <c r="R268" s="154">
        <f>Q268*H268</f>
        <v>9.5999999999999992E-3</v>
      </c>
      <c r="S268" s="154">
        <v>0</v>
      </c>
      <c r="T268" s="155">
        <f>S268*H268</f>
        <v>0</v>
      </c>
      <c r="AR268" s="156" t="s">
        <v>407</v>
      </c>
      <c r="AT268" s="156" t="s">
        <v>186</v>
      </c>
      <c r="AU268" s="156" t="s">
        <v>83</v>
      </c>
      <c r="AY268" s="17" t="s">
        <v>175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89</v>
      </c>
      <c r="BK268" s="157">
        <f>ROUND(I268*H268,2)</f>
        <v>0</v>
      </c>
      <c r="BL268" s="17" t="s">
        <v>321</v>
      </c>
      <c r="BM268" s="156" t="s">
        <v>1223</v>
      </c>
    </row>
    <row r="269" spans="2:65" s="1" customFormat="1" ht="33" customHeight="1">
      <c r="B269" s="143"/>
      <c r="C269" s="144" t="s">
        <v>463</v>
      </c>
      <c r="D269" s="144" t="s">
        <v>178</v>
      </c>
      <c r="E269" s="145" t="s">
        <v>1224</v>
      </c>
      <c r="F269" s="146" t="s">
        <v>1225</v>
      </c>
      <c r="G269" s="147" t="s">
        <v>197</v>
      </c>
      <c r="H269" s="148">
        <v>11.4</v>
      </c>
      <c r="I269" s="149"/>
      <c r="J269" s="150">
        <f>ROUND(I269*H269,2)</f>
        <v>0</v>
      </c>
      <c r="K269" s="151"/>
      <c r="L269" s="32"/>
      <c r="M269" s="152" t="s">
        <v>1</v>
      </c>
      <c r="N269" s="153" t="s">
        <v>42</v>
      </c>
      <c r="P269" s="154">
        <f>O269*H269</f>
        <v>0</v>
      </c>
      <c r="Q269" s="154">
        <v>0</v>
      </c>
      <c r="R269" s="154">
        <f>Q269*H269</f>
        <v>0</v>
      </c>
      <c r="S269" s="154">
        <v>0.03</v>
      </c>
      <c r="T269" s="155">
        <f>S269*H269</f>
        <v>0.34199999999999997</v>
      </c>
      <c r="AR269" s="156" t="s">
        <v>321</v>
      </c>
      <c r="AT269" s="156" t="s">
        <v>178</v>
      </c>
      <c r="AU269" s="156" t="s">
        <v>83</v>
      </c>
      <c r="AY269" s="17" t="s">
        <v>175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89</v>
      </c>
      <c r="BK269" s="157">
        <f>ROUND(I269*H269,2)</f>
        <v>0</v>
      </c>
      <c r="BL269" s="17" t="s">
        <v>321</v>
      </c>
      <c r="BM269" s="156" t="s">
        <v>1226</v>
      </c>
    </row>
    <row r="270" spans="2:65" s="12" customFormat="1">
      <c r="B270" s="158"/>
      <c r="D270" s="159" t="s">
        <v>184</v>
      </c>
      <c r="E270" s="160" t="s">
        <v>1</v>
      </c>
      <c r="F270" s="161" t="s">
        <v>1227</v>
      </c>
      <c r="H270" s="160" t="s">
        <v>1</v>
      </c>
      <c r="I270" s="162"/>
      <c r="L270" s="158"/>
      <c r="M270" s="163"/>
      <c r="T270" s="164"/>
      <c r="AT270" s="160" t="s">
        <v>184</v>
      </c>
      <c r="AU270" s="160" t="s">
        <v>83</v>
      </c>
      <c r="AV270" s="12" t="s">
        <v>83</v>
      </c>
      <c r="AW270" s="12" t="s">
        <v>31</v>
      </c>
      <c r="AX270" s="12" t="s">
        <v>76</v>
      </c>
      <c r="AY270" s="160" t="s">
        <v>175</v>
      </c>
    </row>
    <row r="271" spans="2:65" s="13" customFormat="1">
      <c r="B271" s="165"/>
      <c r="D271" s="159" t="s">
        <v>184</v>
      </c>
      <c r="E271" s="166" t="s">
        <v>1</v>
      </c>
      <c r="F271" s="167" t="s">
        <v>1228</v>
      </c>
      <c r="H271" s="168">
        <v>11.4</v>
      </c>
      <c r="I271" s="169"/>
      <c r="L271" s="165"/>
      <c r="M271" s="170"/>
      <c r="T271" s="171"/>
      <c r="AT271" s="166" t="s">
        <v>184</v>
      </c>
      <c r="AU271" s="166" t="s">
        <v>83</v>
      </c>
      <c r="AV271" s="13" t="s">
        <v>89</v>
      </c>
      <c r="AW271" s="13" t="s">
        <v>31</v>
      </c>
      <c r="AX271" s="13" t="s">
        <v>83</v>
      </c>
      <c r="AY271" s="166" t="s">
        <v>175</v>
      </c>
    </row>
    <row r="272" spans="2:65" s="1" customFormat="1" ht="24.2" customHeight="1">
      <c r="B272" s="143"/>
      <c r="C272" s="144" t="s">
        <v>480</v>
      </c>
      <c r="D272" s="144" t="s">
        <v>178</v>
      </c>
      <c r="E272" s="145" t="s">
        <v>645</v>
      </c>
      <c r="F272" s="146" t="s">
        <v>646</v>
      </c>
      <c r="G272" s="147" t="s">
        <v>432</v>
      </c>
      <c r="H272" s="190"/>
      <c r="I272" s="149"/>
      <c r="J272" s="150">
        <f>ROUND(I272*H272,2)</f>
        <v>0</v>
      </c>
      <c r="K272" s="151"/>
      <c r="L272" s="32"/>
      <c r="M272" s="194" t="s">
        <v>1</v>
      </c>
      <c r="N272" s="195" t="s">
        <v>42</v>
      </c>
      <c r="O272" s="196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AR272" s="156" t="s">
        <v>321</v>
      </c>
      <c r="AT272" s="156" t="s">
        <v>178</v>
      </c>
      <c r="AU272" s="156" t="s">
        <v>83</v>
      </c>
      <c r="AY272" s="17" t="s">
        <v>175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89</v>
      </c>
      <c r="BK272" s="157">
        <f>ROUND(I272*H272,2)</f>
        <v>0</v>
      </c>
      <c r="BL272" s="17" t="s">
        <v>321</v>
      </c>
      <c r="BM272" s="156" t="s">
        <v>1229</v>
      </c>
    </row>
    <row r="273" spans="2:12" s="1" customFormat="1" ht="6.95" customHeight="1">
      <c r="B273" s="47"/>
      <c r="C273" s="48"/>
      <c r="D273" s="48"/>
      <c r="E273" s="48"/>
      <c r="F273" s="48"/>
      <c r="G273" s="48"/>
      <c r="H273" s="48"/>
      <c r="I273" s="48"/>
      <c r="J273" s="48"/>
      <c r="K273" s="48"/>
      <c r="L273" s="32"/>
    </row>
  </sheetData>
  <autoFilter ref="C127:K272" xr:uid="{00000000-0009-0000-0000-00000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141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1230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ROUND((SUM(BE130:BE241)),  2)</f>
        <v>0</v>
      </c>
      <c r="G35" s="100"/>
      <c r="H35" s="100"/>
      <c r="I35" s="101">
        <v>0.23</v>
      </c>
      <c r="J35" s="99">
        <f>ROUND(((SUM(BE130:BE241))*I35),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ROUND((SUM(BF130:BF241)),  2)</f>
        <v>0</v>
      </c>
      <c r="G36" s="100"/>
      <c r="H36" s="100"/>
      <c r="I36" s="101">
        <v>0.23</v>
      </c>
      <c r="J36" s="99">
        <f>ROUND(((SUM(BF130:BF241))*I36),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ROUND((SUM(BG130:BG241)),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ROUND((SUM(BH130:BH241)),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ROUND((SUM(BI130:BI241)),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141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04 - Asanovanie vonkajších objektov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J130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J131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J132</f>
        <v>0</v>
      </c>
      <c r="L100" s="118"/>
    </row>
    <row r="101" spans="2:47" s="9" customFormat="1" ht="19.899999999999999" customHeight="1">
      <c r="B101" s="118"/>
      <c r="D101" s="119" t="s">
        <v>152</v>
      </c>
      <c r="E101" s="120"/>
      <c r="F101" s="120"/>
      <c r="G101" s="120"/>
      <c r="H101" s="120"/>
      <c r="I101" s="120"/>
      <c r="J101" s="121">
        <f>J149</f>
        <v>0</v>
      </c>
      <c r="L101" s="118"/>
    </row>
    <row r="102" spans="2:47" s="8" customFormat="1" ht="24.95" customHeight="1">
      <c r="B102" s="114"/>
      <c r="D102" s="115" t="s">
        <v>155</v>
      </c>
      <c r="E102" s="116"/>
      <c r="F102" s="116"/>
      <c r="G102" s="116"/>
      <c r="H102" s="116"/>
      <c r="I102" s="116"/>
      <c r="J102" s="117">
        <f>J198</f>
        <v>0</v>
      </c>
      <c r="L102" s="114"/>
    </row>
    <row r="103" spans="2:47" s="9" customFormat="1" ht="19.899999999999999" customHeight="1">
      <c r="B103" s="118"/>
      <c r="D103" s="119" t="s">
        <v>672</v>
      </c>
      <c r="E103" s="120"/>
      <c r="F103" s="120"/>
      <c r="G103" s="120"/>
      <c r="H103" s="120"/>
      <c r="I103" s="120"/>
      <c r="J103" s="121">
        <f>J199</f>
        <v>0</v>
      </c>
      <c r="L103" s="118"/>
    </row>
    <row r="104" spans="2:47" s="9" customFormat="1" ht="19.899999999999999" customHeight="1">
      <c r="B104" s="118"/>
      <c r="D104" s="119" t="s">
        <v>673</v>
      </c>
      <c r="E104" s="120"/>
      <c r="F104" s="120"/>
      <c r="G104" s="120"/>
      <c r="H104" s="120"/>
      <c r="I104" s="120"/>
      <c r="J104" s="121">
        <f>J208</f>
        <v>0</v>
      </c>
      <c r="L104" s="118"/>
    </row>
    <row r="105" spans="2:47" s="9" customFormat="1" ht="19.899999999999999" customHeight="1">
      <c r="B105" s="118"/>
      <c r="D105" s="119" t="s">
        <v>1231</v>
      </c>
      <c r="E105" s="120"/>
      <c r="F105" s="120"/>
      <c r="G105" s="120"/>
      <c r="H105" s="120"/>
      <c r="I105" s="120"/>
      <c r="J105" s="121">
        <f>J213</f>
        <v>0</v>
      </c>
      <c r="L105" s="118"/>
    </row>
    <row r="106" spans="2:47" s="9" customFormat="1" ht="19.899999999999999" customHeight="1">
      <c r="B106" s="118"/>
      <c r="D106" s="119" t="s">
        <v>1232</v>
      </c>
      <c r="E106" s="120"/>
      <c r="F106" s="120"/>
      <c r="G106" s="120"/>
      <c r="H106" s="120"/>
      <c r="I106" s="120"/>
      <c r="J106" s="121">
        <f>J221</f>
        <v>0</v>
      </c>
      <c r="L106" s="118"/>
    </row>
    <row r="107" spans="2:47" s="9" customFormat="1" ht="19.899999999999999" customHeight="1">
      <c r="B107" s="118"/>
      <c r="D107" s="119" t="s">
        <v>156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2:47" s="9" customFormat="1" ht="19.899999999999999" customHeight="1">
      <c r="B108" s="118"/>
      <c r="D108" s="119" t="s">
        <v>158</v>
      </c>
      <c r="E108" s="120"/>
      <c r="F108" s="120"/>
      <c r="G108" s="120"/>
      <c r="H108" s="120"/>
      <c r="I108" s="120"/>
      <c r="J108" s="121">
        <f>J235</f>
        <v>0</v>
      </c>
      <c r="L108" s="118"/>
    </row>
    <row r="109" spans="2:47" s="1" customFormat="1" ht="21.75" customHeight="1">
      <c r="B109" s="32"/>
      <c r="L109" s="32"/>
    </row>
    <row r="110" spans="2:47" s="1" customFormat="1" ht="6.95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2"/>
    </row>
    <row r="114" spans="2:12" s="1" customFormat="1" ht="6.95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2"/>
    </row>
    <row r="115" spans="2:12" s="1" customFormat="1" ht="24.95" customHeight="1">
      <c r="B115" s="32"/>
      <c r="C115" s="21" t="s">
        <v>161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15</v>
      </c>
      <c r="L117" s="32"/>
    </row>
    <row r="118" spans="2:12" s="1" customFormat="1" ht="26.25" customHeight="1">
      <c r="B118" s="32"/>
      <c r="E118" s="261" t="str">
        <f>E7</f>
        <v>Stavebné úpravy a rekonštrukcia priestorov Strednej odbornej školy drevárskej vo Zvolene</v>
      </c>
      <c r="F118" s="262"/>
      <c r="G118" s="262"/>
      <c r="H118" s="262"/>
      <c r="L118" s="32"/>
    </row>
    <row r="119" spans="2:12" ht="12" customHeight="1">
      <c r="B119" s="20"/>
      <c r="C119" s="27" t="s">
        <v>140</v>
      </c>
      <c r="L119" s="20"/>
    </row>
    <row r="120" spans="2:12" s="1" customFormat="1" ht="16.5" customHeight="1">
      <c r="B120" s="32"/>
      <c r="E120" s="261" t="s">
        <v>141</v>
      </c>
      <c r="F120" s="260"/>
      <c r="G120" s="260"/>
      <c r="H120" s="260"/>
      <c r="L120" s="32"/>
    </row>
    <row r="121" spans="2:12" s="1" customFormat="1" ht="12" customHeight="1">
      <c r="B121" s="32"/>
      <c r="C121" s="27" t="s">
        <v>142</v>
      </c>
      <c r="L121" s="32"/>
    </row>
    <row r="122" spans="2:12" s="1" customFormat="1" ht="16.5" customHeight="1">
      <c r="B122" s="32"/>
      <c r="E122" s="215" t="str">
        <f>E11</f>
        <v>04 - Asanovanie vonkajších objektov</v>
      </c>
      <c r="F122" s="260"/>
      <c r="G122" s="260"/>
      <c r="H122" s="260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F14</f>
        <v>parc.č. 1132/1, 1132/2, 1558/147 k.ú. Môťová</v>
      </c>
      <c r="I124" s="27" t="s">
        <v>21</v>
      </c>
      <c r="J124" s="55" t="str">
        <f>IF(J14="","",J14)</f>
        <v>27. 2. 2025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23</v>
      </c>
      <c r="F126" s="25" t="str">
        <f>E17</f>
        <v>Banskobystrický samosprávny kraj</v>
      </c>
      <c r="I126" s="27" t="s">
        <v>29</v>
      </c>
      <c r="J126" s="30" t="str">
        <f>E23</f>
        <v>Ing. Marek Mečír</v>
      </c>
      <c r="L126" s="32"/>
    </row>
    <row r="127" spans="2:12" s="1" customFormat="1" ht="15.2" customHeight="1">
      <c r="B127" s="32"/>
      <c r="C127" s="27" t="s">
        <v>27</v>
      </c>
      <c r="F127" s="25" t="str">
        <f>IF(E20="","",E20)</f>
        <v>Vyplň údaj</v>
      </c>
      <c r="I127" s="27" t="s">
        <v>32</v>
      </c>
      <c r="J127" s="30" t="str">
        <f>E26</f>
        <v>Stanislav Hlubina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2"/>
      <c r="C129" s="123" t="s">
        <v>162</v>
      </c>
      <c r="D129" s="124" t="s">
        <v>61</v>
      </c>
      <c r="E129" s="124" t="s">
        <v>57</v>
      </c>
      <c r="F129" s="124" t="s">
        <v>58</v>
      </c>
      <c r="G129" s="124" t="s">
        <v>163</v>
      </c>
      <c r="H129" s="124" t="s">
        <v>164</v>
      </c>
      <c r="I129" s="124" t="s">
        <v>165</v>
      </c>
      <c r="J129" s="125" t="s">
        <v>146</v>
      </c>
      <c r="K129" s="126" t="s">
        <v>166</v>
      </c>
      <c r="L129" s="122"/>
      <c r="M129" s="62" t="s">
        <v>1</v>
      </c>
      <c r="N129" s="63" t="s">
        <v>40</v>
      </c>
      <c r="O129" s="63" t="s">
        <v>167</v>
      </c>
      <c r="P129" s="63" t="s">
        <v>168</v>
      </c>
      <c r="Q129" s="63" t="s">
        <v>169</v>
      </c>
      <c r="R129" s="63" t="s">
        <v>170</v>
      </c>
      <c r="S129" s="63" t="s">
        <v>171</v>
      </c>
      <c r="T129" s="64" t="s">
        <v>172</v>
      </c>
    </row>
    <row r="130" spans="2:65" s="1" customFormat="1" ht="22.9" customHeight="1">
      <c r="B130" s="32"/>
      <c r="C130" s="67" t="s">
        <v>147</v>
      </c>
      <c r="J130" s="127">
        <f>BK130</f>
        <v>0</v>
      </c>
      <c r="L130" s="32"/>
      <c r="M130" s="65"/>
      <c r="N130" s="56"/>
      <c r="O130" s="56"/>
      <c r="P130" s="128">
        <f>P131+P198</f>
        <v>0</v>
      </c>
      <c r="Q130" s="56"/>
      <c r="R130" s="128">
        <f>R131+R198</f>
        <v>0.26078473999999996</v>
      </c>
      <c r="S130" s="56"/>
      <c r="T130" s="129">
        <f>T131+T198</f>
        <v>519.79458350000004</v>
      </c>
      <c r="AT130" s="17" t="s">
        <v>75</v>
      </c>
      <c r="AU130" s="17" t="s">
        <v>148</v>
      </c>
      <c r="BK130" s="130">
        <f>BK131+BK198</f>
        <v>0</v>
      </c>
    </row>
    <row r="131" spans="2:65" s="11" customFormat="1" ht="25.9" customHeight="1">
      <c r="B131" s="131"/>
      <c r="D131" s="132" t="s">
        <v>75</v>
      </c>
      <c r="E131" s="133" t="s">
        <v>173</v>
      </c>
      <c r="F131" s="133" t="s">
        <v>174</v>
      </c>
      <c r="I131" s="134"/>
      <c r="J131" s="135">
        <f>BK131</f>
        <v>0</v>
      </c>
      <c r="L131" s="131"/>
      <c r="M131" s="136"/>
      <c r="P131" s="137">
        <f>P132+P149</f>
        <v>0</v>
      </c>
      <c r="R131" s="137">
        <f>R132+R149</f>
        <v>3.0939999999999999E-5</v>
      </c>
      <c r="T131" s="138">
        <f>T132+T149</f>
        <v>497.27411499999999</v>
      </c>
      <c r="AR131" s="132" t="s">
        <v>83</v>
      </c>
      <c r="AT131" s="139" t="s">
        <v>75</v>
      </c>
      <c r="AU131" s="139" t="s">
        <v>76</v>
      </c>
      <c r="AY131" s="132" t="s">
        <v>175</v>
      </c>
      <c r="BK131" s="140">
        <f>BK132+BK149</f>
        <v>0</v>
      </c>
    </row>
    <row r="132" spans="2:65" s="11" customFormat="1" ht="22.9" customHeight="1">
      <c r="B132" s="131"/>
      <c r="D132" s="132" t="s">
        <v>75</v>
      </c>
      <c r="E132" s="141" t="s">
        <v>83</v>
      </c>
      <c r="F132" s="141" t="s">
        <v>678</v>
      </c>
      <c r="I132" s="134"/>
      <c r="J132" s="142">
        <f>BK132</f>
        <v>0</v>
      </c>
      <c r="L132" s="131"/>
      <c r="M132" s="136"/>
      <c r="P132" s="137">
        <f>SUM(P133:P148)</f>
        <v>0</v>
      </c>
      <c r="R132" s="137">
        <f>SUM(R133:R148)</f>
        <v>3.0939999999999999E-5</v>
      </c>
      <c r="T132" s="138">
        <f>SUM(T133:T148)</f>
        <v>71.77391999999999</v>
      </c>
      <c r="AR132" s="132" t="s">
        <v>83</v>
      </c>
      <c r="AT132" s="139" t="s">
        <v>75</v>
      </c>
      <c r="AU132" s="139" t="s">
        <v>83</v>
      </c>
      <c r="AY132" s="132" t="s">
        <v>175</v>
      </c>
      <c r="BK132" s="140">
        <f>SUM(BK133:BK148)</f>
        <v>0</v>
      </c>
    </row>
    <row r="133" spans="2:65" s="1" customFormat="1" ht="24.2" customHeight="1">
      <c r="B133" s="143"/>
      <c r="C133" s="144" t="s">
        <v>83</v>
      </c>
      <c r="D133" s="144" t="s">
        <v>178</v>
      </c>
      <c r="E133" s="145" t="s">
        <v>1233</v>
      </c>
      <c r="F133" s="146" t="s">
        <v>1234</v>
      </c>
      <c r="G133" s="147" t="s">
        <v>181</v>
      </c>
      <c r="H133" s="148">
        <v>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182</v>
      </c>
      <c r="AT133" s="156" t="s">
        <v>178</v>
      </c>
      <c r="AU133" s="156" t="s">
        <v>89</v>
      </c>
      <c r="AY133" s="17" t="s">
        <v>175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89</v>
      </c>
      <c r="BK133" s="157">
        <f>ROUND(I133*H133,2)</f>
        <v>0</v>
      </c>
      <c r="BL133" s="17" t="s">
        <v>182</v>
      </c>
      <c r="BM133" s="156" t="s">
        <v>1235</v>
      </c>
    </row>
    <row r="134" spans="2:65" s="13" customFormat="1">
      <c r="B134" s="165"/>
      <c r="D134" s="159" t="s">
        <v>184</v>
      </c>
      <c r="E134" s="166" t="s">
        <v>1</v>
      </c>
      <c r="F134" s="167" t="s">
        <v>1236</v>
      </c>
      <c r="H134" s="168">
        <v>1</v>
      </c>
      <c r="I134" s="169"/>
      <c r="L134" s="165"/>
      <c r="M134" s="170"/>
      <c r="T134" s="171"/>
      <c r="AT134" s="166" t="s">
        <v>184</v>
      </c>
      <c r="AU134" s="166" t="s">
        <v>89</v>
      </c>
      <c r="AV134" s="13" t="s">
        <v>89</v>
      </c>
      <c r="AW134" s="13" t="s">
        <v>31</v>
      </c>
      <c r="AX134" s="13" t="s">
        <v>83</v>
      </c>
      <c r="AY134" s="166" t="s">
        <v>175</v>
      </c>
    </row>
    <row r="135" spans="2:65" s="1" customFormat="1" ht="24.2" customHeight="1">
      <c r="B135" s="143"/>
      <c r="C135" s="144" t="s">
        <v>89</v>
      </c>
      <c r="D135" s="144" t="s">
        <v>178</v>
      </c>
      <c r="E135" s="145" t="s">
        <v>1237</v>
      </c>
      <c r="F135" s="146" t="s">
        <v>1238</v>
      </c>
      <c r="G135" s="147" t="s">
        <v>181</v>
      </c>
      <c r="H135" s="148">
        <v>1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P135" s="154">
        <f>O135*H135</f>
        <v>0</v>
      </c>
      <c r="Q135" s="154">
        <v>3.0939999999999999E-5</v>
      </c>
      <c r="R135" s="154">
        <f>Q135*H135</f>
        <v>3.0939999999999999E-5</v>
      </c>
      <c r="S135" s="154">
        <v>0</v>
      </c>
      <c r="T135" s="155">
        <f>S135*H135</f>
        <v>0</v>
      </c>
      <c r="AR135" s="156" t="s">
        <v>182</v>
      </c>
      <c r="AT135" s="156" t="s">
        <v>178</v>
      </c>
      <c r="AU135" s="156" t="s">
        <v>89</v>
      </c>
      <c r="AY135" s="17" t="s">
        <v>175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89</v>
      </c>
      <c r="BK135" s="157">
        <f>ROUND(I135*H135,2)</f>
        <v>0</v>
      </c>
      <c r="BL135" s="17" t="s">
        <v>182</v>
      </c>
      <c r="BM135" s="156" t="s">
        <v>1239</v>
      </c>
    </row>
    <row r="136" spans="2:65" s="13" customFormat="1">
      <c r="B136" s="165"/>
      <c r="D136" s="159" t="s">
        <v>184</v>
      </c>
      <c r="E136" s="166" t="s">
        <v>1</v>
      </c>
      <c r="F136" s="167" t="s">
        <v>1236</v>
      </c>
      <c r="H136" s="168">
        <v>1</v>
      </c>
      <c r="I136" s="169"/>
      <c r="L136" s="165"/>
      <c r="M136" s="170"/>
      <c r="T136" s="171"/>
      <c r="AT136" s="166" t="s">
        <v>184</v>
      </c>
      <c r="AU136" s="166" t="s">
        <v>89</v>
      </c>
      <c r="AV136" s="13" t="s">
        <v>89</v>
      </c>
      <c r="AW136" s="13" t="s">
        <v>31</v>
      </c>
      <c r="AX136" s="13" t="s">
        <v>83</v>
      </c>
      <c r="AY136" s="166" t="s">
        <v>175</v>
      </c>
    </row>
    <row r="137" spans="2:65" s="1" customFormat="1" ht="33" customHeight="1">
      <c r="B137" s="143"/>
      <c r="C137" s="144" t="s">
        <v>176</v>
      </c>
      <c r="D137" s="144" t="s">
        <v>178</v>
      </c>
      <c r="E137" s="145" t="s">
        <v>1051</v>
      </c>
      <c r="F137" s="146" t="s">
        <v>1052</v>
      </c>
      <c r="G137" s="147" t="s">
        <v>197</v>
      </c>
      <c r="H137" s="148">
        <v>299.05799999999999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0.24</v>
      </c>
      <c r="T137" s="155">
        <f>S137*H137</f>
        <v>71.77391999999999</v>
      </c>
      <c r="AR137" s="156" t="s">
        <v>182</v>
      </c>
      <c r="AT137" s="156" t="s">
        <v>178</v>
      </c>
      <c r="AU137" s="156" t="s">
        <v>89</v>
      </c>
      <c r="AY137" s="17" t="s">
        <v>175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182</v>
      </c>
      <c r="BM137" s="156" t="s">
        <v>1240</v>
      </c>
    </row>
    <row r="138" spans="2:65" s="12" customFormat="1">
      <c r="B138" s="158"/>
      <c r="D138" s="159" t="s">
        <v>184</v>
      </c>
      <c r="E138" s="160" t="s">
        <v>1</v>
      </c>
      <c r="F138" s="161" t="s">
        <v>1241</v>
      </c>
      <c r="H138" s="160" t="s">
        <v>1</v>
      </c>
      <c r="I138" s="162"/>
      <c r="L138" s="158"/>
      <c r="M138" s="163"/>
      <c r="T138" s="164"/>
      <c r="AT138" s="160" t="s">
        <v>184</v>
      </c>
      <c r="AU138" s="160" t="s">
        <v>89</v>
      </c>
      <c r="AV138" s="12" t="s">
        <v>83</v>
      </c>
      <c r="AW138" s="12" t="s">
        <v>31</v>
      </c>
      <c r="AX138" s="12" t="s">
        <v>76</v>
      </c>
      <c r="AY138" s="160" t="s">
        <v>175</v>
      </c>
    </row>
    <row r="139" spans="2:65" s="12" customFormat="1">
      <c r="B139" s="158"/>
      <c r="D139" s="159" t="s">
        <v>184</v>
      </c>
      <c r="E139" s="160" t="s">
        <v>1</v>
      </c>
      <c r="F139" s="161" t="s">
        <v>1242</v>
      </c>
      <c r="H139" s="160" t="s">
        <v>1</v>
      </c>
      <c r="I139" s="162"/>
      <c r="L139" s="158"/>
      <c r="M139" s="163"/>
      <c r="T139" s="164"/>
      <c r="AT139" s="160" t="s">
        <v>184</v>
      </c>
      <c r="AU139" s="160" t="s">
        <v>89</v>
      </c>
      <c r="AV139" s="12" t="s">
        <v>83</v>
      </c>
      <c r="AW139" s="12" t="s">
        <v>31</v>
      </c>
      <c r="AX139" s="12" t="s">
        <v>76</v>
      </c>
      <c r="AY139" s="160" t="s">
        <v>175</v>
      </c>
    </row>
    <row r="140" spans="2:65" s="13" customFormat="1">
      <c r="B140" s="165"/>
      <c r="D140" s="159" t="s">
        <v>184</v>
      </c>
      <c r="E140" s="166" t="s">
        <v>1</v>
      </c>
      <c r="F140" s="167" t="s">
        <v>1243</v>
      </c>
      <c r="H140" s="168">
        <v>21.158000000000001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175</v>
      </c>
    </row>
    <row r="141" spans="2:65" s="12" customFormat="1">
      <c r="B141" s="158"/>
      <c r="D141" s="159" t="s">
        <v>184</v>
      </c>
      <c r="E141" s="160" t="s">
        <v>1</v>
      </c>
      <c r="F141" s="161" t="s">
        <v>1244</v>
      </c>
      <c r="H141" s="160" t="s">
        <v>1</v>
      </c>
      <c r="I141" s="162"/>
      <c r="L141" s="158"/>
      <c r="M141" s="163"/>
      <c r="T141" s="164"/>
      <c r="AT141" s="160" t="s">
        <v>184</v>
      </c>
      <c r="AU141" s="160" t="s">
        <v>89</v>
      </c>
      <c r="AV141" s="12" t="s">
        <v>83</v>
      </c>
      <c r="AW141" s="12" t="s">
        <v>31</v>
      </c>
      <c r="AX141" s="12" t="s">
        <v>76</v>
      </c>
      <c r="AY141" s="160" t="s">
        <v>175</v>
      </c>
    </row>
    <row r="142" spans="2:65" s="13" customFormat="1">
      <c r="B142" s="165"/>
      <c r="D142" s="159" t="s">
        <v>184</v>
      </c>
      <c r="E142" s="166" t="s">
        <v>1</v>
      </c>
      <c r="F142" s="167" t="s">
        <v>1245</v>
      </c>
      <c r="H142" s="168">
        <v>233.45</v>
      </c>
      <c r="I142" s="169"/>
      <c r="L142" s="165"/>
      <c r="M142" s="170"/>
      <c r="T142" s="171"/>
      <c r="AT142" s="166" t="s">
        <v>184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175</v>
      </c>
    </row>
    <row r="143" spans="2:65" s="12" customFormat="1">
      <c r="B143" s="158"/>
      <c r="D143" s="159" t="s">
        <v>184</v>
      </c>
      <c r="E143" s="160" t="s">
        <v>1</v>
      </c>
      <c r="F143" s="161" t="s">
        <v>1246</v>
      </c>
      <c r="H143" s="160" t="s">
        <v>1</v>
      </c>
      <c r="I143" s="162"/>
      <c r="L143" s="158"/>
      <c r="M143" s="163"/>
      <c r="T143" s="164"/>
      <c r="AT143" s="160" t="s">
        <v>184</v>
      </c>
      <c r="AU143" s="160" t="s">
        <v>89</v>
      </c>
      <c r="AV143" s="12" t="s">
        <v>83</v>
      </c>
      <c r="AW143" s="12" t="s">
        <v>31</v>
      </c>
      <c r="AX143" s="12" t="s">
        <v>76</v>
      </c>
      <c r="AY143" s="160" t="s">
        <v>175</v>
      </c>
    </row>
    <row r="144" spans="2:65" s="13" customFormat="1">
      <c r="B144" s="165"/>
      <c r="D144" s="159" t="s">
        <v>184</v>
      </c>
      <c r="E144" s="166" t="s">
        <v>1</v>
      </c>
      <c r="F144" s="167" t="s">
        <v>1247</v>
      </c>
      <c r="H144" s="168">
        <v>44.45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175</v>
      </c>
    </row>
    <row r="145" spans="2:65" s="14" customFormat="1">
      <c r="B145" s="183"/>
      <c r="D145" s="159" t="s">
        <v>184</v>
      </c>
      <c r="E145" s="184" t="s">
        <v>1</v>
      </c>
      <c r="F145" s="185" t="s">
        <v>204</v>
      </c>
      <c r="H145" s="186">
        <v>299.05799999999999</v>
      </c>
      <c r="I145" s="187"/>
      <c r="L145" s="183"/>
      <c r="M145" s="188"/>
      <c r="T145" s="189"/>
      <c r="AT145" s="184" t="s">
        <v>184</v>
      </c>
      <c r="AU145" s="184" t="s">
        <v>89</v>
      </c>
      <c r="AV145" s="14" t="s">
        <v>182</v>
      </c>
      <c r="AW145" s="14" t="s">
        <v>31</v>
      </c>
      <c r="AX145" s="14" t="s">
        <v>83</v>
      </c>
      <c r="AY145" s="184" t="s">
        <v>175</v>
      </c>
    </row>
    <row r="146" spans="2:65" s="1" customFormat="1" ht="24.2" customHeight="1">
      <c r="B146" s="143"/>
      <c r="C146" s="144" t="s">
        <v>182</v>
      </c>
      <c r="D146" s="144" t="s">
        <v>178</v>
      </c>
      <c r="E146" s="145" t="s">
        <v>1248</v>
      </c>
      <c r="F146" s="146" t="s">
        <v>1249</v>
      </c>
      <c r="G146" s="147" t="s">
        <v>181</v>
      </c>
      <c r="H146" s="148">
        <v>1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182</v>
      </c>
      <c r="AT146" s="156" t="s">
        <v>178</v>
      </c>
      <c r="AU146" s="156" t="s">
        <v>89</v>
      </c>
      <c r="AY146" s="17" t="s">
        <v>175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182</v>
      </c>
      <c r="BM146" s="156" t="s">
        <v>1250</v>
      </c>
    </row>
    <row r="147" spans="2:65" s="1" customFormat="1" ht="24.2" customHeight="1">
      <c r="B147" s="143"/>
      <c r="C147" s="144" t="s">
        <v>207</v>
      </c>
      <c r="D147" s="144" t="s">
        <v>178</v>
      </c>
      <c r="E147" s="145" t="s">
        <v>1251</v>
      </c>
      <c r="F147" s="146" t="s">
        <v>1252</v>
      </c>
      <c r="G147" s="147" t="s">
        <v>181</v>
      </c>
      <c r="H147" s="148">
        <v>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182</v>
      </c>
      <c r="AT147" s="156" t="s">
        <v>178</v>
      </c>
      <c r="AU147" s="156" t="s">
        <v>89</v>
      </c>
      <c r="AY147" s="17" t="s">
        <v>175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182</v>
      </c>
      <c r="BM147" s="156" t="s">
        <v>1253</v>
      </c>
    </row>
    <row r="148" spans="2:65" s="1" customFormat="1" ht="24.2" customHeight="1">
      <c r="B148" s="143"/>
      <c r="C148" s="144" t="s">
        <v>205</v>
      </c>
      <c r="D148" s="144" t="s">
        <v>178</v>
      </c>
      <c r="E148" s="145" t="s">
        <v>1254</v>
      </c>
      <c r="F148" s="146" t="s">
        <v>1255</v>
      </c>
      <c r="G148" s="147" t="s">
        <v>181</v>
      </c>
      <c r="H148" s="148">
        <v>1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182</v>
      </c>
      <c r="AT148" s="156" t="s">
        <v>178</v>
      </c>
      <c r="AU148" s="156" t="s">
        <v>89</v>
      </c>
      <c r="AY148" s="17" t="s">
        <v>175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182</v>
      </c>
      <c r="BM148" s="156" t="s">
        <v>1256</v>
      </c>
    </row>
    <row r="149" spans="2:65" s="11" customFormat="1" ht="22.9" customHeight="1">
      <c r="B149" s="131"/>
      <c r="D149" s="132" t="s">
        <v>75</v>
      </c>
      <c r="E149" s="141" t="s">
        <v>269</v>
      </c>
      <c r="F149" s="141" t="s">
        <v>286</v>
      </c>
      <c r="I149" s="134"/>
      <c r="J149" s="142">
        <f>BK149</f>
        <v>0</v>
      </c>
      <c r="L149" s="131"/>
      <c r="M149" s="136"/>
      <c r="P149" s="137">
        <f>SUM(P150:P197)</f>
        <v>0</v>
      </c>
      <c r="R149" s="137">
        <f>SUM(R150:R197)</f>
        <v>0</v>
      </c>
      <c r="T149" s="138">
        <f>SUM(T150:T197)</f>
        <v>425.50019500000002</v>
      </c>
      <c r="AR149" s="132" t="s">
        <v>83</v>
      </c>
      <c r="AT149" s="139" t="s">
        <v>75</v>
      </c>
      <c r="AU149" s="139" t="s">
        <v>83</v>
      </c>
      <c r="AY149" s="132" t="s">
        <v>175</v>
      </c>
      <c r="BK149" s="140">
        <f>SUM(BK150:BK197)</f>
        <v>0</v>
      </c>
    </row>
    <row r="150" spans="2:65" s="1" customFormat="1" ht="37.9" customHeight="1">
      <c r="B150" s="143"/>
      <c r="C150" s="144" t="s">
        <v>247</v>
      </c>
      <c r="D150" s="144" t="s">
        <v>178</v>
      </c>
      <c r="E150" s="145" t="s">
        <v>1257</v>
      </c>
      <c r="F150" s="146" t="s">
        <v>1258</v>
      </c>
      <c r="G150" s="147" t="s">
        <v>289</v>
      </c>
      <c r="H150" s="148">
        <v>158.05699999999999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2.2000000000000002</v>
      </c>
      <c r="T150" s="155">
        <f>S150*H150</f>
        <v>347.72539999999998</v>
      </c>
      <c r="AR150" s="156" t="s">
        <v>182</v>
      </c>
      <c r="AT150" s="156" t="s">
        <v>178</v>
      </c>
      <c r="AU150" s="156" t="s">
        <v>89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1259</v>
      </c>
    </row>
    <row r="151" spans="2:65" s="12" customFormat="1">
      <c r="B151" s="158"/>
      <c r="D151" s="159" t="s">
        <v>184</v>
      </c>
      <c r="E151" s="160" t="s">
        <v>1</v>
      </c>
      <c r="F151" s="161" t="s">
        <v>1242</v>
      </c>
      <c r="H151" s="160" t="s">
        <v>1</v>
      </c>
      <c r="I151" s="162"/>
      <c r="L151" s="158"/>
      <c r="M151" s="163"/>
      <c r="T151" s="164"/>
      <c r="AT151" s="160" t="s">
        <v>184</v>
      </c>
      <c r="AU151" s="160" t="s">
        <v>89</v>
      </c>
      <c r="AV151" s="12" t="s">
        <v>83</v>
      </c>
      <c r="AW151" s="12" t="s">
        <v>31</v>
      </c>
      <c r="AX151" s="12" t="s">
        <v>76</v>
      </c>
      <c r="AY151" s="160" t="s">
        <v>175</v>
      </c>
    </row>
    <row r="152" spans="2:65" s="13" customFormat="1">
      <c r="B152" s="165"/>
      <c r="D152" s="159" t="s">
        <v>184</v>
      </c>
      <c r="E152" s="166" t="s">
        <v>1</v>
      </c>
      <c r="F152" s="167" t="s">
        <v>1260</v>
      </c>
      <c r="H152" s="168">
        <v>6.375</v>
      </c>
      <c r="I152" s="169"/>
      <c r="L152" s="165"/>
      <c r="M152" s="170"/>
      <c r="T152" s="171"/>
      <c r="AT152" s="166" t="s">
        <v>184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175</v>
      </c>
    </row>
    <row r="153" spans="2:65" s="12" customFormat="1">
      <c r="B153" s="158"/>
      <c r="D153" s="159" t="s">
        <v>184</v>
      </c>
      <c r="E153" s="160" t="s">
        <v>1</v>
      </c>
      <c r="F153" s="161" t="s">
        <v>1242</v>
      </c>
      <c r="H153" s="160" t="s">
        <v>1</v>
      </c>
      <c r="I153" s="162"/>
      <c r="L153" s="158"/>
      <c r="M153" s="163"/>
      <c r="T153" s="164"/>
      <c r="AT153" s="160" t="s">
        <v>184</v>
      </c>
      <c r="AU153" s="160" t="s">
        <v>89</v>
      </c>
      <c r="AV153" s="12" t="s">
        <v>83</v>
      </c>
      <c r="AW153" s="12" t="s">
        <v>31</v>
      </c>
      <c r="AX153" s="12" t="s">
        <v>76</v>
      </c>
      <c r="AY153" s="160" t="s">
        <v>175</v>
      </c>
    </row>
    <row r="154" spans="2:65" s="13" customFormat="1">
      <c r="B154" s="165"/>
      <c r="D154" s="159" t="s">
        <v>184</v>
      </c>
      <c r="E154" s="166" t="s">
        <v>1</v>
      </c>
      <c r="F154" s="167" t="s">
        <v>1261</v>
      </c>
      <c r="H154" s="168">
        <v>5.2889999999999997</v>
      </c>
      <c r="I154" s="169"/>
      <c r="L154" s="165"/>
      <c r="M154" s="170"/>
      <c r="T154" s="171"/>
      <c r="AT154" s="166" t="s">
        <v>184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175</v>
      </c>
    </row>
    <row r="155" spans="2:65" s="12" customFormat="1">
      <c r="B155" s="158"/>
      <c r="D155" s="159" t="s">
        <v>184</v>
      </c>
      <c r="E155" s="160" t="s">
        <v>1</v>
      </c>
      <c r="F155" s="161" t="s">
        <v>1244</v>
      </c>
      <c r="H155" s="160" t="s">
        <v>1</v>
      </c>
      <c r="I155" s="162"/>
      <c r="L155" s="158"/>
      <c r="M155" s="163"/>
      <c r="T155" s="164"/>
      <c r="AT155" s="160" t="s">
        <v>184</v>
      </c>
      <c r="AU155" s="160" t="s">
        <v>89</v>
      </c>
      <c r="AV155" s="12" t="s">
        <v>83</v>
      </c>
      <c r="AW155" s="12" t="s">
        <v>31</v>
      </c>
      <c r="AX155" s="12" t="s">
        <v>76</v>
      </c>
      <c r="AY155" s="160" t="s">
        <v>175</v>
      </c>
    </row>
    <row r="156" spans="2:65" s="13" customFormat="1">
      <c r="B156" s="165"/>
      <c r="D156" s="159" t="s">
        <v>184</v>
      </c>
      <c r="E156" s="166" t="s">
        <v>1</v>
      </c>
      <c r="F156" s="167" t="s">
        <v>1262</v>
      </c>
      <c r="H156" s="168">
        <v>116.72499999999999</v>
      </c>
      <c r="I156" s="169"/>
      <c r="L156" s="165"/>
      <c r="M156" s="170"/>
      <c r="T156" s="171"/>
      <c r="AT156" s="166" t="s">
        <v>184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175</v>
      </c>
    </row>
    <row r="157" spans="2:65" s="12" customFormat="1">
      <c r="B157" s="158"/>
      <c r="D157" s="159" t="s">
        <v>184</v>
      </c>
      <c r="E157" s="160" t="s">
        <v>1</v>
      </c>
      <c r="F157" s="161" t="s">
        <v>1246</v>
      </c>
      <c r="H157" s="160" t="s">
        <v>1</v>
      </c>
      <c r="I157" s="162"/>
      <c r="L157" s="158"/>
      <c r="M157" s="163"/>
      <c r="T157" s="164"/>
      <c r="AT157" s="160" t="s">
        <v>184</v>
      </c>
      <c r="AU157" s="160" t="s">
        <v>89</v>
      </c>
      <c r="AV157" s="12" t="s">
        <v>83</v>
      </c>
      <c r="AW157" s="12" t="s">
        <v>31</v>
      </c>
      <c r="AX157" s="12" t="s">
        <v>76</v>
      </c>
      <c r="AY157" s="160" t="s">
        <v>175</v>
      </c>
    </row>
    <row r="158" spans="2:65" s="13" customFormat="1">
      <c r="B158" s="165"/>
      <c r="D158" s="159" t="s">
        <v>184</v>
      </c>
      <c r="E158" s="166" t="s">
        <v>1</v>
      </c>
      <c r="F158" s="167" t="s">
        <v>1263</v>
      </c>
      <c r="H158" s="168">
        <v>6.6680000000000001</v>
      </c>
      <c r="I158" s="169"/>
      <c r="L158" s="165"/>
      <c r="M158" s="170"/>
      <c r="T158" s="171"/>
      <c r="AT158" s="166" t="s">
        <v>184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175</v>
      </c>
    </row>
    <row r="159" spans="2:65" s="12" customFormat="1">
      <c r="B159" s="158"/>
      <c r="D159" s="159" t="s">
        <v>184</v>
      </c>
      <c r="E159" s="160" t="s">
        <v>1</v>
      </c>
      <c r="F159" s="161" t="s">
        <v>1264</v>
      </c>
      <c r="H159" s="160" t="s">
        <v>1</v>
      </c>
      <c r="I159" s="162"/>
      <c r="L159" s="158"/>
      <c r="M159" s="163"/>
      <c r="T159" s="164"/>
      <c r="AT159" s="160" t="s">
        <v>184</v>
      </c>
      <c r="AU159" s="160" t="s">
        <v>89</v>
      </c>
      <c r="AV159" s="12" t="s">
        <v>83</v>
      </c>
      <c r="AW159" s="12" t="s">
        <v>31</v>
      </c>
      <c r="AX159" s="12" t="s">
        <v>76</v>
      </c>
      <c r="AY159" s="160" t="s">
        <v>175</v>
      </c>
    </row>
    <row r="160" spans="2:65" s="13" customFormat="1">
      <c r="B160" s="165"/>
      <c r="D160" s="159" t="s">
        <v>184</v>
      </c>
      <c r="E160" s="166" t="s">
        <v>1</v>
      </c>
      <c r="F160" s="167" t="s">
        <v>1265</v>
      </c>
      <c r="H160" s="168">
        <v>23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4" customFormat="1">
      <c r="B161" s="183"/>
      <c r="D161" s="159" t="s">
        <v>184</v>
      </c>
      <c r="E161" s="184" t="s">
        <v>1</v>
      </c>
      <c r="F161" s="185" t="s">
        <v>204</v>
      </c>
      <c r="H161" s="186">
        <v>158.05699999999999</v>
      </c>
      <c r="I161" s="187"/>
      <c r="L161" s="183"/>
      <c r="M161" s="188"/>
      <c r="T161" s="189"/>
      <c r="AT161" s="184" t="s">
        <v>184</v>
      </c>
      <c r="AU161" s="184" t="s">
        <v>89</v>
      </c>
      <c r="AV161" s="14" t="s">
        <v>182</v>
      </c>
      <c r="AW161" s="14" t="s">
        <v>31</v>
      </c>
      <c r="AX161" s="14" t="s">
        <v>83</v>
      </c>
      <c r="AY161" s="184" t="s">
        <v>175</v>
      </c>
    </row>
    <row r="162" spans="2:65" s="1" customFormat="1" ht="24.2" customHeight="1">
      <c r="B162" s="143"/>
      <c r="C162" s="144" t="s">
        <v>189</v>
      </c>
      <c r="D162" s="144" t="s">
        <v>178</v>
      </c>
      <c r="E162" s="145" t="s">
        <v>1266</v>
      </c>
      <c r="F162" s="146" t="s">
        <v>1267</v>
      </c>
      <c r="G162" s="147" t="s">
        <v>289</v>
      </c>
      <c r="H162" s="148">
        <v>158.05699999999999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182</v>
      </c>
      <c r="AT162" s="156" t="s">
        <v>178</v>
      </c>
      <c r="AU162" s="156" t="s">
        <v>89</v>
      </c>
      <c r="AY162" s="17" t="s">
        <v>175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89</v>
      </c>
      <c r="BK162" s="157">
        <f>ROUND(I162*H162,2)</f>
        <v>0</v>
      </c>
      <c r="BL162" s="17" t="s">
        <v>182</v>
      </c>
      <c r="BM162" s="156" t="s">
        <v>1268</v>
      </c>
    </row>
    <row r="163" spans="2:65" s="1" customFormat="1" ht="44.25" customHeight="1">
      <c r="B163" s="143"/>
      <c r="C163" s="144" t="s">
        <v>269</v>
      </c>
      <c r="D163" s="144" t="s">
        <v>178</v>
      </c>
      <c r="E163" s="145" t="s">
        <v>287</v>
      </c>
      <c r="F163" s="146" t="s">
        <v>288</v>
      </c>
      <c r="G163" s="147" t="s">
        <v>289</v>
      </c>
      <c r="H163" s="148">
        <v>13.643000000000001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1.905</v>
      </c>
      <c r="T163" s="155">
        <f>S163*H163</f>
        <v>25.989915000000003</v>
      </c>
      <c r="AR163" s="156" t="s">
        <v>182</v>
      </c>
      <c r="AT163" s="156" t="s">
        <v>178</v>
      </c>
      <c r="AU163" s="156" t="s">
        <v>89</v>
      </c>
      <c r="AY163" s="17" t="s">
        <v>175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182</v>
      </c>
      <c r="BM163" s="156" t="s">
        <v>1269</v>
      </c>
    </row>
    <row r="164" spans="2:65" s="12" customFormat="1">
      <c r="B164" s="158"/>
      <c r="D164" s="159" t="s">
        <v>184</v>
      </c>
      <c r="E164" s="160" t="s">
        <v>1</v>
      </c>
      <c r="F164" s="161" t="s">
        <v>1242</v>
      </c>
      <c r="H164" s="160" t="s">
        <v>1</v>
      </c>
      <c r="I164" s="162"/>
      <c r="L164" s="158"/>
      <c r="M164" s="163"/>
      <c r="T164" s="164"/>
      <c r="AT164" s="160" t="s">
        <v>184</v>
      </c>
      <c r="AU164" s="160" t="s">
        <v>89</v>
      </c>
      <c r="AV164" s="12" t="s">
        <v>83</v>
      </c>
      <c r="AW164" s="12" t="s">
        <v>31</v>
      </c>
      <c r="AX164" s="12" t="s">
        <v>76</v>
      </c>
      <c r="AY164" s="160" t="s">
        <v>175</v>
      </c>
    </row>
    <row r="165" spans="2:65" s="12" customFormat="1">
      <c r="B165" s="158"/>
      <c r="D165" s="159" t="s">
        <v>184</v>
      </c>
      <c r="E165" s="160" t="s">
        <v>1</v>
      </c>
      <c r="F165" s="161" t="s">
        <v>1270</v>
      </c>
      <c r="H165" s="160" t="s">
        <v>1</v>
      </c>
      <c r="I165" s="162"/>
      <c r="L165" s="158"/>
      <c r="M165" s="163"/>
      <c r="T165" s="164"/>
      <c r="AT165" s="160" t="s">
        <v>184</v>
      </c>
      <c r="AU165" s="160" t="s">
        <v>89</v>
      </c>
      <c r="AV165" s="12" t="s">
        <v>83</v>
      </c>
      <c r="AW165" s="12" t="s">
        <v>31</v>
      </c>
      <c r="AX165" s="12" t="s">
        <v>76</v>
      </c>
      <c r="AY165" s="160" t="s">
        <v>175</v>
      </c>
    </row>
    <row r="166" spans="2:65" s="13" customFormat="1">
      <c r="B166" s="165"/>
      <c r="D166" s="159" t="s">
        <v>184</v>
      </c>
      <c r="E166" s="166" t="s">
        <v>1</v>
      </c>
      <c r="F166" s="167" t="s">
        <v>1271</v>
      </c>
      <c r="H166" s="168">
        <v>4.1849999999999996</v>
      </c>
      <c r="I166" s="169"/>
      <c r="L166" s="165"/>
      <c r="M166" s="170"/>
      <c r="T166" s="171"/>
      <c r="AT166" s="166" t="s">
        <v>184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175</v>
      </c>
    </row>
    <row r="167" spans="2:65" s="13" customFormat="1">
      <c r="B167" s="165"/>
      <c r="D167" s="159" t="s">
        <v>184</v>
      </c>
      <c r="E167" s="166" t="s">
        <v>1</v>
      </c>
      <c r="F167" s="167" t="s">
        <v>1272</v>
      </c>
      <c r="H167" s="168">
        <v>7.65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175</v>
      </c>
    </row>
    <row r="168" spans="2:65" s="13" customFormat="1">
      <c r="B168" s="165"/>
      <c r="D168" s="159" t="s">
        <v>184</v>
      </c>
      <c r="E168" s="166" t="s">
        <v>1</v>
      </c>
      <c r="F168" s="167" t="s">
        <v>1273</v>
      </c>
      <c r="H168" s="168">
        <v>-1.151</v>
      </c>
      <c r="I168" s="169"/>
      <c r="L168" s="165"/>
      <c r="M168" s="170"/>
      <c r="T168" s="171"/>
      <c r="AT168" s="166" t="s">
        <v>184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175</v>
      </c>
    </row>
    <row r="169" spans="2:65" s="12" customFormat="1">
      <c r="B169" s="158"/>
      <c r="D169" s="159" t="s">
        <v>184</v>
      </c>
      <c r="E169" s="160" t="s">
        <v>1</v>
      </c>
      <c r="F169" s="161" t="s">
        <v>1274</v>
      </c>
      <c r="H169" s="160" t="s">
        <v>1</v>
      </c>
      <c r="I169" s="162"/>
      <c r="L169" s="158"/>
      <c r="M169" s="163"/>
      <c r="T169" s="164"/>
      <c r="AT169" s="160" t="s">
        <v>184</v>
      </c>
      <c r="AU169" s="160" t="s">
        <v>89</v>
      </c>
      <c r="AV169" s="12" t="s">
        <v>83</v>
      </c>
      <c r="AW169" s="12" t="s">
        <v>31</v>
      </c>
      <c r="AX169" s="12" t="s">
        <v>76</v>
      </c>
      <c r="AY169" s="160" t="s">
        <v>175</v>
      </c>
    </row>
    <row r="170" spans="2:65" s="13" customFormat="1">
      <c r="B170" s="165"/>
      <c r="D170" s="159" t="s">
        <v>184</v>
      </c>
      <c r="E170" s="166" t="s">
        <v>1</v>
      </c>
      <c r="F170" s="167" t="s">
        <v>1275</v>
      </c>
      <c r="H170" s="168">
        <v>2.9590000000000001</v>
      </c>
      <c r="I170" s="169"/>
      <c r="L170" s="165"/>
      <c r="M170" s="170"/>
      <c r="T170" s="171"/>
      <c r="AT170" s="166" t="s">
        <v>184</v>
      </c>
      <c r="AU170" s="166" t="s">
        <v>89</v>
      </c>
      <c r="AV170" s="13" t="s">
        <v>89</v>
      </c>
      <c r="AW170" s="13" t="s">
        <v>31</v>
      </c>
      <c r="AX170" s="13" t="s">
        <v>76</v>
      </c>
      <c r="AY170" s="166" t="s">
        <v>175</v>
      </c>
    </row>
    <row r="171" spans="2:65" s="14" customFormat="1">
      <c r="B171" s="183"/>
      <c r="D171" s="159" t="s">
        <v>184</v>
      </c>
      <c r="E171" s="184" t="s">
        <v>1</v>
      </c>
      <c r="F171" s="185" t="s">
        <v>204</v>
      </c>
      <c r="H171" s="186">
        <v>13.643000000000001</v>
      </c>
      <c r="I171" s="187"/>
      <c r="L171" s="183"/>
      <c r="M171" s="188"/>
      <c r="T171" s="189"/>
      <c r="AT171" s="184" t="s">
        <v>184</v>
      </c>
      <c r="AU171" s="184" t="s">
        <v>89</v>
      </c>
      <c r="AV171" s="14" t="s">
        <v>182</v>
      </c>
      <c r="AW171" s="14" t="s">
        <v>31</v>
      </c>
      <c r="AX171" s="14" t="s">
        <v>83</v>
      </c>
      <c r="AY171" s="184" t="s">
        <v>175</v>
      </c>
    </row>
    <row r="172" spans="2:65" s="1" customFormat="1" ht="24.2" customHeight="1">
      <c r="B172" s="143"/>
      <c r="C172" s="144" t="s">
        <v>121</v>
      </c>
      <c r="D172" s="144" t="s">
        <v>178</v>
      </c>
      <c r="E172" s="145" t="s">
        <v>1276</v>
      </c>
      <c r="F172" s="146" t="s">
        <v>1277</v>
      </c>
      <c r="G172" s="147" t="s">
        <v>289</v>
      </c>
      <c r="H172" s="148">
        <v>5.6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1.633</v>
      </c>
      <c r="T172" s="155">
        <f>S172*H172</f>
        <v>9.1448</v>
      </c>
      <c r="AR172" s="156" t="s">
        <v>182</v>
      </c>
      <c r="AT172" s="156" t="s">
        <v>178</v>
      </c>
      <c r="AU172" s="156" t="s">
        <v>89</v>
      </c>
      <c r="AY172" s="17" t="s">
        <v>175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89</v>
      </c>
      <c r="BK172" s="157">
        <f>ROUND(I172*H172,2)</f>
        <v>0</v>
      </c>
      <c r="BL172" s="17" t="s">
        <v>182</v>
      </c>
      <c r="BM172" s="156" t="s">
        <v>1278</v>
      </c>
    </row>
    <row r="173" spans="2:65" s="12" customFormat="1">
      <c r="B173" s="158"/>
      <c r="D173" s="159" t="s">
        <v>184</v>
      </c>
      <c r="E173" s="160" t="s">
        <v>1</v>
      </c>
      <c r="F173" s="161" t="s">
        <v>1279</v>
      </c>
      <c r="H173" s="160" t="s">
        <v>1</v>
      </c>
      <c r="I173" s="162"/>
      <c r="L173" s="158"/>
      <c r="M173" s="163"/>
      <c r="T173" s="164"/>
      <c r="AT173" s="160" t="s">
        <v>184</v>
      </c>
      <c r="AU173" s="160" t="s">
        <v>89</v>
      </c>
      <c r="AV173" s="12" t="s">
        <v>83</v>
      </c>
      <c r="AW173" s="12" t="s">
        <v>31</v>
      </c>
      <c r="AX173" s="12" t="s">
        <v>76</v>
      </c>
      <c r="AY173" s="160" t="s">
        <v>175</v>
      </c>
    </row>
    <row r="174" spans="2:65" s="13" customFormat="1">
      <c r="B174" s="165"/>
      <c r="D174" s="159" t="s">
        <v>184</v>
      </c>
      <c r="E174" s="166" t="s">
        <v>1</v>
      </c>
      <c r="F174" s="167" t="s">
        <v>1280</v>
      </c>
      <c r="H174" s="168">
        <v>5.6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175</v>
      </c>
    </row>
    <row r="175" spans="2:65" s="1" customFormat="1" ht="33" customHeight="1">
      <c r="B175" s="143"/>
      <c r="C175" s="144" t="s">
        <v>124</v>
      </c>
      <c r="D175" s="144" t="s">
        <v>178</v>
      </c>
      <c r="E175" s="145" t="s">
        <v>1281</v>
      </c>
      <c r="F175" s="146" t="s">
        <v>1282</v>
      </c>
      <c r="G175" s="147" t="s">
        <v>289</v>
      </c>
      <c r="H175" s="148">
        <v>9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2.4</v>
      </c>
      <c r="T175" s="155">
        <f>S175*H175</f>
        <v>21.599999999999998</v>
      </c>
      <c r="AR175" s="156" t="s">
        <v>182</v>
      </c>
      <c r="AT175" s="156" t="s">
        <v>178</v>
      </c>
      <c r="AU175" s="156" t="s">
        <v>89</v>
      </c>
      <c r="AY175" s="17" t="s">
        <v>175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182</v>
      </c>
      <c r="BM175" s="156" t="s">
        <v>1283</v>
      </c>
    </row>
    <row r="176" spans="2:65" s="12" customFormat="1">
      <c r="B176" s="158"/>
      <c r="D176" s="159" t="s">
        <v>184</v>
      </c>
      <c r="E176" s="160" t="s">
        <v>1</v>
      </c>
      <c r="F176" s="161" t="s">
        <v>1284</v>
      </c>
      <c r="H176" s="160" t="s">
        <v>1</v>
      </c>
      <c r="I176" s="162"/>
      <c r="L176" s="158"/>
      <c r="M176" s="163"/>
      <c r="T176" s="164"/>
      <c r="AT176" s="160" t="s">
        <v>184</v>
      </c>
      <c r="AU176" s="160" t="s">
        <v>89</v>
      </c>
      <c r="AV176" s="12" t="s">
        <v>83</v>
      </c>
      <c r="AW176" s="12" t="s">
        <v>31</v>
      </c>
      <c r="AX176" s="12" t="s">
        <v>76</v>
      </c>
      <c r="AY176" s="160" t="s">
        <v>175</v>
      </c>
    </row>
    <row r="177" spans="2:65" s="13" customFormat="1">
      <c r="B177" s="165"/>
      <c r="D177" s="159" t="s">
        <v>184</v>
      </c>
      <c r="E177" s="166" t="s">
        <v>1</v>
      </c>
      <c r="F177" s="167" t="s">
        <v>971</v>
      </c>
      <c r="H177" s="168">
        <v>9</v>
      </c>
      <c r="I177" s="169"/>
      <c r="L177" s="165"/>
      <c r="M177" s="170"/>
      <c r="T177" s="171"/>
      <c r="AT177" s="166" t="s">
        <v>184</v>
      </c>
      <c r="AU177" s="166" t="s">
        <v>89</v>
      </c>
      <c r="AV177" s="13" t="s">
        <v>89</v>
      </c>
      <c r="AW177" s="13" t="s">
        <v>31</v>
      </c>
      <c r="AX177" s="13" t="s">
        <v>83</v>
      </c>
      <c r="AY177" s="166" t="s">
        <v>175</v>
      </c>
    </row>
    <row r="178" spans="2:65" s="1" customFormat="1" ht="24.2" customHeight="1">
      <c r="B178" s="143"/>
      <c r="C178" s="144" t="s">
        <v>127</v>
      </c>
      <c r="D178" s="144" t="s">
        <v>178</v>
      </c>
      <c r="E178" s="145" t="s">
        <v>1285</v>
      </c>
      <c r="F178" s="146" t="s">
        <v>1286</v>
      </c>
      <c r="G178" s="147" t="s">
        <v>289</v>
      </c>
      <c r="H178" s="148">
        <v>4.2320000000000002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2.4</v>
      </c>
      <c r="T178" s="155">
        <f>S178*H178</f>
        <v>10.1568</v>
      </c>
      <c r="AR178" s="156" t="s">
        <v>182</v>
      </c>
      <c r="AT178" s="156" t="s">
        <v>178</v>
      </c>
      <c r="AU178" s="156" t="s">
        <v>89</v>
      </c>
      <c r="AY178" s="17" t="s">
        <v>175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182</v>
      </c>
      <c r="BM178" s="156" t="s">
        <v>1287</v>
      </c>
    </row>
    <row r="179" spans="2:65" s="12" customFormat="1">
      <c r="B179" s="158"/>
      <c r="D179" s="159" t="s">
        <v>184</v>
      </c>
      <c r="E179" s="160" t="s">
        <v>1</v>
      </c>
      <c r="F179" s="161" t="s">
        <v>1242</v>
      </c>
      <c r="H179" s="160" t="s">
        <v>1</v>
      </c>
      <c r="I179" s="162"/>
      <c r="L179" s="158"/>
      <c r="M179" s="163"/>
      <c r="T179" s="164"/>
      <c r="AT179" s="160" t="s">
        <v>184</v>
      </c>
      <c r="AU179" s="160" t="s">
        <v>89</v>
      </c>
      <c r="AV179" s="12" t="s">
        <v>83</v>
      </c>
      <c r="AW179" s="12" t="s">
        <v>31</v>
      </c>
      <c r="AX179" s="12" t="s">
        <v>76</v>
      </c>
      <c r="AY179" s="160" t="s">
        <v>175</v>
      </c>
    </row>
    <row r="180" spans="2:65" s="13" customFormat="1">
      <c r="B180" s="165"/>
      <c r="D180" s="159" t="s">
        <v>184</v>
      </c>
      <c r="E180" s="166" t="s">
        <v>1</v>
      </c>
      <c r="F180" s="167" t="s">
        <v>1288</v>
      </c>
      <c r="H180" s="168">
        <v>4.2320000000000002</v>
      </c>
      <c r="I180" s="169"/>
      <c r="L180" s="165"/>
      <c r="M180" s="170"/>
      <c r="T180" s="171"/>
      <c r="AT180" s="166" t="s">
        <v>184</v>
      </c>
      <c r="AU180" s="166" t="s">
        <v>89</v>
      </c>
      <c r="AV180" s="13" t="s">
        <v>89</v>
      </c>
      <c r="AW180" s="13" t="s">
        <v>31</v>
      </c>
      <c r="AX180" s="13" t="s">
        <v>83</v>
      </c>
      <c r="AY180" s="166" t="s">
        <v>175</v>
      </c>
    </row>
    <row r="181" spans="2:65" s="1" customFormat="1" ht="37.9" customHeight="1">
      <c r="B181" s="143"/>
      <c r="C181" s="144" t="s">
        <v>130</v>
      </c>
      <c r="D181" s="144" t="s">
        <v>178</v>
      </c>
      <c r="E181" s="145" t="s">
        <v>1289</v>
      </c>
      <c r="F181" s="146" t="s">
        <v>1290</v>
      </c>
      <c r="G181" s="147" t="s">
        <v>289</v>
      </c>
      <c r="H181" s="148">
        <v>1.7430000000000001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</v>
      </c>
      <c r="R181" s="154">
        <f>Q181*H181</f>
        <v>0</v>
      </c>
      <c r="S181" s="154">
        <v>2.2000000000000002</v>
      </c>
      <c r="T181" s="155">
        <f>S181*H181</f>
        <v>3.8346000000000005</v>
      </c>
      <c r="AR181" s="156" t="s">
        <v>182</v>
      </c>
      <c r="AT181" s="156" t="s">
        <v>178</v>
      </c>
      <c r="AU181" s="156" t="s">
        <v>89</v>
      </c>
      <c r="AY181" s="17" t="s">
        <v>175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182</v>
      </c>
      <c r="BM181" s="156" t="s">
        <v>1291</v>
      </c>
    </row>
    <row r="182" spans="2:65" s="12" customFormat="1">
      <c r="B182" s="158"/>
      <c r="D182" s="159" t="s">
        <v>184</v>
      </c>
      <c r="E182" s="160" t="s">
        <v>1</v>
      </c>
      <c r="F182" s="161" t="s">
        <v>1292</v>
      </c>
      <c r="H182" s="160" t="s">
        <v>1</v>
      </c>
      <c r="I182" s="162"/>
      <c r="L182" s="158"/>
      <c r="M182" s="163"/>
      <c r="T182" s="164"/>
      <c r="AT182" s="160" t="s">
        <v>184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175</v>
      </c>
    </row>
    <row r="183" spans="2:65" s="13" customFormat="1">
      <c r="B183" s="165"/>
      <c r="D183" s="159" t="s">
        <v>184</v>
      </c>
      <c r="E183" s="166" t="s">
        <v>1</v>
      </c>
      <c r="F183" s="167" t="s">
        <v>1293</v>
      </c>
      <c r="H183" s="168">
        <v>1.7430000000000001</v>
      </c>
      <c r="I183" s="169"/>
      <c r="L183" s="165"/>
      <c r="M183" s="170"/>
      <c r="T183" s="171"/>
      <c r="AT183" s="166" t="s">
        <v>184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175</v>
      </c>
    </row>
    <row r="184" spans="2:65" s="14" customFormat="1">
      <c r="B184" s="183"/>
      <c r="D184" s="159" t="s">
        <v>184</v>
      </c>
      <c r="E184" s="184" t="s">
        <v>1</v>
      </c>
      <c r="F184" s="185" t="s">
        <v>204</v>
      </c>
      <c r="H184" s="186">
        <v>1.7430000000000001</v>
      </c>
      <c r="I184" s="187"/>
      <c r="L184" s="183"/>
      <c r="M184" s="188"/>
      <c r="T184" s="189"/>
      <c r="AT184" s="184" t="s">
        <v>184</v>
      </c>
      <c r="AU184" s="184" t="s">
        <v>89</v>
      </c>
      <c r="AV184" s="14" t="s">
        <v>182</v>
      </c>
      <c r="AW184" s="14" t="s">
        <v>31</v>
      </c>
      <c r="AX184" s="14" t="s">
        <v>83</v>
      </c>
      <c r="AY184" s="184" t="s">
        <v>175</v>
      </c>
    </row>
    <row r="185" spans="2:65" s="1" customFormat="1" ht="24.2" customHeight="1">
      <c r="B185" s="143"/>
      <c r="C185" s="144" t="s">
        <v>133</v>
      </c>
      <c r="D185" s="144" t="s">
        <v>178</v>
      </c>
      <c r="E185" s="145" t="s">
        <v>1294</v>
      </c>
      <c r="F185" s="146" t="s">
        <v>1295</v>
      </c>
      <c r="G185" s="147" t="s">
        <v>289</v>
      </c>
      <c r="H185" s="148">
        <v>4.3559999999999999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</v>
      </c>
      <c r="R185" s="154">
        <f>Q185*H185</f>
        <v>0</v>
      </c>
      <c r="S185" s="154">
        <v>1.4</v>
      </c>
      <c r="T185" s="155">
        <f>S185*H185</f>
        <v>6.0983999999999998</v>
      </c>
      <c r="AR185" s="156" t="s">
        <v>182</v>
      </c>
      <c r="AT185" s="156" t="s">
        <v>178</v>
      </c>
      <c r="AU185" s="156" t="s">
        <v>89</v>
      </c>
      <c r="AY185" s="17" t="s">
        <v>175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182</v>
      </c>
      <c r="BM185" s="156" t="s">
        <v>1296</v>
      </c>
    </row>
    <row r="186" spans="2:65" s="12" customFormat="1">
      <c r="B186" s="158"/>
      <c r="D186" s="159" t="s">
        <v>184</v>
      </c>
      <c r="E186" s="160" t="s">
        <v>1</v>
      </c>
      <c r="F186" s="161" t="s">
        <v>1297</v>
      </c>
      <c r="H186" s="160" t="s">
        <v>1</v>
      </c>
      <c r="I186" s="162"/>
      <c r="L186" s="158"/>
      <c r="M186" s="163"/>
      <c r="T186" s="164"/>
      <c r="AT186" s="160" t="s">
        <v>184</v>
      </c>
      <c r="AU186" s="160" t="s">
        <v>89</v>
      </c>
      <c r="AV186" s="12" t="s">
        <v>83</v>
      </c>
      <c r="AW186" s="12" t="s">
        <v>31</v>
      </c>
      <c r="AX186" s="12" t="s">
        <v>76</v>
      </c>
      <c r="AY186" s="160" t="s">
        <v>175</v>
      </c>
    </row>
    <row r="187" spans="2:65" s="13" customFormat="1">
      <c r="B187" s="165"/>
      <c r="D187" s="159" t="s">
        <v>184</v>
      </c>
      <c r="E187" s="166" t="s">
        <v>1</v>
      </c>
      <c r="F187" s="167" t="s">
        <v>1298</v>
      </c>
      <c r="H187" s="168">
        <v>4.3559999999999999</v>
      </c>
      <c r="I187" s="169"/>
      <c r="L187" s="165"/>
      <c r="M187" s="170"/>
      <c r="T187" s="171"/>
      <c r="AT187" s="166" t="s">
        <v>184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175</v>
      </c>
    </row>
    <row r="188" spans="2:65" s="1" customFormat="1" ht="21.75" customHeight="1">
      <c r="B188" s="143"/>
      <c r="C188" s="144" t="s">
        <v>136</v>
      </c>
      <c r="D188" s="144" t="s">
        <v>178</v>
      </c>
      <c r="E188" s="145" t="s">
        <v>297</v>
      </c>
      <c r="F188" s="146" t="s">
        <v>298</v>
      </c>
      <c r="G188" s="147" t="s">
        <v>197</v>
      </c>
      <c r="H188" s="148">
        <v>15.837999999999999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0</v>
      </c>
      <c r="R188" s="154">
        <f>Q188*H188</f>
        <v>0</v>
      </c>
      <c r="S188" s="154">
        <v>0.06</v>
      </c>
      <c r="T188" s="155">
        <f>S188*H188</f>
        <v>0.9502799999999999</v>
      </c>
      <c r="AR188" s="156" t="s">
        <v>182</v>
      </c>
      <c r="AT188" s="156" t="s">
        <v>178</v>
      </c>
      <c r="AU188" s="156" t="s">
        <v>89</v>
      </c>
      <c r="AY188" s="17" t="s">
        <v>175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182</v>
      </c>
      <c r="BM188" s="156" t="s">
        <v>1299</v>
      </c>
    </row>
    <row r="189" spans="2:65" s="12" customFormat="1">
      <c r="B189" s="158"/>
      <c r="D189" s="159" t="s">
        <v>184</v>
      </c>
      <c r="E189" s="160" t="s">
        <v>1</v>
      </c>
      <c r="F189" s="161" t="s">
        <v>1300</v>
      </c>
      <c r="H189" s="160" t="s">
        <v>1</v>
      </c>
      <c r="I189" s="162"/>
      <c r="L189" s="158"/>
      <c r="M189" s="163"/>
      <c r="T189" s="164"/>
      <c r="AT189" s="160" t="s">
        <v>184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175</v>
      </c>
    </row>
    <row r="190" spans="2:65" s="13" customFormat="1">
      <c r="B190" s="165"/>
      <c r="D190" s="159" t="s">
        <v>184</v>
      </c>
      <c r="E190" s="166" t="s">
        <v>1</v>
      </c>
      <c r="F190" s="167" t="s">
        <v>1301</v>
      </c>
      <c r="H190" s="168">
        <v>12</v>
      </c>
      <c r="I190" s="169"/>
      <c r="L190" s="165"/>
      <c r="M190" s="170"/>
      <c r="T190" s="171"/>
      <c r="AT190" s="166" t="s">
        <v>184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175</v>
      </c>
    </row>
    <row r="191" spans="2:65" s="12" customFormat="1">
      <c r="B191" s="158"/>
      <c r="D191" s="159" t="s">
        <v>184</v>
      </c>
      <c r="E191" s="160" t="s">
        <v>1</v>
      </c>
      <c r="F191" s="161" t="s">
        <v>300</v>
      </c>
      <c r="H191" s="160" t="s">
        <v>1</v>
      </c>
      <c r="I191" s="162"/>
      <c r="L191" s="158"/>
      <c r="M191" s="163"/>
      <c r="T191" s="164"/>
      <c r="AT191" s="160" t="s">
        <v>184</v>
      </c>
      <c r="AU191" s="160" t="s">
        <v>89</v>
      </c>
      <c r="AV191" s="12" t="s">
        <v>83</v>
      </c>
      <c r="AW191" s="12" t="s">
        <v>31</v>
      </c>
      <c r="AX191" s="12" t="s">
        <v>76</v>
      </c>
      <c r="AY191" s="160" t="s">
        <v>175</v>
      </c>
    </row>
    <row r="192" spans="2:65" s="13" customFormat="1">
      <c r="B192" s="165"/>
      <c r="D192" s="159" t="s">
        <v>184</v>
      </c>
      <c r="E192" s="166" t="s">
        <v>1</v>
      </c>
      <c r="F192" s="167" t="s">
        <v>1302</v>
      </c>
      <c r="H192" s="168">
        <v>3.8380000000000001</v>
      </c>
      <c r="I192" s="169"/>
      <c r="L192" s="165"/>
      <c r="M192" s="170"/>
      <c r="T192" s="171"/>
      <c r="AT192" s="166" t="s">
        <v>184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175</v>
      </c>
    </row>
    <row r="193" spans="2:65" s="14" customFormat="1">
      <c r="B193" s="183"/>
      <c r="D193" s="159" t="s">
        <v>184</v>
      </c>
      <c r="E193" s="184" t="s">
        <v>1</v>
      </c>
      <c r="F193" s="185" t="s">
        <v>204</v>
      </c>
      <c r="H193" s="186">
        <v>15.838000000000001</v>
      </c>
      <c r="I193" s="187"/>
      <c r="L193" s="183"/>
      <c r="M193" s="188"/>
      <c r="T193" s="189"/>
      <c r="AT193" s="184" t="s">
        <v>184</v>
      </c>
      <c r="AU193" s="184" t="s">
        <v>89</v>
      </c>
      <c r="AV193" s="14" t="s">
        <v>182</v>
      </c>
      <c r="AW193" s="14" t="s">
        <v>31</v>
      </c>
      <c r="AX193" s="14" t="s">
        <v>83</v>
      </c>
      <c r="AY193" s="184" t="s">
        <v>175</v>
      </c>
    </row>
    <row r="194" spans="2:65" s="1" customFormat="1" ht="21.75" customHeight="1">
      <c r="B194" s="143"/>
      <c r="C194" s="144" t="s">
        <v>321</v>
      </c>
      <c r="D194" s="144" t="s">
        <v>178</v>
      </c>
      <c r="E194" s="145" t="s">
        <v>383</v>
      </c>
      <c r="F194" s="146" t="s">
        <v>384</v>
      </c>
      <c r="G194" s="147" t="s">
        <v>376</v>
      </c>
      <c r="H194" s="148">
        <v>519.79499999999996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182</v>
      </c>
      <c r="AT194" s="156" t="s">
        <v>178</v>
      </c>
      <c r="AU194" s="156" t="s">
        <v>89</v>
      </c>
      <c r="AY194" s="17" t="s">
        <v>175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89</v>
      </c>
      <c r="BK194" s="157">
        <f>ROUND(I194*H194,2)</f>
        <v>0</v>
      </c>
      <c r="BL194" s="17" t="s">
        <v>182</v>
      </c>
      <c r="BM194" s="156" t="s">
        <v>1303</v>
      </c>
    </row>
    <row r="195" spans="2:65" s="1" customFormat="1" ht="24.2" customHeight="1">
      <c r="B195" s="143"/>
      <c r="C195" s="144" t="s">
        <v>327</v>
      </c>
      <c r="D195" s="144" t="s">
        <v>178</v>
      </c>
      <c r="E195" s="145" t="s">
        <v>387</v>
      </c>
      <c r="F195" s="146" t="s">
        <v>388</v>
      </c>
      <c r="G195" s="147" t="s">
        <v>376</v>
      </c>
      <c r="H195" s="148">
        <v>4678.1549999999997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42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182</v>
      </c>
      <c r="AT195" s="156" t="s">
        <v>178</v>
      </c>
      <c r="AU195" s="156" t="s">
        <v>89</v>
      </c>
      <c r="AY195" s="17" t="s">
        <v>175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89</v>
      </c>
      <c r="BK195" s="157">
        <f>ROUND(I195*H195,2)</f>
        <v>0</v>
      </c>
      <c r="BL195" s="17" t="s">
        <v>182</v>
      </c>
      <c r="BM195" s="156" t="s">
        <v>1304</v>
      </c>
    </row>
    <row r="196" spans="2:65" s="13" customFormat="1">
      <c r="B196" s="165"/>
      <c r="D196" s="159" t="s">
        <v>184</v>
      </c>
      <c r="E196" s="166" t="s">
        <v>1</v>
      </c>
      <c r="F196" s="167" t="s">
        <v>1305</v>
      </c>
      <c r="H196" s="168">
        <v>4678.1549999999997</v>
      </c>
      <c r="I196" s="169"/>
      <c r="L196" s="165"/>
      <c r="M196" s="170"/>
      <c r="T196" s="171"/>
      <c r="AT196" s="166" t="s">
        <v>184</v>
      </c>
      <c r="AU196" s="166" t="s">
        <v>89</v>
      </c>
      <c r="AV196" s="13" t="s">
        <v>89</v>
      </c>
      <c r="AW196" s="13" t="s">
        <v>31</v>
      </c>
      <c r="AX196" s="13" t="s">
        <v>83</v>
      </c>
      <c r="AY196" s="166" t="s">
        <v>175</v>
      </c>
    </row>
    <row r="197" spans="2:65" s="1" customFormat="1" ht="16.5" customHeight="1">
      <c r="B197" s="143"/>
      <c r="C197" s="144" t="s">
        <v>333</v>
      </c>
      <c r="D197" s="144" t="s">
        <v>178</v>
      </c>
      <c r="E197" s="145" t="s">
        <v>1210</v>
      </c>
      <c r="F197" s="146" t="s">
        <v>397</v>
      </c>
      <c r="G197" s="147" t="s">
        <v>376</v>
      </c>
      <c r="H197" s="148">
        <v>519.79499999999996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42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182</v>
      </c>
      <c r="AT197" s="156" t="s">
        <v>178</v>
      </c>
      <c r="AU197" s="156" t="s">
        <v>89</v>
      </c>
      <c r="AY197" s="17" t="s">
        <v>175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89</v>
      </c>
      <c r="BK197" s="157">
        <f>ROUND(I197*H197,2)</f>
        <v>0</v>
      </c>
      <c r="BL197" s="17" t="s">
        <v>182</v>
      </c>
      <c r="BM197" s="156" t="s">
        <v>1306</v>
      </c>
    </row>
    <row r="198" spans="2:65" s="11" customFormat="1" ht="25.9" customHeight="1">
      <c r="B198" s="131"/>
      <c r="D198" s="132" t="s">
        <v>75</v>
      </c>
      <c r="E198" s="133" t="s">
        <v>434</v>
      </c>
      <c r="F198" s="133" t="s">
        <v>435</v>
      </c>
      <c r="I198" s="134"/>
      <c r="J198" s="135">
        <f>BK198</f>
        <v>0</v>
      </c>
      <c r="L198" s="131"/>
      <c r="M198" s="136"/>
      <c r="P198" s="137">
        <f>P199+P208+P213+P221+P230+P235</f>
        <v>0</v>
      </c>
      <c r="R198" s="137">
        <f>R199+R208+R213+R221+R230+R235</f>
        <v>0.26075379999999998</v>
      </c>
      <c r="T198" s="138">
        <f>T199+T208+T213+T221+T230+T235</f>
        <v>22.5204685</v>
      </c>
      <c r="AR198" s="132" t="s">
        <v>89</v>
      </c>
      <c r="AT198" s="139" t="s">
        <v>75</v>
      </c>
      <c r="AU198" s="139" t="s">
        <v>76</v>
      </c>
      <c r="AY198" s="132" t="s">
        <v>175</v>
      </c>
      <c r="BK198" s="140">
        <f>BK199+BK208+BK213+BK221+BK230+BK235</f>
        <v>0</v>
      </c>
    </row>
    <row r="199" spans="2:65" s="11" customFormat="1" ht="22.9" customHeight="1">
      <c r="B199" s="131"/>
      <c r="D199" s="132" t="s">
        <v>75</v>
      </c>
      <c r="E199" s="141" t="s">
        <v>877</v>
      </c>
      <c r="F199" s="141" t="s">
        <v>878</v>
      </c>
      <c r="I199" s="134"/>
      <c r="J199" s="142">
        <f>BK199</f>
        <v>0</v>
      </c>
      <c r="L199" s="131"/>
      <c r="M199" s="136"/>
      <c r="P199" s="137">
        <f>SUM(P200:P207)</f>
        <v>0</v>
      </c>
      <c r="R199" s="137">
        <f>SUM(R200:R207)</f>
        <v>0</v>
      </c>
      <c r="T199" s="138">
        <f>SUM(T200:T207)</f>
        <v>4.2756699999999999</v>
      </c>
      <c r="AR199" s="132" t="s">
        <v>89</v>
      </c>
      <c r="AT199" s="139" t="s">
        <v>75</v>
      </c>
      <c r="AU199" s="139" t="s">
        <v>83</v>
      </c>
      <c r="AY199" s="132" t="s">
        <v>175</v>
      </c>
      <c r="BK199" s="140">
        <f>SUM(BK200:BK207)</f>
        <v>0</v>
      </c>
    </row>
    <row r="200" spans="2:65" s="1" customFormat="1" ht="24.2" customHeight="1">
      <c r="B200" s="143"/>
      <c r="C200" s="144" t="s">
        <v>339</v>
      </c>
      <c r="D200" s="144" t="s">
        <v>178</v>
      </c>
      <c r="E200" s="145" t="s">
        <v>1307</v>
      </c>
      <c r="F200" s="146" t="s">
        <v>1308</v>
      </c>
      <c r="G200" s="147" t="s">
        <v>197</v>
      </c>
      <c r="H200" s="148">
        <v>305.40499999999997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42</v>
      </c>
      <c r="P200" s="154">
        <f>O200*H200</f>
        <v>0</v>
      </c>
      <c r="Q200" s="154">
        <v>0</v>
      </c>
      <c r="R200" s="154">
        <f>Q200*H200</f>
        <v>0</v>
      </c>
      <c r="S200" s="154">
        <v>1.4E-2</v>
      </c>
      <c r="T200" s="155">
        <f>S200*H200</f>
        <v>4.2756699999999999</v>
      </c>
      <c r="AR200" s="156" t="s">
        <v>321</v>
      </c>
      <c r="AT200" s="156" t="s">
        <v>178</v>
      </c>
      <c r="AU200" s="156" t="s">
        <v>89</v>
      </c>
      <c r="AY200" s="17" t="s">
        <v>175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89</v>
      </c>
      <c r="BK200" s="157">
        <f>ROUND(I200*H200,2)</f>
        <v>0</v>
      </c>
      <c r="BL200" s="17" t="s">
        <v>321</v>
      </c>
      <c r="BM200" s="156" t="s">
        <v>1309</v>
      </c>
    </row>
    <row r="201" spans="2:65" s="12" customFormat="1">
      <c r="B201" s="158"/>
      <c r="D201" s="159" t="s">
        <v>184</v>
      </c>
      <c r="E201" s="160" t="s">
        <v>1</v>
      </c>
      <c r="F201" s="161" t="s">
        <v>1242</v>
      </c>
      <c r="H201" s="160" t="s">
        <v>1</v>
      </c>
      <c r="I201" s="162"/>
      <c r="L201" s="158"/>
      <c r="M201" s="163"/>
      <c r="T201" s="164"/>
      <c r="AT201" s="160" t="s">
        <v>184</v>
      </c>
      <c r="AU201" s="160" t="s">
        <v>89</v>
      </c>
      <c r="AV201" s="12" t="s">
        <v>83</v>
      </c>
      <c r="AW201" s="12" t="s">
        <v>31</v>
      </c>
      <c r="AX201" s="12" t="s">
        <v>76</v>
      </c>
      <c r="AY201" s="160" t="s">
        <v>175</v>
      </c>
    </row>
    <row r="202" spans="2:65" s="13" customFormat="1">
      <c r="B202" s="165"/>
      <c r="D202" s="159" t="s">
        <v>184</v>
      </c>
      <c r="E202" s="166" t="s">
        <v>1</v>
      </c>
      <c r="F202" s="167" t="s">
        <v>1310</v>
      </c>
      <c r="H202" s="168">
        <v>27.504999999999999</v>
      </c>
      <c r="I202" s="169"/>
      <c r="L202" s="165"/>
      <c r="M202" s="170"/>
      <c r="T202" s="171"/>
      <c r="AT202" s="166" t="s">
        <v>184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175</v>
      </c>
    </row>
    <row r="203" spans="2:65" s="12" customFormat="1">
      <c r="B203" s="158"/>
      <c r="D203" s="159" t="s">
        <v>184</v>
      </c>
      <c r="E203" s="160" t="s">
        <v>1</v>
      </c>
      <c r="F203" s="161" t="s">
        <v>1244</v>
      </c>
      <c r="H203" s="160" t="s">
        <v>1</v>
      </c>
      <c r="I203" s="162"/>
      <c r="L203" s="158"/>
      <c r="M203" s="163"/>
      <c r="T203" s="164"/>
      <c r="AT203" s="160" t="s">
        <v>184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175</v>
      </c>
    </row>
    <row r="204" spans="2:65" s="13" customFormat="1">
      <c r="B204" s="165"/>
      <c r="D204" s="159" t="s">
        <v>184</v>
      </c>
      <c r="E204" s="166" t="s">
        <v>1</v>
      </c>
      <c r="F204" s="167" t="s">
        <v>1311</v>
      </c>
      <c r="H204" s="168">
        <v>233.45</v>
      </c>
      <c r="I204" s="169"/>
      <c r="L204" s="165"/>
      <c r="M204" s="170"/>
      <c r="T204" s="171"/>
      <c r="AT204" s="166" t="s">
        <v>184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175</v>
      </c>
    </row>
    <row r="205" spans="2:65" s="12" customFormat="1">
      <c r="B205" s="158"/>
      <c r="D205" s="159" t="s">
        <v>184</v>
      </c>
      <c r="E205" s="160" t="s">
        <v>1</v>
      </c>
      <c r="F205" s="161" t="s">
        <v>1246</v>
      </c>
      <c r="H205" s="160" t="s">
        <v>1</v>
      </c>
      <c r="I205" s="162"/>
      <c r="L205" s="158"/>
      <c r="M205" s="163"/>
      <c r="T205" s="164"/>
      <c r="AT205" s="160" t="s">
        <v>184</v>
      </c>
      <c r="AU205" s="160" t="s">
        <v>89</v>
      </c>
      <c r="AV205" s="12" t="s">
        <v>83</v>
      </c>
      <c r="AW205" s="12" t="s">
        <v>31</v>
      </c>
      <c r="AX205" s="12" t="s">
        <v>76</v>
      </c>
      <c r="AY205" s="160" t="s">
        <v>175</v>
      </c>
    </row>
    <row r="206" spans="2:65" s="13" customFormat="1">
      <c r="B206" s="165"/>
      <c r="D206" s="159" t="s">
        <v>184</v>
      </c>
      <c r="E206" s="166" t="s">
        <v>1</v>
      </c>
      <c r="F206" s="167" t="s">
        <v>1312</v>
      </c>
      <c r="H206" s="168">
        <v>44.45</v>
      </c>
      <c r="I206" s="169"/>
      <c r="L206" s="165"/>
      <c r="M206" s="170"/>
      <c r="T206" s="171"/>
      <c r="AT206" s="166" t="s">
        <v>184</v>
      </c>
      <c r="AU206" s="166" t="s">
        <v>89</v>
      </c>
      <c r="AV206" s="13" t="s">
        <v>89</v>
      </c>
      <c r="AW206" s="13" t="s">
        <v>31</v>
      </c>
      <c r="AX206" s="13" t="s">
        <v>76</v>
      </c>
      <c r="AY206" s="166" t="s">
        <v>175</v>
      </c>
    </row>
    <row r="207" spans="2:65" s="14" customFormat="1">
      <c r="B207" s="183"/>
      <c r="D207" s="159" t="s">
        <v>184</v>
      </c>
      <c r="E207" s="184" t="s">
        <v>1</v>
      </c>
      <c r="F207" s="185" t="s">
        <v>204</v>
      </c>
      <c r="H207" s="186">
        <v>305.40499999999997</v>
      </c>
      <c r="I207" s="187"/>
      <c r="L207" s="183"/>
      <c r="M207" s="188"/>
      <c r="T207" s="189"/>
      <c r="AT207" s="184" t="s">
        <v>184</v>
      </c>
      <c r="AU207" s="184" t="s">
        <v>89</v>
      </c>
      <c r="AV207" s="14" t="s">
        <v>182</v>
      </c>
      <c r="AW207" s="14" t="s">
        <v>31</v>
      </c>
      <c r="AX207" s="14" t="s">
        <v>83</v>
      </c>
      <c r="AY207" s="184" t="s">
        <v>175</v>
      </c>
    </row>
    <row r="208" spans="2:65" s="11" customFormat="1" ht="22.9" customHeight="1">
      <c r="B208" s="131"/>
      <c r="D208" s="132" t="s">
        <v>75</v>
      </c>
      <c r="E208" s="141" t="s">
        <v>911</v>
      </c>
      <c r="F208" s="141" t="s">
        <v>912</v>
      </c>
      <c r="I208" s="134"/>
      <c r="J208" s="142">
        <f>BK208</f>
        <v>0</v>
      </c>
      <c r="L208" s="131"/>
      <c r="M208" s="136"/>
      <c r="P208" s="137">
        <f>SUM(P209:P212)</f>
        <v>0</v>
      </c>
      <c r="R208" s="137">
        <f>SUM(R209:R212)</f>
        <v>0</v>
      </c>
      <c r="T208" s="138">
        <f>SUM(T209:T212)</f>
        <v>8.0503500000000006E-2</v>
      </c>
      <c r="AR208" s="132" t="s">
        <v>89</v>
      </c>
      <c r="AT208" s="139" t="s">
        <v>75</v>
      </c>
      <c r="AU208" s="139" t="s">
        <v>83</v>
      </c>
      <c r="AY208" s="132" t="s">
        <v>175</v>
      </c>
      <c r="BK208" s="140">
        <f>SUM(BK209:BK212)</f>
        <v>0</v>
      </c>
    </row>
    <row r="209" spans="2:65" s="1" customFormat="1" ht="24.2" customHeight="1">
      <c r="B209" s="143"/>
      <c r="C209" s="144" t="s">
        <v>345</v>
      </c>
      <c r="D209" s="144" t="s">
        <v>178</v>
      </c>
      <c r="E209" s="145" t="s">
        <v>1313</v>
      </c>
      <c r="F209" s="146" t="s">
        <v>1314</v>
      </c>
      <c r="G209" s="147" t="s">
        <v>197</v>
      </c>
      <c r="H209" s="148">
        <v>17.425000000000001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42</v>
      </c>
      <c r="P209" s="154">
        <f>O209*H209</f>
        <v>0</v>
      </c>
      <c r="Q209" s="154">
        <v>0</v>
      </c>
      <c r="R209" s="154">
        <f>Q209*H209</f>
        <v>0</v>
      </c>
      <c r="S209" s="154">
        <v>4.62E-3</v>
      </c>
      <c r="T209" s="155">
        <f>S209*H209</f>
        <v>8.0503500000000006E-2</v>
      </c>
      <c r="AR209" s="156" t="s">
        <v>321</v>
      </c>
      <c r="AT209" s="156" t="s">
        <v>178</v>
      </c>
      <c r="AU209" s="156" t="s">
        <v>89</v>
      </c>
      <c r="AY209" s="17" t="s">
        <v>175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321</v>
      </c>
      <c r="BM209" s="156" t="s">
        <v>1315</v>
      </c>
    </row>
    <row r="210" spans="2:65" s="12" customFormat="1">
      <c r="B210" s="158"/>
      <c r="D210" s="159" t="s">
        <v>184</v>
      </c>
      <c r="E210" s="160" t="s">
        <v>1</v>
      </c>
      <c r="F210" s="161" t="s">
        <v>1316</v>
      </c>
      <c r="H210" s="160" t="s">
        <v>1</v>
      </c>
      <c r="I210" s="162"/>
      <c r="L210" s="158"/>
      <c r="M210" s="163"/>
      <c r="T210" s="164"/>
      <c r="AT210" s="160" t="s">
        <v>184</v>
      </c>
      <c r="AU210" s="160" t="s">
        <v>89</v>
      </c>
      <c r="AV210" s="12" t="s">
        <v>83</v>
      </c>
      <c r="AW210" s="12" t="s">
        <v>31</v>
      </c>
      <c r="AX210" s="12" t="s">
        <v>76</v>
      </c>
      <c r="AY210" s="160" t="s">
        <v>175</v>
      </c>
    </row>
    <row r="211" spans="2:65" s="13" customFormat="1">
      <c r="B211" s="165"/>
      <c r="D211" s="159" t="s">
        <v>184</v>
      </c>
      <c r="E211" s="166" t="s">
        <v>1</v>
      </c>
      <c r="F211" s="167" t="s">
        <v>1317</v>
      </c>
      <c r="H211" s="168">
        <v>17.425000000000001</v>
      </c>
      <c r="I211" s="169"/>
      <c r="L211" s="165"/>
      <c r="M211" s="170"/>
      <c r="T211" s="171"/>
      <c r="AT211" s="166" t="s">
        <v>184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175</v>
      </c>
    </row>
    <row r="212" spans="2:65" s="14" customFormat="1">
      <c r="B212" s="183"/>
      <c r="D212" s="159" t="s">
        <v>184</v>
      </c>
      <c r="E212" s="184" t="s">
        <v>1</v>
      </c>
      <c r="F212" s="185" t="s">
        <v>204</v>
      </c>
      <c r="H212" s="186">
        <v>17.425000000000001</v>
      </c>
      <c r="I212" s="187"/>
      <c r="L212" s="183"/>
      <c r="M212" s="188"/>
      <c r="T212" s="189"/>
      <c r="AT212" s="184" t="s">
        <v>184</v>
      </c>
      <c r="AU212" s="184" t="s">
        <v>89</v>
      </c>
      <c r="AV212" s="14" t="s">
        <v>182</v>
      </c>
      <c r="AW212" s="14" t="s">
        <v>31</v>
      </c>
      <c r="AX212" s="14" t="s">
        <v>83</v>
      </c>
      <c r="AY212" s="184" t="s">
        <v>175</v>
      </c>
    </row>
    <row r="213" spans="2:65" s="11" customFormat="1" ht="22.9" customHeight="1">
      <c r="B213" s="131"/>
      <c r="D213" s="132" t="s">
        <v>75</v>
      </c>
      <c r="E213" s="141" t="s">
        <v>1318</v>
      </c>
      <c r="F213" s="141" t="s">
        <v>1319</v>
      </c>
      <c r="I213" s="134"/>
      <c r="J213" s="142">
        <f>BK213</f>
        <v>0</v>
      </c>
      <c r="L213" s="131"/>
      <c r="M213" s="136"/>
      <c r="P213" s="137">
        <f>SUM(P214:P220)</f>
        <v>0</v>
      </c>
      <c r="R213" s="137">
        <f>SUM(R214:R220)</f>
        <v>7.7153799999999995E-2</v>
      </c>
      <c r="T213" s="138">
        <f>SUM(T214:T220)</f>
        <v>12.042120000000001</v>
      </c>
      <c r="AR213" s="132" t="s">
        <v>89</v>
      </c>
      <c r="AT213" s="139" t="s">
        <v>75</v>
      </c>
      <c r="AU213" s="139" t="s">
        <v>83</v>
      </c>
      <c r="AY213" s="132" t="s">
        <v>175</v>
      </c>
      <c r="BK213" s="140">
        <f>SUM(BK214:BK220)</f>
        <v>0</v>
      </c>
    </row>
    <row r="214" spans="2:65" s="1" customFormat="1" ht="24.2" customHeight="1">
      <c r="B214" s="143"/>
      <c r="C214" s="144" t="s">
        <v>349</v>
      </c>
      <c r="D214" s="144" t="s">
        <v>178</v>
      </c>
      <c r="E214" s="145" t="s">
        <v>1320</v>
      </c>
      <c r="F214" s="146" t="s">
        <v>1321</v>
      </c>
      <c r="G214" s="147" t="s">
        <v>253</v>
      </c>
      <c r="H214" s="148">
        <v>650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42</v>
      </c>
      <c r="P214" s="154">
        <f>O214*H214</f>
        <v>0</v>
      </c>
      <c r="Q214" s="154">
        <v>1.01E-4</v>
      </c>
      <c r="R214" s="154">
        <f>Q214*H214</f>
        <v>6.565E-2</v>
      </c>
      <c r="S214" s="154">
        <v>1.384E-2</v>
      </c>
      <c r="T214" s="155">
        <f>S214*H214</f>
        <v>8.9960000000000004</v>
      </c>
      <c r="AR214" s="156" t="s">
        <v>321</v>
      </c>
      <c r="AT214" s="156" t="s">
        <v>178</v>
      </c>
      <c r="AU214" s="156" t="s">
        <v>89</v>
      </c>
      <c r="AY214" s="17" t="s">
        <v>175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89</v>
      </c>
      <c r="BK214" s="157">
        <f>ROUND(I214*H214,2)</f>
        <v>0</v>
      </c>
      <c r="BL214" s="17" t="s">
        <v>321</v>
      </c>
      <c r="BM214" s="156" t="s">
        <v>1322</v>
      </c>
    </row>
    <row r="215" spans="2:65" s="13" customFormat="1">
      <c r="B215" s="165"/>
      <c r="D215" s="159" t="s">
        <v>184</v>
      </c>
      <c r="E215" s="166" t="s">
        <v>1</v>
      </c>
      <c r="F215" s="167" t="s">
        <v>1323</v>
      </c>
      <c r="H215" s="168">
        <v>650</v>
      </c>
      <c r="I215" s="169"/>
      <c r="L215" s="165"/>
      <c r="M215" s="170"/>
      <c r="T215" s="171"/>
      <c r="AT215" s="166" t="s">
        <v>184</v>
      </c>
      <c r="AU215" s="166" t="s">
        <v>89</v>
      </c>
      <c r="AV215" s="13" t="s">
        <v>89</v>
      </c>
      <c r="AW215" s="13" t="s">
        <v>31</v>
      </c>
      <c r="AX215" s="13" t="s">
        <v>83</v>
      </c>
      <c r="AY215" s="166" t="s">
        <v>175</v>
      </c>
    </row>
    <row r="216" spans="2:65" s="1" customFormat="1" ht="24.2" customHeight="1">
      <c r="B216" s="143"/>
      <c r="C216" s="144" t="s">
        <v>355</v>
      </c>
      <c r="D216" s="144" t="s">
        <v>178</v>
      </c>
      <c r="E216" s="145" t="s">
        <v>1324</v>
      </c>
      <c r="F216" s="146" t="s">
        <v>1325</v>
      </c>
      <c r="G216" s="147" t="s">
        <v>253</v>
      </c>
      <c r="H216" s="148">
        <v>77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42</v>
      </c>
      <c r="P216" s="154">
        <f>O216*H216</f>
        <v>0</v>
      </c>
      <c r="Q216" s="154">
        <v>1.494E-4</v>
      </c>
      <c r="R216" s="154">
        <f>Q216*H216</f>
        <v>1.15038E-2</v>
      </c>
      <c r="S216" s="154">
        <v>3.9559999999999998E-2</v>
      </c>
      <c r="T216" s="155">
        <f>S216*H216</f>
        <v>3.0461199999999997</v>
      </c>
      <c r="AR216" s="156" t="s">
        <v>321</v>
      </c>
      <c r="AT216" s="156" t="s">
        <v>178</v>
      </c>
      <c r="AU216" s="156" t="s">
        <v>89</v>
      </c>
      <c r="AY216" s="17" t="s">
        <v>175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89</v>
      </c>
      <c r="BK216" s="157">
        <f>ROUND(I216*H216,2)</f>
        <v>0</v>
      </c>
      <c r="BL216" s="17" t="s">
        <v>321</v>
      </c>
      <c r="BM216" s="156" t="s">
        <v>1326</v>
      </c>
    </row>
    <row r="217" spans="2:65" s="12" customFormat="1">
      <c r="B217" s="158"/>
      <c r="D217" s="159" t="s">
        <v>184</v>
      </c>
      <c r="E217" s="160" t="s">
        <v>1</v>
      </c>
      <c r="F217" s="161" t="s">
        <v>1327</v>
      </c>
      <c r="H217" s="160" t="s">
        <v>1</v>
      </c>
      <c r="I217" s="162"/>
      <c r="L217" s="158"/>
      <c r="M217" s="163"/>
      <c r="T217" s="164"/>
      <c r="AT217" s="160" t="s">
        <v>184</v>
      </c>
      <c r="AU217" s="160" t="s">
        <v>89</v>
      </c>
      <c r="AV217" s="12" t="s">
        <v>83</v>
      </c>
      <c r="AW217" s="12" t="s">
        <v>31</v>
      </c>
      <c r="AX217" s="12" t="s">
        <v>76</v>
      </c>
      <c r="AY217" s="160" t="s">
        <v>175</v>
      </c>
    </row>
    <row r="218" spans="2:65" s="13" customFormat="1">
      <c r="B218" s="165"/>
      <c r="D218" s="159" t="s">
        <v>184</v>
      </c>
      <c r="E218" s="166" t="s">
        <v>1</v>
      </c>
      <c r="F218" s="167" t="s">
        <v>1328</v>
      </c>
      <c r="H218" s="168">
        <v>57</v>
      </c>
      <c r="I218" s="169"/>
      <c r="L218" s="165"/>
      <c r="M218" s="170"/>
      <c r="T218" s="171"/>
      <c r="AT218" s="166" t="s">
        <v>184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175</v>
      </c>
    </row>
    <row r="219" spans="2:65" s="13" customFormat="1">
      <c r="B219" s="165"/>
      <c r="D219" s="159" t="s">
        <v>184</v>
      </c>
      <c r="E219" s="166" t="s">
        <v>1</v>
      </c>
      <c r="F219" s="167" t="s">
        <v>1329</v>
      </c>
      <c r="H219" s="168">
        <v>20</v>
      </c>
      <c r="I219" s="169"/>
      <c r="L219" s="165"/>
      <c r="M219" s="170"/>
      <c r="T219" s="171"/>
      <c r="AT219" s="166" t="s">
        <v>184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175</v>
      </c>
    </row>
    <row r="220" spans="2:65" s="14" customFormat="1">
      <c r="B220" s="183"/>
      <c r="D220" s="159" t="s">
        <v>184</v>
      </c>
      <c r="E220" s="184" t="s">
        <v>1</v>
      </c>
      <c r="F220" s="185" t="s">
        <v>204</v>
      </c>
      <c r="H220" s="186">
        <v>77</v>
      </c>
      <c r="I220" s="187"/>
      <c r="L220" s="183"/>
      <c r="M220" s="188"/>
      <c r="T220" s="189"/>
      <c r="AT220" s="184" t="s">
        <v>184</v>
      </c>
      <c r="AU220" s="184" t="s">
        <v>89</v>
      </c>
      <c r="AV220" s="14" t="s">
        <v>182</v>
      </c>
      <c r="AW220" s="14" t="s">
        <v>31</v>
      </c>
      <c r="AX220" s="14" t="s">
        <v>83</v>
      </c>
      <c r="AY220" s="184" t="s">
        <v>175</v>
      </c>
    </row>
    <row r="221" spans="2:65" s="11" customFormat="1" ht="22.9" customHeight="1">
      <c r="B221" s="131"/>
      <c r="D221" s="132" t="s">
        <v>75</v>
      </c>
      <c r="E221" s="141" t="s">
        <v>1330</v>
      </c>
      <c r="F221" s="141" t="s">
        <v>1331</v>
      </c>
      <c r="I221" s="134"/>
      <c r="J221" s="142">
        <f>BK221</f>
        <v>0</v>
      </c>
      <c r="L221" s="131"/>
      <c r="M221" s="136"/>
      <c r="P221" s="137">
        <f>SUM(P222:P229)</f>
        <v>0</v>
      </c>
      <c r="R221" s="137">
        <f>SUM(R222:R229)</f>
        <v>0</v>
      </c>
      <c r="T221" s="138">
        <f>SUM(T222:T229)</f>
        <v>0</v>
      </c>
      <c r="AR221" s="132" t="s">
        <v>89</v>
      </c>
      <c r="AT221" s="139" t="s">
        <v>75</v>
      </c>
      <c r="AU221" s="139" t="s">
        <v>83</v>
      </c>
      <c r="AY221" s="132" t="s">
        <v>175</v>
      </c>
      <c r="BK221" s="140">
        <f>SUM(BK222:BK229)</f>
        <v>0</v>
      </c>
    </row>
    <row r="222" spans="2:65" s="1" customFormat="1" ht="24.2" customHeight="1">
      <c r="B222" s="143"/>
      <c r="C222" s="144" t="s">
        <v>7</v>
      </c>
      <c r="D222" s="144" t="s">
        <v>178</v>
      </c>
      <c r="E222" s="145" t="s">
        <v>1332</v>
      </c>
      <c r="F222" s="146" t="s">
        <v>1333</v>
      </c>
      <c r="G222" s="147" t="s">
        <v>253</v>
      </c>
      <c r="H222" s="148">
        <v>72.400000000000006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321</v>
      </c>
      <c r="AT222" s="156" t="s">
        <v>178</v>
      </c>
      <c r="AU222" s="156" t="s">
        <v>89</v>
      </c>
      <c r="AY222" s="17" t="s">
        <v>175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321</v>
      </c>
      <c r="BM222" s="156" t="s">
        <v>1334</v>
      </c>
    </row>
    <row r="223" spans="2:65" s="12" customFormat="1">
      <c r="B223" s="158"/>
      <c r="D223" s="159" t="s">
        <v>184</v>
      </c>
      <c r="E223" s="160" t="s">
        <v>1</v>
      </c>
      <c r="F223" s="161" t="s">
        <v>1244</v>
      </c>
      <c r="H223" s="160" t="s">
        <v>1</v>
      </c>
      <c r="I223" s="162"/>
      <c r="L223" s="158"/>
      <c r="M223" s="163"/>
      <c r="T223" s="164"/>
      <c r="AT223" s="160" t="s">
        <v>184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175</v>
      </c>
    </row>
    <row r="224" spans="2:65" s="13" customFormat="1">
      <c r="B224" s="165"/>
      <c r="D224" s="159" t="s">
        <v>184</v>
      </c>
      <c r="E224" s="166" t="s">
        <v>1</v>
      </c>
      <c r="F224" s="167" t="s">
        <v>1335</v>
      </c>
      <c r="H224" s="168">
        <v>72.400000000000006</v>
      </c>
      <c r="I224" s="169"/>
      <c r="L224" s="165"/>
      <c r="M224" s="170"/>
      <c r="T224" s="171"/>
      <c r="AT224" s="166" t="s">
        <v>184</v>
      </c>
      <c r="AU224" s="166" t="s">
        <v>89</v>
      </c>
      <c r="AV224" s="13" t="s">
        <v>89</v>
      </c>
      <c r="AW224" s="13" t="s">
        <v>31</v>
      </c>
      <c r="AX224" s="13" t="s">
        <v>76</v>
      </c>
      <c r="AY224" s="166" t="s">
        <v>175</v>
      </c>
    </row>
    <row r="225" spans="2:65" s="14" customFormat="1">
      <c r="B225" s="183"/>
      <c r="D225" s="159" t="s">
        <v>184</v>
      </c>
      <c r="E225" s="184" t="s">
        <v>1</v>
      </c>
      <c r="F225" s="185" t="s">
        <v>204</v>
      </c>
      <c r="H225" s="186">
        <v>72.400000000000006</v>
      </c>
      <c r="I225" s="187"/>
      <c r="L225" s="183"/>
      <c r="M225" s="188"/>
      <c r="T225" s="189"/>
      <c r="AT225" s="184" t="s">
        <v>184</v>
      </c>
      <c r="AU225" s="184" t="s">
        <v>89</v>
      </c>
      <c r="AV225" s="14" t="s">
        <v>182</v>
      </c>
      <c r="AW225" s="14" t="s">
        <v>31</v>
      </c>
      <c r="AX225" s="14" t="s">
        <v>83</v>
      </c>
      <c r="AY225" s="184" t="s">
        <v>175</v>
      </c>
    </row>
    <row r="226" spans="2:65" s="1" customFormat="1" ht="24.2" customHeight="1">
      <c r="B226" s="143"/>
      <c r="C226" s="144" t="s">
        <v>367</v>
      </c>
      <c r="D226" s="144" t="s">
        <v>178</v>
      </c>
      <c r="E226" s="145" t="s">
        <v>1336</v>
      </c>
      <c r="F226" s="146" t="s">
        <v>1337</v>
      </c>
      <c r="G226" s="147" t="s">
        <v>253</v>
      </c>
      <c r="H226" s="148">
        <v>132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42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321</v>
      </c>
      <c r="AT226" s="156" t="s">
        <v>178</v>
      </c>
      <c r="AU226" s="156" t="s">
        <v>89</v>
      </c>
      <c r="AY226" s="17" t="s">
        <v>175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89</v>
      </c>
      <c r="BK226" s="157">
        <f>ROUND(I226*H226,2)</f>
        <v>0</v>
      </c>
      <c r="BL226" s="17" t="s">
        <v>321</v>
      </c>
      <c r="BM226" s="156" t="s">
        <v>1338</v>
      </c>
    </row>
    <row r="227" spans="2:65" s="12" customFormat="1">
      <c r="B227" s="158"/>
      <c r="D227" s="159" t="s">
        <v>184</v>
      </c>
      <c r="E227" s="160" t="s">
        <v>1</v>
      </c>
      <c r="F227" s="161" t="s">
        <v>1339</v>
      </c>
      <c r="H227" s="160" t="s">
        <v>1</v>
      </c>
      <c r="I227" s="162"/>
      <c r="L227" s="158"/>
      <c r="M227" s="163"/>
      <c r="T227" s="164"/>
      <c r="AT227" s="160" t="s">
        <v>184</v>
      </c>
      <c r="AU227" s="160" t="s">
        <v>89</v>
      </c>
      <c r="AV227" s="12" t="s">
        <v>83</v>
      </c>
      <c r="AW227" s="12" t="s">
        <v>31</v>
      </c>
      <c r="AX227" s="12" t="s">
        <v>76</v>
      </c>
      <c r="AY227" s="160" t="s">
        <v>175</v>
      </c>
    </row>
    <row r="228" spans="2:65" s="13" customFormat="1">
      <c r="B228" s="165"/>
      <c r="D228" s="159" t="s">
        <v>184</v>
      </c>
      <c r="E228" s="166" t="s">
        <v>1</v>
      </c>
      <c r="F228" s="167" t="s">
        <v>1340</v>
      </c>
      <c r="H228" s="168">
        <v>132</v>
      </c>
      <c r="I228" s="169"/>
      <c r="L228" s="165"/>
      <c r="M228" s="170"/>
      <c r="T228" s="171"/>
      <c r="AT228" s="166" t="s">
        <v>184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175</v>
      </c>
    </row>
    <row r="229" spans="2:65" s="14" customFormat="1">
      <c r="B229" s="183"/>
      <c r="D229" s="159" t="s">
        <v>184</v>
      </c>
      <c r="E229" s="184" t="s">
        <v>1</v>
      </c>
      <c r="F229" s="185" t="s">
        <v>204</v>
      </c>
      <c r="H229" s="186">
        <v>132</v>
      </c>
      <c r="I229" s="187"/>
      <c r="L229" s="183"/>
      <c r="M229" s="188"/>
      <c r="T229" s="189"/>
      <c r="AT229" s="184" t="s">
        <v>184</v>
      </c>
      <c r="AU229" s="184" t="s">
        <v>89</v>
      </c>
      <c r="AV229" s="14" t="s">
        <v>182</v>
      </c>
      <c r="AW229" s="14" t="s">
        <v>31</v>
      </c>
      <c r="AX229" s="14" t="s">
        <v>83</v>
      </c>
      <c r="AY229" s="184" t="s">
        <v>175</v>
      </c>
    </row>
    <row r="230" spans="2:65" s="11" customFormat="1" ht="22.9" customHeight="1">
      <c r="B230" s="131"/>
      <c r="D230" s="132" t="s">
        <v>75</v>
      </c>
      <c r="E230" s="141" t="s">
        <v>436</v>
      </c>
      <c r="F230" s="141" t="s">
        <v>437</v>
      </c>
      <c r="I230" s="134"/>
      <c r="J230" s="142">
        <f>BK230</f>
        <v>0</v>
      </c>
      <c r="L230" s="131"/>
      <c r="M230" s="136"/>
      <c r="P230" s="137">
        <f>SUM(P231:P234)</f>
        <v>0</v>
      </c>
      <c r="R230" s="137">
        <f>SUM(R231:R234)</f>
        <v>0</v>
      </c>
      <c r="T230" s="138">
        <f>SUM(T231:T234)</f>
        <v>3.1625E-2</v>
      </c>
      <c r="AR230" s="132" t="s">
        <v>89</v>
      </c>
      <c r="AT230" s="139" t="s">
        <v>75</v>
      </c>
      <c r="AU230" s="139" t="s">
        <v>83</v>
      </c>
      <c r="AY230" s="132" t="s">
        <v>175</v>
      </c>
      <c r="BK230" s="140">
        <f>SUM(BK231:BK234)</f>
        <v>0</v>
      </c>
    </row>
    <row r="231" spans="2:65" s="1" customFormat="1" ht="24.2" customHeight="1">
      <c r="B231" s="143"/>
      <c r="C231" s="144" t="s">
        <v>373</v>
      </c>
      <c r="D231" s="144" t="s">
        <v>178</v>
      </c>
      <c r="E231" s="145" t="s">
        <v>1341</v>
      </c>
      <c r="F231" s="146" t="s">
        <v>1342</v>
      </c>
      <c r="G231" s="147" t="s">
        <v>253</v>
      </c>
      <c r="H231" s="148">
        <v>13.75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42</v>
      </c>
      <c r="P231" s="154">
        <f>O231*H231</f>
        <v>0</v>
      </c>
      <c r="Q231" s="154">
        <v>0</v>
      </c>
      <c r="R231" s="154">
        <f>Q231*H231</f>
        <v>0</v>
      </c>
      <c r="S231" s="154">
        <v>2.3E-3</v>
      </c>
      <c r="T231" s="155">
        <f>S231*H231</f>
        <v>3.1625E-2</v>
      </c>
      <c r="AR231" s="156" t="s">
        <v>321</v>
      </c>
      <c r="AT231" s="156" t="s">
        <v>178</v>
      </c>
      <c r="AU231" s="156" t="s">
        <v>89</v>
      </c>
      <c r="AY231" s="17" t="s">
        <v>175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89</v>
      </c>
      <c r="BK231" s="157">
        <f>ROUND(I231*H231,2)</f>
        <v>0</v>
      </c>
      <c r="BL231" s="17" t="s">
        <v>321</v>
      </c>
      <c r="BM231" s="156" t="s">
        <v>1343</v>
      </c>
    </row>
    <row r="232" spans="2:65" s="12" customFormat="1">
      <c r="B232" s="158"/>
      <c r="D232" s="159" t="s">
        <v>184</v>
      </c>
      <c r="E232" s="160" t="s">
        <v>1</v>
      </c>
      <c r="F232" s="161" t="s">
        <v>1242</v>
      </c>
      <c r="H232" s="160" t="s">
        <v>1</v>
      </c>
      <c r="I232" s="162"/>
      <c r="L232" s="158"/>
      <c r="M232" s="163"/>
      <c r="T232" s="164"/>
      <c r="AT232" s="160" t="s">
        <v>184</v>
      </c>
      <c r="AU232" s="160" t="s">
        <v>89</v>
      </c>
      <c r="AV232" s="12" t="s">
        <v>83</v>
      </c>
      <c r="AW232" s="12" t="s">
        <v>31</v>
      </c>
      <c r="AX232" s="12" t="s">
        <v>76</v>
      </c>
      <c r="AY232" s="160" t="s">
        <v>175</v>
      </c>
    </row>
    <row r="233" spans="2:65" s="13" customFormat="1">
      <c r="B233" s="165"/>
      <c r="D233" s="159" t="s">
        <v>184</v>
      </c>
      <c r="E233" s="166" t="s">
        <v>1</v>
      </c>
      <c r="F233" s="167" t="s">
        <v>1344</v>
      </c>
      <c r="H233" s="168">
        <v>13.75</v>
      </c>
      <c r="I233" s="169"/>
      <c r="L233" s="165"/>
      <c r="M233" s="170"/>
      <c r="T233" s="171"/>
      <c r="AT233" s="166" t="s">
        <v>184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175</v>
      </c>
    </row>
    <row r="234" spans="2:65" s="14" customFormat="1">
      <c r="B234" s="183"/>
      <c r="D234" s="159" t="s">
        <v>184</v>
      </c>
      <c r="E234" s="184" t="s">
        <v>1</v>
      </c>
      <c r="F234" s="185" t="s">
        <v>204</v>
      </c>
      <c r="H234" s="186">
        <v>13.75</v>
      </c>
      <c r="I234" s="187"/>
      <c r="L234" s="183"/>
      <c r="M234" s="188"/>
      <c r="T234" s="189"/>
      <c r="AT234" s="184" t="s">
        <v>184</v>
      </c>
      <c r="AU234" s="184" t="s">
        <v>89</v>
      </c>
      <c r="AV234" s="14" t="s">
        <v>182</v>
      </c>
      <c r="AW234" s="14" t="s">
        <v>31</v>
      </c>
      <c r="AX234" s="14" t="s">
        <v>83</v>
      </c>
      <c r="AY234" s="184" t="s">
        <v>175</v>
      </c>
    </row>
    <row r="235" spans="2:65" s="11" customFormat="1" ht="22.9" customHeight="1">
      <c r="B235" s="131"/>
      <c r="D235" s="132" t="s">
        <v>75</v>
      </c>
      <c r="E235" s="141" t="s">
        <v>597</v>
      </c>
      <c r="F235" s="141" t="s">
        <v>598</v>
      </c>
      <c r="I235" s="134"/>
      <c r="J235" s="142">
        <f>BK235</f>
        <v>0</v>
      </c>
      <c r="L235" s="131"/>
      <c r="M235" s="136"/>
      <c r="P235" s="137">
        <f>SUM(P236:P241)</f>
        <v>0</v>
      </c>
      <c r="R235" s="137">
        <f>SUM(R236:R241)</f>
        <v>0.18359999999999999</v>
      </c>
      <c r="T235" s="138">
        <f>SUM(T236:T241)</f>
        <v>6.0905500000000004</v>
      </c>
      <c r="AR235" s="132" t="s">
        <v>89</v>
      </c>
      <c r="AT235" s="139" t="s">
        <v>75</v>
      </c>
      <c r="AU235" s="139" t="s">
        <v>83</v>
      </c>
      <c r="AY235" s="132" t="s">
        <v>175</v>
      </c>
      <c r="BK235" s="140">
        <f>SUM(BK236:BK241)</f>
        <v>0</v>
      </c>
    </row>
    <row r="236" spans="2:65" s="1" customFormat="1" ht="24.2" customHeight="1">
      <c r="B236" s="143"/>
      <c r="C236" s="144" t="s">
        <v>378</v>
      </c>
      <c r="D236" s="144" t="s">
        <v>178</v>
      </c>
      <c r="E236" s="145" t="s">
        <v>1345</v>
      </c>
      <c r="F236" s="146" t="s">
        <v>1346</v>
      </c>
      <c r="G236" s="147" t="s">
        <v>197</v>
      </c>
      <c r="H236" s="148">
        <v>298.64999999999998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0</v>
      </c>
      <c r="R236" s="154">
        <f>Q236*H236</f>
        <v>0</v>
      </c>
      <c r="S236" s="154">
        <v>7.0000000000000001E-3</v>
      </c>
      <c r="T236" s="155">
        <f>S236*H236</f>
        <v>2.0905499999999999</v>
      </c>
      <c r="AR236" s="156" t="s">
        <v>321</v>
      </c>
      <c r="AT236" s="156" t="s">
        <v>178</v>
      </c>
      <c r="AU236" s="156" t="s">
        <v>89</v>
      </c>
      <c r="AY236" s="17" t="s">
        <v>175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321</v>
      </c>
      <c r="BM236" s="156" t="s">
        <v>1347</v>
      </c>
    </row>
    <row r="237" spans="2:65" s="12" customFormat="1">
      <c r="B237" s="158"/>
      <c r="D237" s="159" t="s">
        <v>184</v>
      </c>
      <c r="E237" s="160" t="s">
        <v>1</v>
      </c>
      <c r="F237" s="161" t="s">
        <v>1244</v>
      </c>
      <c r="H237" s="160" t="s">
        <v>1</v>
      </c>
      <c r="I237" s="162"/>
      <c r="L237" s="158"/>
      <c r="M237" s="163"/>
      <c r="T237" s="164"/>
      <c r="AT237" s="160" t="s">
        <v>184</v>
      </c>
      <c r="AU237" s="160" t="s">
        <v>89</v>
      </c>
      <c r="AV237" s="12" t="s">
        <v>83</v>
      </c>
      <c r="AW237" s="12" t="s">
        <v>31</v>
      </c>
      <c r="AX237" s="12" t="s">
        <v>76</v>
      </c>
      <c r="AY237" s="160" t="s">
        <v>175</v>
      </c>
    </row>
    <row r="238" spans="2:65" s="13" customFormat="1">
      <c r="B238" s="165"/>
      <c r="D238" s="159" t="s">
        <v>184</v>
      </c>
      <c r="E238" s="166" t="s">
        <v>1</v>
      </c>
      <c r="F238" s="167" t="s">
        <v>1348</v>
      </c>
      <c r="H238" s="168">
        <v>298.64999999999998</v>
      </c>
      <c r="I238" s="169"/>
      <c r="L238" s="165"/>
      <c r="M238" s="170"/>
      <c r="T238" s="171"/>
      <c r="AT238" s="166" t="s">
        <v>184</v>
      </c>
      <c r="AU238" s="166" t="s">
        <v>89</v>
      </c>
      <c r="AV238" s="13" t="s">
        <v>89</v>
      </c>
      <c r="AW238" s="13" t="s">
        <v>31</v>
      </c>
      <c r="AX238" s="13" t="s">
        <v>83</v>
      </c>
      <c r="AY238" s="166" t="s">
        <v>175</v>
      </c>
    </row>
    <row r="239" spans="2:65" s="1" customFormat="1" ht="33" customHeight="1">
      <c r="B239" s="143"/>
      <c r="C239" s="144" t="s">
        <v>382</v>
      </c>
      <c r="D239" s="144" t="s">
        <v>178</v>
      </c>
      <c r="E239" s="145" t="s">
        <v>1349</v>
      </c>
      <c r="F239" s="146" t="s">
        <v>1350</v>
      </c>
      <c r="G239" s="147" t="s">
        <v>417</v>
      </c>
      <c r="H239" s="148">
        <v>4000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42</v>
      </c>
      <c r="P239" s="154">
        <f>O239*H239</f>
        <v>0</v>
      </c>
      <c r="Q239" s="154">
        <v>4.5899999999999998E-5</v>
      </c>
      <c r="R239" s="154">
        <f>Q239*H239</f>
        <v>0.18359999999999999</v>
      </c>
      <c r="S239" s="154">
        <v>1E-3</v>
      </c>
      <c r="T239" s="155">
        <f>S239*H239</f>
        <v>4</v>
      </c>
      <c r="AR239" s="156" t="s">
        <v>321</v>
      </c>
      <c r="AT239" s="156" t="s">
        <v>178</v>
      </c>
      <c r="AU239" s="156" t="s">
        <v>89</v>
      </c>
      <c r="AY239" s="17" t="s">
        <v>175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89</v>
      </c>
      <c r="BK239" s="157">
        <f>ROUND(I239*H239,2)</f>
        <v>0</v>
      </c>
      <c r="BL239" s="17" t="s">
        <v>321</v>
      </c>
      <c r="BM239" s="156" t="s">
        <v>1351</v>
      </c>
    </row>
    <row r="240" spans="2:65" s="12" customFormat="1">
      <c r="B240" s="158"/>
      <c r="D240" s="159" t="s">
        <v>184</v>
      </c>
      <c r="E240" s="160" t="s">
        <v>1</v>
      </c>
      <c r="F240" s="161" t="s">
        <v>1352</v>
      </c>
      <c r="H240" s="160" t="s">
        <v>1</v>
      </c>
      <c r="I240" s="162"/>
      <c r="L240" s="158"/>
      <c r="M240" s="163"/>
      <c r="T240" s="164"/>
      <c r="AT240" s="160" t="s">
        <v>184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175</v>
      </c>
    </row>
    <row r="241" spans="2:51" s="13" customFormat="1">
      <c r="B241" s="165"/>
      <c r="D241" s="159" t="s">
        <v>184</v>
      </c>
      <c r="E241" s="166" t="s">
        <v>1</v>
      </c>
      <c r="F241" s="167" t="s">
        <v>1353</v>
      </c>
      <c r="H241" s="168">
        <v>4000</v>
      </c>
      <c r="I241" s="169"/>
      <c r="L241" s="165"/>
      <c r="M241" s="199"/>
      <c r="N241" s="200"/>
      <c r="O241" s="200"/>
      <c r="P241" s="200"/>
      <c r="Q241" s="200"/>
      <c r="R241" s="200"/>
      <c r="S241" s="200"/>
      <c r="T241" s="201"/>
      <c r="AT241" s="166" t="s">
        <v>184</v>
      </c>
      <c r="AU241" s="166" t="s">
        <v>89</v>
      </c>
      <c r="AV241" s="13" t="s">
        <v>89</v>
      </c>
      <c r="AW241" s="13" t="s">
        <v>31</v>
      </c>
      <c r="AX241" s="13" t="s">
        <v>83</v>
      </c>
      <c r="AY241" s="166" t="s">
        <v>175</v>
      </c>
    </row>
    <row r="242" spans="2:51" s="1" customFormat="1" ht="6.95" customHeight="1"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32"/>
    </row>
  </sheetData>
  <autoFilter ref="C129:K241" xr:uid="{00000000-0009-0000-0000-000004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1354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1355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ROUND((SUM(BE131:BE243)),  2)</f>
        <v>0</v>
      </c>
      <c r="G35" s="100"/>
      <c r="H35" s="100"/>
      <c r="I35" s="101">
        <v>0.23</v>
      </c>
      <c r="J35" s="99">
        <f>ROUND(((SUM(BE131:BE243))*I35),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ROUND((SUM(BF131:BF243)),  2)</f>
        <v>0</v>
      </c>
      <c r="G36" s="100"/>
      <c r="H36" s="100"/>
      <c r="I36" s="101">
        <v>0.23</v>
      </c>
      <c r="J36" s="99">
        <f>ROUND(((SUM(BF131:BF243))*I36),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ROUND((SUM(BG131:BG243)),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ROUND((SUM(BH131:BH243)),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ROUND((SUM(BI131:BI243)),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1354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05 - Veľký prístrešok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J131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899999999999999" customHeight="1">
      <c r="B100" s="118"/>
      <c r="D100" s="119" t="s">
        <v>670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899999999999999" customHeight="1">
      <c r="B101" s="118"/>
      <c r="D101" s="119" t="s">
        <v>1044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150</v>
      </c>
      <c r="E102" s="120"/>
      <c r="F102" s="120"/>
      <c r="G102" s="120"/>
      <c r="H102" s="120"/>
      <c r="I102" s="120"/>
      <c r="J102" s="121">
        <f>J173</f>
        <v>0</v>
      </c>
      <c r="L102" s="118"/>
    </row>
    <row r="103" spans="2:47" s="9" customFormat="1" ht="19.899999999999999" customHeight="1">
      <c r="B103" s="118"/>
      <c r="D103" s="119" t="s">
        <v>1045</v>
      </c>
      <c r="E103" s="120"/>
      <c r="F103" s="120"/>
      <c r="G103" s="120"/>
      <c r="H103" s="120"/>
      <c r="I103" s="120"/>
      <c r="J103" s="121">
        <f>J179</f>
        <v>0</v>
      </c>
      <c r="L103" s="118"/>
    </row>
    <row r="104" spans="2:47" s="9" customFormat="1" ht="19.899999999999999" customHeight="1">
      <c r="B104" s="118"/>
      <c r="D104" s="119" t="s">
        <v>151</v>
      </c>
      <c r="E104" s="120"/>
      <c r="F104" s="120"/>
      <c r="G104" s="120"/>
      <c r="H104" s="120"/>
      <c r="I104" s="120"/>
      <c r="J104" s="121">
        <f>J185</f>
        <v>0</v>
      </c>
      <c r="L104" s="118"/>
    </row>
    <row r="105" spans="2:47" s="9" customFormat="1" ht="19.899999999999999" customHeight="1">
      <c r="B105" s="118"/>
      <c r="D105" s="119" t="s">
        <v>152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47" s="9" customFormat="1" ht="19.899999999999999" customHeight="1">
      <c r="B106" s="118"/>
      <c r="D106" s="119" t="s">
        <v>153</v>
      </c>
      <c r="E106" s="120"/>
      <c r="F106" s="120"/>
      <c r="G106" s="120"/>
      <c r="H106" s="120"/>
      <c r="I106" s="120"/>
      <c r="J106" s="121">
        <f>J195</f>
        <v>0</v>
      </c>
      <c r="L106" s="118"/>
    </row>
    <row r="107" spans="2:47" s="8" customFormat="1" ht="24.95" customHeight="1">
      <c r="B107" s="114"/>
      <c r="D107" s="115" t="s">
        <v>155</v>
      </c>
      <c r="E107" s="116"/>
      <c r="F107" s="116"/>
      <c r="G107" s="116"/>
      <c r="H107" s="116"/>
      <c r="I107" s="116"/>
      <c r="J107" s="117">
        <f>J200</f>
        <v>0</v>
      </c>
      <c r="L107" s="114"/>
    </row>
    <row r="108" spans="2:47" s="9" customFormat="1" ht="19.899999999999999" customHeight="1">
      <c r="B108" s="118"/>
      <c r="D108" s="119" t="s">
        <v>156</v>
      </c>
      <c r="E108" s="120"/>
      <c r="F108" s="120"/>
      <c r="G108" s="120"/>
      <c r="H108" s="120"/>
      <c r="I108" s="120"/>
      <c r="J108" s="121">
        <f>J201</f>
        <v>0</v>
      </c>
      <c r="L108" s="118"/>
    </row>
    <row r="109" spans="2:47" s="9" customFormat="1" ht="19.899999999999999" customHeight="1">
      <c r="B109" s="118"/>
      <c r="D109" s="119" t="s">
        <v>158</v>
      </c>
      <c r="E109" s="120"/>
      <c r="F109" s="120"/>
      <c r="G109" s="120"/>
      <c r="H109" s="120"/>
      <c r="I109" s="120"/>
      <c r="J109" s="121">
        <f>J206</f>
        <v>0</v>
      </c>
      <c r="L109" s="118"/>
    </row>
    <row r="110" spans="2:47" s="1" customFormat="1" ht="21.75" customHeight="1">
      <c r="B110" s="32"/>
      <c r="L110" s="32"/>
    </row>
    <row r="111" spans="2:47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5" customHeight="1">
      <c r="B116" s="32"/>
      <c r="C116" s="21" t="s">
        <v>161</v>
      </c>
      <c r="L116" s="32"/>
    </row>
    <row r="117" spans="2:12" s="1" customFormat="1" ht="6.95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26.25" customHeight="1">
      <c r="B119" s="32"/>
      <c r="E119" s="261" t="str">
        <f>E7</f>
        <v>Stavebné úpravy a rekonštrukcia priestorov Strednej odbornej školy drevárskej vo Zvolene</v>
      </c>
      <c r="F119" s="262"/>
      <c r="G119" s="262"/>
      <c r="H119" s="262"/>
      <c r="L119" s="32"/>
    </row>
    <row r="120" spans="2:12" ht="12" customHeight="1">
      <c r="B120" s="20"/>
      <c r="C120" s="27" t="s">
        <v>140</v>
      </c>
      <c r="L120" s="20"/>
    </row>
    <row r="121" spans="2:12" s="1" customFormat="1" ht="16.5" customHeight="1">
      <c r="B121" s="32"/>
      <c r="E121" s="261" t="s">
        <v>1354</v>
      </c>
      <c r="F121" s="260"/>
      <c r="G121" s="260"/>
      <c r="H121" s="260"/>
      <c r="L121" s="32"/>
    </row>
    <row r="122" spans="2:12" s="1" customFormat="1" ht="12" customHeight="1">
      <c r="B122" s="32"/>
      <c r="C122" s="27" t="s">
        <v>142</v>
      </c>
      <c r="L122" s="32"/>
    </row>
    <row r="123" spans="2:12" s="1" customFormat="1" ht="16.5" customHeight="1">
      <c r="B123" s="32"/>
      <c r="E123" s="215" t="str">
        <f>E11</f>
        <v>05 - Veľký prístrešok</v>
      </c>
      <c r="F123" s="260"/>
      <c r="G123" s="260"/>
      <c r="H123" s="260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>parc.č. 1132/1, 1132/2, 1558/147 k.ú. Môťová</v>
      </c>
      <c r="I125" s="27" t="s">
        <v>21</v>
      </c>
      <c r="J125" s="55" t="str">
        <f>IF(J14="","",J14)</f>
        <v>27. 2. 2025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23</v>
      </c>
      <c r="F127" s="25" t="str">
        <f>E17</f>
        <v>Banskobystrický samosprávny kraj</v>
      </c>
      <c r="I127" s="27" t="s">
        <v>29</v>
      </c>
      <c r="J127" s="30" t="str">
        <f>E23</f>
        <v>Ing. Marek Mečír</v>
      </c>
      <c r="L127" s="32"/>
    </row>
    <row r="128" spans="2:12" s="1" customFormat="1" ht="15.2" customHeight="1">
      <c r="B128" s="32"/>
      <c r="C128" s="27" t="s">
        <v>27</v>
      </c>
      <c r="F128" s="25" t="str">
        <f>IF(E20="","",E20)</f>
        <v>Vyplň údaj</v>
      </c>
      <c r="I128" s="27" t="s">
        <v>32</v>
      </c>
      <c r="J128" s="30" t="str">
        <f>E26</f>
        <v>Stanislav Hlubina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162</v>
      </c>
      <c r="D130" s="124" t="s">
        <v>61</v>
      </c>
      <c r="E130" s="124" t="s">
        <v>57</v>
      </c>
      <c r="F130" s="124" t="s">
        <v>58</v>
      </c>
      <c r="G130" s="124" t="s">
        <v>163</v>
      </c>
      <c r="H130" s="124" t="s">
        <v>164</v>
      </c>
      <c r="I130" s="124" t="s">
        <v>165</v>
      </c>
      <c r="J130" s="125" t="s">
        <v>146</v>
      </c>
      <c r="K130" s="126" t="s">
        <v>166</v>
      </c>
      <c r="L130" s="122"/>
      <c r="M130" s="62" t="s">
        <v>1</v>
      </c>
      <c r="N130" s="63" t="s">
        <v>40</v>
      </c>
      <c r="O130" s="63" t="s">
        <v>167</v>
      </c>
      <c r="P130" s="63" t="s">
        <v>168</v>
      </c>
      <c r="Q130" s="63" t="s">
        <v>169</v>
      </c>
      <c r="R130" s="63" t="s">
        <v>170</v>
      </c>
      <c r="S130" s="63" t="s">
        <v>171</v>
      </c>
      <c r="T130" s="64" t="s">
        <v>172</v>
      </c>
    </row>
    <row r="131" spans="2:65" s="1" customFormat="1" ht="22.9" customHeight="1">
      <c r="B131" s="32"/>
      <c r="C131" s="67" t="s">
        <v>147</v>
      </c>
      <c r="J131" s="127">
        <f>BK131</f>
        <v>0</v>
      </c>
      <c r="L131" s="32"/>
      <c r="M131" s="65"/>
      <c r="N131" s="56"/>
      <c r="O131" s="56"/>
      <c r="P131" s="128">
        <f>P132+P200</f>
        <v>0</v>
      </c>
      <c r="Q131" s="56"/>
      <c r="R131" s="128">
        <f>R132+R200</f>
        <v>534.51895750899985</v>
      </c>
      <c r="S131" s="56"/>
      <c r="T131" s="129">
        <f>T132+T200</f>
        <v>0</v>
      </c>
      <c r="AT131" s="17" t="s">
        <v>75</v>
      </c>
      <c r="AU131" s="17" t="s">
        <v>148</v>
      </c>
      <c r="BK131" s="130">
        <f>BK132+BK200</f>
        <v>0</v>
      </c>
    </row>
    <row r="132" spans="2:65" s="11" customFormat="1" ht="25.9" customHeight="1">
      <c r="B132" s="131"/>
      <c r="D132" s="132" t="s">
        <v>75</v>
      </c>
      <c r="E132" s="133" t="s">
        <v>173</v>
      </c>
      <c r="F132" s="133" t="s">
        <v>174</v>
      </c>
      <c r="I132" s="134"/>
      <c r="J132" s="135">
        <f>BK132</f>
        <v>0</v>
      </c>
      <c r="L132" s="131"/>
      <c r="M132" s="136"/>
      <c r="P132" s="137">
        <f>P133+P152+P173+P179+P185+P191+P195</f>
        <v>0</v>
      </c>
      <c r="R132" s="137">
        <f>R133+R152+R173+R179+R185+R191+R195</f>
        <v>519.43788876699989</v>
      </c>
      <c r="T132" s="138">
        <f>T133+T152+T173+T179+T185+T191+T195</f>
        <v>0</v>
      </c>
      <c r="AR132" s="132" t="s">
        <v>83</v>
      </c>
      <c r="AT132" s="139" t="s">
        <v>75</v>
      </c>
      <c r="AU132" s="139" t="s">
        <v>76</v>
      </c>
      <c r="AY132" s="132" t="s">
        <v>175</v>
      </c>
      <c r="BK132" s="140">
        <f>BK133+BK152+BK173+BK179+BK185+BK191+BK195</f>
        <v>0</v>
      </c>
    </row>
    <row r="133" spans="2:65" s="11" customFormat="1" ht="22.9" customHeight="1">
      <c r="B133" s="131"/>
      <c r="D133" s="132" t="s">
        <v>75</v>
      </c>
      <c r="E133" s="141" t="s">
        <v>83</v>
      </c>
      <c r="F133" s="141" t="s">
        <v>678</v>
      </c>
      <c r="I133" s="134"/>
      <c r="J133" s="142">
        <f>BK133</f>
        <v>0</v>
      </c>
      <c r="L133" s="131"/>
      <c r="M133" s="136"/>
      <c r="P133" s="137">
        <f>SUM(P134:P151)</f>
        <v>0</v>
      </c>
      <c r="R133" s="137">
        <f>SUM(R134:R151)</f>
        <v>0</v>
      </c>
      <c r="T133" s="138">
        <f>SUM(T134:T151)</f>
        <v>0</v>
      </c>
      <c r="AR133" s="132" t="s">
        <v>83</v>
      </c>
      <c r="AT133" s="139" t="s">
        <v>75</v>
      </c>
      <c r="AU133" s="139" t="s">
        <v>83</v>
      </c>
      <c r="AY133" s="132" t="s">
        <v>175</v>
      </c>
      <c r="BK133" s="140">
        <f>SUM(BK134:BK151)</f>
        <v>0</v>
      </c>
    </row>
    <row r="134" spans="2:65" s="1" customFormat="1" ht="24.2" customHeight="1">
      <c r="B134" s="143"/>
      <c r="C134" s="144" t="s">
        <v>83</v>
      </c>
      <c r="D134" s="144" t="s">
        <v>178</v>
      </c>
      <c r="E134" s="145" t="s">
        <v>1356</v>
      </c>
      <c r="F134" s="146" t="s">
        <v>1357</v>
      </c>
      <c r="G134" s="147" t="s">
        <v>289</v>
      </c>
      <c r="H134" s="148">
        <v>207.06200000000001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182</v>
      </c>
      <c r="AT134" s="156" t="s">
        <v>178</v>
      </c>
      <c r="AU134" s="156" t="s">
        <v>89</v>
      </c>
      <c r="AY134" s="17" t="s">
        <v>175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182</v>
      </c>
      <c r="BM134" s="156" t="s">
        <v>1358</v>
      </c>
    </row>
    <row r="135" spans="2:65" s="13" customFormat="1">
      <c r="B135" s="165"/>
      <c r="D135" s="159" t="s">
        <v>184</v>
      </c>
      <c r="E135" s="166" t="s">
        <v>1</v>
      </c>
      <c r="F135" s="167" t="s">
        <v>1359</v>
      </c>
      <c r="H135" s="168">
        <v>207.06200000000001</v>
      </c>
      <c r="I135" s="169"/>
      <c r="L135" s="165"/>
      <c r="M135" s="170"/>
      <c r="T135" s="171"/>
      <c r="AT135" s="166" t="s">
        <v>184</v>
      </c>
      <c r="AU135" s="166" t="s">
        <v>89</v>
      </c>
      <c r="AV135" s="13" t="s">
        <v>89</v>
      </c>
      <c r="AW135" s="13" t="s">
        <v>31</v>
      </c>
      <c r="AX135" s="13" t="s">
        <v>83</v>
      </c>
      <c r="AY135" s="166" t="s">
        <v>175</v>
      </c>
    </row>
    <row r="136" spans="2:65" s="1" customFormat="1" ht="24.2" customHeight="1">
      <c r="B136" s="143"/>
      <c r="C136" s="144" t="s">
        <v>89</v>
      </c>
      <c r="D136" s="144" t="s">
        <v>178</v>
      </c>
      <c r="E136" s="145" t="s">
        <v>1085</v>
      </c>
      <c r="F136" s="146" t="s">
        <v>1086</v>
      </c>
      <c r="G136" s="147" t="s">
        <v>289</v>
      </c>
      <c r="H136" s="148">
        <v>62.119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42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182</v>
      </c>
      <c r="AT136" s="156" t="s">
        <v>178</v>
      </c>
      <c r="AU136" s="156" t="s">
        <v>89</v>
      </c>
      <c r="AY136" s="17" t="s">
        <v>175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89</v>
      </c>
      <c r="BK136" s="157">
        <f>ROUND(I136*H136,2)</f>
        <v>0</v>
      </c>
      <c r="BL136" s="17" t="s">
        <v>182</v>
      </c>
      <c r="BM136" s="156" t="s">
        <v>1360</v>
      </c>
    </row>
    <row r="137" spans="2:65" s="13" customFormat="1">
      <c r="B137" s="165"/>
      <c r="D137" s="159" t="s">
        <v>184</v>
      </c>
      <c r="E137" s="166" t="s">
        <v>1</v>
      </c>
      <c r="F137" s="167" t="s">
        <v>1361</v>
      </c>
      <c r="H137" s="168">
        <v>62.119</v>
      </c>
      <c r="I137" s="169"/>
      <c r="L137" s="165"/>
      <c r="M137" s="170"/>
      <c r="T137" s="171"/>
      <c r="AT137" s="166" t="s">
        <v>184</v>
      </c>
      <c r="AU137" s="166" t="s">
        <v>89</v>
      </c>
      <c r="AV137" s="13" t="s">
        <v>89</v>
      </c>
      <c r="AW137" s="13" t="s">
        <v>31</v>
      </c>
      <c r="AX137" s="13" t="s">
        <v>83</v>
      </c>
      <c r="AY137" s="166" t="s">
        <v>175</v>
      </c>
    </row>
    <row r="138" spans="2:65" s="1" customFormat="1" ht="21.75" customHeight="1">
      <c r="B138" s="143"/>
      <c r="C138" s="144" t="s">
        <v>176</v>
      </c>
      <c r="D138" s="144" t="s">
        <v>178</v>
      </c>
      <c r="E138" s="145" t="s">
        <v>1362</v>
      </c>
      <c r="F138" s="146" t="s">
        <v>1363</v>
      </c>
      <c r="G138" s="147" t="s">
        <v>289</v>
      </c>
      <c r="H138" s="148">
        <v>8.8379999999999992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182</v>
      </c>
      <c r="AT138" s="156" t="s">
        <v>178</v>
      </c>
      <c r="AU138" s="156" t="s">
        <v>89</v>
      </c>
      <c r="AY138" s="17" t="s">
        <v>175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182</v>
      </c>
      <c r="BM138" s="156" t="s">
        <v>1364</v>
      </c>
    </row>
    <row r="139" spans="2:65" s="13" customFormat="1">
      <c r="B139" s="165"/>
      <c r="D139" s="159" t="s">
        <v>184</v>
      </c>
      <c r="E139" s="166" t="s">
        <v>1</v>
      </c>
      <c r="F139" s="167" t="s">
        <v>1365</v>
      </c>
      <c r="H139" s="168">
        <v>2.52</v>
      </c>
      <c r="I139" s="169"/>
      <c r="L139" s="165"/>
      <c r="M139" s="170"/>
      <c r="T139" s="171"/>
      <c r="AT139" s="166" t="s">
        <v>184</v>
      </c>
      <c r="AU139" s="166" t="s">
        <v>89</v>
      </c>
      <c r="AV139" s="13" t="s">
        <v>89</v>
      </c>
      <c r="AW139" s="13" t="s">
        <v>31</v>
      </c>
      <c r="AX139" s="13" t="s">
        <v>76</v>
      </c>
      <c r="AY139" s="166" t="s">
        <v>175</v>
      </c>
    </row>
    <row r="140" spans="2:65" s="13" customFormat="1">
      <c r="B140" s="165"/>
      <c r="D140" s="159" t="s">
        <v>184</v>
      </c>
      <c r="E140" s="166" t="s">
        <v>1</v>
      </c>
      <c r="F140" s="167" t="s">
        <v>1366</v>
      </c>
      <c r="H140" s="168">
        <v>2.2679999999999998</v>
      </c>
      <c r="I140" s="169"/>
      <c r="L140" s="165"/>
      <c r="M140" s="170"/>
      <c r="T140" s="171"/>
      <c r="AT140" s="166" t="s">
        <v>184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175</v>
      </c>
    </row>
    <row r="141" spans="2:65" s="13" customFormat="1">
      <c r="B141" s="165"/>
      <c r="D141" s="159" t="s">
        <v>184</v>
      </c>
      <c r="E141" s="166" t="s">
        <v>1</v>
      </c>
      <c r="F141" s="167" t="s">
        <v>1367</v>
      </c>
      <c r="H141" s="168">
        <v>4.05</v>
      </c>
      <c r="I141" s="169"/>
      <c r="L141" s="165"/>
      <c r="M141" s="170"/>
      <c r="T141" s="171"/>
      <c r="AT141" s="166" t="s">
        <v>184</v>
      </c>
      <c r="AU141" s="166" t="s">
        <v>89</v>
      </c>
      <c r="AV141" s="13" t="s">
        <v>89</v>
      </c>
      <c r="AW141" s="13" t="s">
        <v>31</v>
      </c>
      <c r="AX141" s="13" t="s">
        <v>76</v>
      </c>
      <c r="AY141" s="166" t="s">
        <v>175</v>
      </c>
    </row>
    <row r="142" spans="2:65" s="14" customFormat="1">
      <c r="B142" s="183"/>
      <c r="D142" s="159" t="s">
        <v>184</v>
      </c>
      <c r="E142" s="184" t="s">
        <v>1</v>
      </c>
      <c r="F142" s="185" t="s">
        <v>204</v>
      </c>
      <c r="H142" s="186">
        <v>8.838000000000001</v>
      </c>
      <c r="I142" s="187"/>
      <c r="L142" s="183"/>
      <c r="M142" s="188"/>
      <c r="T142" s="189"/>
      <c r="AT142" s="184" t="s">
        <v>184</v>
      </c>
      <c r="AU142" s="184" t="s">
        <v>89</v>
      </c>
      <c r="AV142" s="14" t="s">
        <v>182</v>
      </c>
      <c r="AW142" s="14" t="s">
        <v>31</v>
      </c>
      <c r="AX142" s="14" t="s">
        <v>83</v>
      </c>
      <c r="AY142" s="184" t="s">
        <v>175</v>
      </c>
    </row>
    <row r="143" spans="2:65" s="1" customFormat="1" ht="16.5" customHeight="1">
      <c r="B143" s="143"/>
      <c r="C143" s="144" t="s">
        <v>182</v>
      </c>
      <c r="D143" s="144" t="s">
        <v>178</v>
      </c>
      <c r="E143" s="145" t="s">
        <v>1368</v>
      </c>
      <c r="F143" s="146" t="s">
        <v>1369</v>
      </c>
      <c r="G143" s="147" t="s">
        <v>289</v>
      </c>
      <c r="H143" s="148">
        <v>2.6509999999999998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182</v>
      </c>
      <c r="AT143" s="156" t="s">
        <v>178</v>
      </c>
      <c r="AU143" s="156" t="s">
        <v>89</v>
      </c>
      <c r="AY143" s="17" t="s">
        <v>175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182</v>
      </c>
      <c r="BM143" s="156" t="s">
        <v>1370</v>
      </c>
    </row>
    <row r="144" spans="2:65" s="13" customFormat="1">
      <c r="B144" s="165"/>
      <c r="D144" s="159" t="s">
        <v>184</v>
      </c>
      <c r="E144" s="166" t="s">
        <v>1</v>
      </c>
      <c r="F144" s="167" t="s">
        <v>1371</v>
      </c>
      <c r="H144" s="168">
        <v>2.6509999999999998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83</v>
      </c>
      <c r="AY144" s="166" t="s">
        <v>175</v>
      </c>
    </row>
    <row r="145" spans="2:65" s="1" customFormat="1" ht="33" customHeight="1">
      <c r="B145" s="143"/>
      <c r="C145" s="144" t="s">
        <v>207</v>
      </c>
      <c r="D145" s="144" t="s">
        <v>178</v>
      </c>
      <c r="E145" s="145" t="s">
        <v>693</v>
      </c>
      <c r="F145" s="146" t="s">
        <v>694</v>
      </c>
      <c r="G145" s="147" t="s">
        <v>289</v>
      </c>
      <c r="H145" s="148">
        <v>215.9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42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182</v>
      </c>
      <c r="AT145" s="156" t="s">
        <v>178</v>
      </c>
      <c r="AU145" s="156" t="s">
        <v>89</v>
      </c>
      <c r="AY145" s="17" t="s">
        <v>175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89</v>
      </c>
      <c r="BK145" s="157">
        <f>ROUND(I145*H145,2)</f>
        <v>0</v>
      </c>
      <c r="BL145" s="17" t="s">
        <v>182</v>
      </c>
      <c r="BM145" s="156" t="s">
        <v>1372</v>
      </c>
    </row>
    <row r="146" spans="2:65" s="13" customFormat="1">
      <c r="B146" s="165"/>
      <c r="D146" s="159" t="s">
        <v>184</v>
      </c>
      <c r="E146" s="166" t="s">
        <v>1</v>
      </c>
      <c r="F146" s="167" t="s">
        <v>1373</v>
      </c>
      <c r="H146" s="168">
        <v>215.9</v>
      </c>
      <c r="I146" s="169"/>
      <c r="L146" s="165"/>
      <c r="M146" s="170"/>
      <c r="T146" s="171"/>
      <c r="AT146" s="166" t="s">
        <v>184</v>
      </c>
      <c r="AU146" s="166" t="s">
        <v>89</v>
      </c>
      <c r="AV146" s="13" t="s">
        <v>89</v>
      </c>
      <c r="AW146" s="13" t="s">
        <v>31</v>
      </c>
      <c r="AX146" s="13" t="s">
        <v>83</v>
      </c>
      <c r="AY146" s="166" t="s">
        <v>175</v>
      </c>
    </row>
    <row r="147" spans="2:65" s="1" customFormat="1" ht="37.9" customHeight="1">
      <c r="B147" s="143"/>
      <c r="C147" s="144" t="s">
        <v>205</v>
      </c>
      <c r="D147" s="144" t="s">
        <v>178</v>
      </c>
      <c r="E147" s="145" t="s">
        <v>698</v>
      </c>
      <c r="F147" s="146" t="s">
        <v>699</v>
      </c>
      <c r="G147" s="147" t="s">
        <v>289</v>
      </c>
      <c r="H147" s="148">
        <v>1511.3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182</v>
      </c>
      <c r="AT147" s="156" t="s">
        <v>178</v>
      </c>
      <c r="AU147" s="156" t="s">
        <v>89</v>
      </c>
      <c r="AY147" s="17" t="s">
        <v>175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182</v>
      </c>
      <c r="BM147" s="156" t="s">
        <v>1374</v>
      </c>
    </row>
    <row r="148" spans="2:65" s="13" customFormat="1">
      <c r="B148" s="165"/>
      <c r="D148" s="159" t="s">
        <v>184</v>
      </c>
      <c r="E148" s="166" t="s">
        <v>1</v>
      </c>
      <c r="F148" s="167" t="s">
        <v>1375</v>
      </c>
      <c r="H148" s="168">
        <v>1511.3</v>
      </c>
      <c r="I148" s="169"/>
      <c r="L148" s="165"/>
      <c r="M148" s="170"/>
      <c r="T148" s="171"/>
      <c r="AT148" s="166" t="s">
        <v>184</v>
      </c>
      <c r="AU148" s="166" t="s">
        <v>89</v>
      </c>
      <c r="AV148" s="13" t="s">
        <v>89</v>
      </c>
      <c r="AW148" s="13" t="s">
        <v>31</v>
      </c>
      <c r="AX148" s="13" t="s">
        <v>83</v>
      </c>
      <c r="AY148" s="166" t="s">
        <v>175</v>
      </c>
    </row>
    <row r="149" spans="2:65" s="1" customFormat="1" ht="16.5" customHeight="1">
      <c r="B149" s="143"/>
      <c r="C149" s="144" t="s">
        <v>247</v>
      </c>
      <c r="D149" s="144" t="s">
        <v>178</v>
      </c>
      <c r="E149" s="145" t="s">
        <v>706</v>
      </c>
      <c r="F149" s="146" t="s">
        <v>707</v>
      </c>
      <c r="G149" s="147" t="s">
        <v>289</v>
      </c>
      <c r="H149" s="148">
        <v>215.9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182</v>
      </c>
      <c r="AT149" s="156" t="s">
        <v>178</v>
      </c>
      <c r="AU149" s="156" t="s">
        <v>89</v>
      </c>
      <c r="AY149" s="17" t="s">
        <v>175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182</v>
      </c>
      <c r="BM149" s="156" t="s">
        <v>1376</v>
      </c>
    </row>
    <row r="150" spans="2:65" s="1" customFormat="1" ht="16.5" customHeight="1">
      <c r="B150" s="143"/>
      <c r="C150" s="144" t="s">
        <v>189</v>
      </c>
      <c r="D150" s="144" t="s">
        <v>178</v>
      </c>
      <c r="E150" s="145" t="s">
        <v>709</v>
      </c>
      <c r="F150" s="146" t="s">
        <v>1114</v>
      </c>
      <c r="G150" s="147" t="s">
        <v>376</v>
      </c>
      <c r="H150" s="148">
        <v>388.62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182</v>
      </c>
      <c r="AT150" s="156" t="s">
        <v>178</v>
      </c>
      <c r="AU150" s="156" t="s">
        <v>89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1377</v>
      </c>
    </row>
    <row r="151" spans="2:65" s="13" customFormat="1">
      <c r="B151" s="165"/>
      <c r="D151" s="159" t="s">
        <v>184</v>
      </c>
      <c r="E151" s="166" t="s">
        <v>1</v>
      </c>
      <c r="F151" s="167" t="s">
        <v>1378</v>
      </c>
      <c r="H151" s="168">
        <v>388.62</v>
      </c>
      <c r="I151" s="169"/>
      <c r="L151" s="165"/>
      <c r="M151" s="170"/>
      <c r="T151" s="171"/>
      <c r="AT151" s="166" t="s">
        <v>184</v>
      </c>
      <c r="AU151" s="166" t="s">
        <v>89</v>
      </c>
      <c r="AV151" s="13" t="s">
        <v>89</v>
      </c>
      <c r="AW151" s="13" t="s">
        <v>31</v>
      </c>
      <c r="AX151" s="13" t="s">
        <v>83</v>
      </c>
      <c r="AY151" s="166" t="s">
        <v>175</v>
      </c>
    </row>
    <row r="152" spans="2:65" s="11" customFormat="1" ht="22.9" customHeight="1">
      <c r="B152" s="131"/>
      <c r="D152" s="132" t="s">
        <v>75</v>
      </c>
      <c r="E152" s="141" t="s">
        <v>89</v>
      </c>
      <c r="F152" s="141" t="s">
        <v>1117</v>
      </c>
      <c r="I152" s="134"/>
      <c r="J152" s="142">
        <f>BK152</f>
        <v>0</v>
      </c>
      <c r="L152" s="131"/>
      <c r="M152" s="136"/>
      <c r="P152" s="137">
        <f>SUM(P153:P172)</f>
        <v>0</v>
      </c>
      <c r="R152" s="137">
        <f>SUM(R153:R172)</f>
        <v>18.072251889999997</v>
      </c>
      <c r="T152" s="138">
        <f>SUM(T153:T172)</f>
        <v>0</v>
      </c>
      <c r="AR152" s="132" t="s">
        <v>83</v>
      </c>
      <c r="AT152" s="139" t="s">
        <v>75</v>
      </c>
      <c r="AU152" s="139" t="s">
        <v>83</v>
      </c>
      <c r="AY152" s="132" t="s">
        <v>175</v>
      </c>
      <c r="BK152" s="140">
        <f>SUM(BK153:BK172)</f>
        <v>0</v>
      </c>
    </row>
    <row r="153" spans="2:65" s="1" customFormat="1" ht="24.2" customHeight="1">
      <c r="B153" s="143"/>
      <c r="C153" s="144" t="s">
        <v>269</v>
      </c>
      <c r="D153" s="144" t="s">
        <v>178</v>
      </c>
      <c r="E153" s="145" t="s">
        <v>1379</v>
      </c>
      <c r="F153" s="146" t="s">
        <v>1380</v>
      </c>
      <c r="G153" s="147" t="s">
        <v>289</v>
      </c>
      <c r="H153" s="148">
        <v>7.8559999999999999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2.2151299999999998</v>
      </c>
      <c r="R153" s="154">
        <f>Q153*H153</f>
        <v>17.402061279999998</v>
      </c>
      <c r="S153" s="154">
        <v>0</v>
      </c>
      <c r="T153" s="155">
        <f>S153*H153</f>
        <v>0</v>
      </c>
      <c r="AR153" s="156" t="s">
        <v>182</v>
      </c>
      <c r="AT153" s="156" t="s">
        <v>178</v>
      </c>
      <c r="AU153" s="156" t="s">
        <v>89</v>
      </c>
      <c r="AY153" s="17" t="s">
        <v>175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89</v>
      </c>
      <c r="BK153" s="157">
        <f>ROUND(I153*H153,2)</f>
        <v>0</v>
      </c>
      <c r="BL153" s="17" t="s">
        <v>182</v>
      </c>
      <c r="BM153" s="156" t="s">
        <v>1381</v>
      </c>
    </row>
    <row r="154" spans="2:65" s="12" customFormat="1">
      <c r="B154" s="158"/>
      <c r="D154" s="159" t="s">
        <v>184</v>
      </c>
      <c r="E154" s="160" t="s">
        <v>1</v>
      </c>
      <c r="F154" s="161" t="s">
        <v>1382</v>
      </c>
      <c r="H154" s="160" t="s">
        <v>1</v>
      </c>
      <c r="I154" s="162"/>
      <c r="L154" s="158"/>
      <c r="M154" s="163"/>
      <c r="T154" s="164"/>
      <c r="AT154" s="160" t="s">
        <v>184</v>
      </c>
      <c r="AU154" s="160" t="s">
        <v>89</v>
      </c>
      <c r="AV154" s="12" t="s">
        <v>83</v>
      </c>
      <c r="AW154" s="12" t="s">
        <v>31</v>
      </c>
      <c r="AX154" s="12" t="s">
        <v>76</v>
      </c>
      <c r="AY154" s="160" t="s">
        <v>175</v>
      </c>
    </row>
    <row r="155" spans="2:65" s="13" customFormat="1">
      <c r="B155" s="165"/>
      <c r="D155" s="159" t="s">
        <v>184</v>
      </c>
      <c r="E155" s="166" t="s">
        <v>1</v>
      </c>
      <c r="F155" s="167" t="s">
        <v>1383</v>
      </c>
      <c r="H155" s="168">
        <v>2.2400000000000002</v>
      </c>
      <c r="I155" s="169"/>
      <c r="L155" s="165"/>
      <c r="M155" s="170"/>
      <c r="T155" s="171"/>
      <c r="AT155" s="166" t="s">
        <v>184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175</v>
      </c>
    </row>
    <row r="156" spans="2:65" s="13" customFormat="1">
      <c r="B156" s="165"/>
      <c r="D156" s="159" t="s">
        <v>184</v>
      </c>
      <c r="E156" s="166" t="s">
        <v>1</v>
      </c>
      <c r="F156" s="167" t="s">
        <v>1384</v>
      </c>
      <c r="H156" s="168">
        <v>2.016</v>
      </c>
      <c r="I156" s="169"/>
      <c r="L156" s="165"/>
      <c r="M156" s="170"/>
      <c r="T156" s="171"/>
      <c r="AT156" s="166" t="s">
        <v>184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175</v>
      </c>
    </row>
    <row r="157" spans="2:65" s="13" customFormat="1">
      <c r="B157" s="165"/>
      <c r="D157" s="159" t="s">
        <v>184</v>
      </c>
      <c r="E157" s="166" t="s">
        <v>1</v>
      </c>
      <c r="F157" s="167" t="s">
        <v>1385</v>
      </c>
      <c r="H157" s="168">
        <v>3.6</v>
      </c>
      <c r="I157" s="169"/>
      <c r="L157" s="165"/>
      <c r="M157" s="170"/>
      <c r="T157" s="171"/>
      <c r="AT157" s="166" t="s">
        <v>184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175</v>
      </c>
    </row>
    <row r="158" spans="2:65" s="14" customFormat="1">
      <c r="B158" s="183"/>
      <c r="D158" s="159" t="s">
        <v>184</v>
      </c>
      <c r="E158" s="184" t="s">
        <v>1</v>
      </c>
      <c r="F158" s="185" t="s">
        <v>204</v>
      </c>
      <c r="H158" s="186">
        <v>7.8559999999999999</v>
      </c>
      <c r="I158" s="187"/>
      <c r="L158" s="183"/>
      <c r="M158" s="188"/>
      <c r="T158" s="189"/>
      <c r="AT158" s="184" t="s">
        <v>184</v>
      </c>
      <c r="AU158" s="184" t="s">
        <v>89</v>
      </c>
      <c r="AV158" s="14" t="s">
        <v>182</v>
      </c>
      <c r="AW158" s="14" t="s">
        <v>31</v>
      </c>
      <c r="AX158" s="14" t="s">
        <v>83</v>
      </c>
      <c r="AY158" s="184" t="s">
        <v>175</v>
      </c>
    </row>
    <row r="159" spans="2:65" s="1" customFormat="1" ht="21.75" customHeight="1">
      <c r="B159" s="143"/>
      <c r="C159" s="144" t="s">
        <v>121</v>
      </c>
      <c r="D159" s="144" t="s">
        <v>178</v>
      </c>
      <c r="E159" s="145" t="s">
        <v>1386</v>
      </c>
      <c r="F159" s="146" t="s">
        <v>1387</v>
      </c>
      <c r="G159" s="147" t="s">
        <v>197</v>
      </c>
      <c r="H159" s="148">
        <v>32.04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1.5900000000000001E-3</v>
      </c>
      <c r="R159" s="154">
        <f>Q159*H159</f>
        <v>5.0943599999999999E-2</v>
      </c>
      <c r="S159" s="154">
        <v>0</v>
      </c>
      <c r="T159" s="155">
        <f>S159*H159</f>
        <v>0</v>
      </c>
      <c r="AR159" s="156" t="s">
        <v>182</v>
      </c>
      <c r="AT159" s="156" t="s">
        <v>178</v>
      </c>
      <c r="AU159" s="156" t="s">
        <v>89</v>
      </c>
      <c r="AY159" s="17" t="s">
        <v>175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182</v>
      </c>
      <c r="BM159" s="156" t="s">
        <v>1388</v>
      </c>
    </row>
    <row r="160" spans="2:65" s="13" customFormat="1">
      <c r="B160" s="165"/>
      <c r="D160" s="159" t="s">
        <v>184</v>
      </c>
      <c r="E160" s="166" t="s">
        <v>1</v>
      </c>
      <c r="F160" s="167" t="s">
        <v>1389</v>
      </c>
      <c r="H160" s="168">
        <v>12.24</v>
      </c>
      <c r="I160" s="169"/>
      <c r="L160" s="165"/>
      <c r="M160" s="170"/>
      <c r="T160" s="171"/>
      <c r="AT160" s="166" t="s">
        <v>184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175</v>
      </c>
    </row>
    <row r="161" spans="2:65" s="13" customFormat="1">
      <c r="B161" s="165"/>
      <c r="D161" s="159" t="s">
        <v>184</v>
      </c>
      <c r="E161" s="166" t="s">
        <v>1</v>
      </c>
      <c r="F161" s="167" t="s">
        <v>1390</v>
      </c>
      <c r="H161" s="168">
        <v>9</v>
      </c>
      <c r="I161" s="169"/>
      <c r="L161" s="165"/>
      <c r="M161" s="170"/>
      <c r="T161" s="171"/>
      <c r="AT161" s="166" t="s">
        <v>184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175</v>
      </c>
    </row>
    <row r="162" spans="2:65" s="13" customFormat="1">
      <c r="B162" s="165"/>
      <c r="D162" s="159" t="s">
        <v>184</v>
      </c>
      <c r="E162" s="166" t="s">
        <v>1</v>
      </c>
      <c r="F162" s="167" t="s">
        <v>1391</v>
      </c>
      <c r="H162" s="168">
        <v>10.8</v>
      </c>
      <c r="I162" s="169"/>
      <c r="L162" s="165"/>
      <c r="M162" s="170"/>
      <c r="T162" s="171"/>
      <c r="AT162" s="166" t="s">
        <v>184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175</v>
      </c>
    </row>
    <row r="163" spans="2:65" s="14" customFormat="1">
      <c r="B163" s="183"/>
      <c r="D163" s="159" t="s">
        <v>184</v>
      </c>
      <c r="E163" s="184" t="s">
        <v>1</v>
      </c>
      <c r="F163" s="185" t="s">
        <v>204</v>
      </c>
      <c r="H163" s="186">
        <v>32.040000000000006</v>
      </c>
      <c r="I163" s="187"/>
      <c r="L163" s="183"/>
      <c r="M163" s="188"/>
      <c r="T163" s="189"/>
      <c r="AT163" s="184" t="s">
        <v>184</v>
      </c>
      <c r="AU163" s="184" t="s">
        <v>89</v>
      </c>
      <c r="AV163" s="14" t="s">
        <v>182</v>
      </c>
      <c r="AW163" s="14" t="s">
        <v>31</v>
      </c>
      <c r="AX163" s="14" t="s">
        <v>83</v>
      </c>
      <c r="AY163" s="184" t="s">
        <v>175</v>
      </c>
    </row>
    <row r="164" spans="2:65" s="1" customFormat="1" ht="21.75" customHeight="1">
      <c r="B164" s="143"/>
      <c r="C164" s="144" t="s">
        <v>124</v>
      </c>
      <c r="D164" s="144" t="s">
        <v>178</v>
      </c>
      <c r="E164" s="145" t="s">
        <v>1392</v>
      </c>
      <c r="F164" s="146" t="s">
        <v>1393</v>
      </c>
      <c r="G164" s="147" t="s">
        <v>197</v>
      </c>
      <c r="H164" s="148">
        <v>32.04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182</v>
      </c>
      <c r="AT164" s="156" t="s">
        <v>178</v>
      </c>
      <c r="AU164" s="156" t="s">
        <v>89</v>
      </c>
      <c r="AY164" s="17" t="s">
        <v>175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182</v>
      </c>
      <c r="BM164" s="156" t="s">
        <v>1394</v>
      </c>
    </row>
    <row r="165" spans="2:65" s="1" customFormat="1" ht="16.5" customHeight="1">
      <c r="B165" s="143"/>
      <c r="C165" s="144" t="s">
        <v>127</v>
      </c>
      <c r="D165" s="144" t="s">
        <v>178</v>
      </c>
      <c r="E165" s="145" t="s">
        <v>1395</v>
      </c>
      <c r="F165" s="146" t="s">
        <v>1396</v>
      </c>
      <c r="G165" s="147" t="s">
        <v>376</v>
      </c>
      <c r="H165" s="148">
        <v>0.39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1.0189600000000001</v>
      </c>
      <c r="R165" s="154">
        <f>Q165*H165</f>
        <v>0.39739440000000004</v>
      </c>
      <c r="S165" s="154">
        <v>0</v>
      </c>
      <c r="T165" s="155">
        <f>S165*H165</f>
        <v>0</v>
      </c>
      <c r="AR165" s="156" t="s">
        <v>182</v>
      </c>
      <c r="AT165" s="156" t="s">
        <v>178</v>
      </c>
      <c r="AU165" s="156" t="s">
        <v>89</v>
      </c>
      <c r="AY165" s="17" t="s">
        <v>175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182</v>
      </c>
      <c r="BM165" s="156" t="s">
        <v>1397</v>
      </c>
    </row>
    <row r="166" spans="2:65" s="12" customFormat="1">
      <c r="B166" s="158"/>
      <c r="D166" s="159" t="s">
        <v>184</v>
      </c>
      <c r="E166" s="160" t="s">
        <v>1</v>
      </c>
      <c r="F166" s="161" t="s">
        <v>1398</v>
      </c>
      <c r="H166" s="160" t="s">
        <v>1</v>
      </c>
      <c r="I166" s="162"/>
      <c r="L166" s="158"/>
      <c r="M166" s="163"/>
      <c r="T166" s="164"/>
      <c r="AT166" s="160" t="s">
        <v>184</v>
      </c>
      <c r="AU166" s="160" t="s">
        <v>89</v>
      </c>
      <c r="AV166" s="12" t="s">
        <v>83</v>
      </c>
      <c r="AW166" s="12" t="s">
        <v>31</v>
      </c>
      <c r="AX166" s="12" t="s">
        <v>76</v>
      </c>
      <c r="AY166" s="160" t="s">
        <v>175</v>
      </c>
    </row>
    <row r="167" spans="2:65" s="13" customFormat="1">
      <c r="B167" s="165"/>
      <c r="D167" s="159" t="s">
        <v>184</v>
      </c>
      <c r="E167" s="166" t="s">
        <v>1</v>
      </c>
      <c r="F167" s="167" t="s">
        <v>1399</v>
      </c>
      <c r="H167" s="168">
        <v>0.39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175</v>
      </c>
    </row>
    <row r="168" spans="2:65" s="14" customFormat="1">
      <c r="B168" s="183"/>
      <c r="D168" s="159" t="s">
        <v>184</v>
      </c>
      <c r="E168" s="184" t="s">
        <v>1</v>
      </c>
      <c r="F168" s="185" t="s">
        <v>204</v>
      </c>
      <c r="H168" s="186">
        <v>0.39</v>
      </c>
      <c r="I168" s="187"/>
      <c r="L168" s="183"/>
      <c r="M168" s="188"/>
      <c r="T168" s="189"/>
      <c r="AT168" s="184" t="s">
        <v>184</v>
      </c>
      <c r="AU168" s="184" t="s">
        <v>89</v>
      </c>
      <c r="AV168" s="14" t="s">
        <v>182</v>
      </c>
      <c r="AW168" s="14" t="s">
        <v>31</v>
      </c>
      <c r="AX168" s="14" t="s">
        <v>83</v>
      </c>
      <c r="AY168" s="184" t="s">
        <v>175</v>
      </c>
    </row>
    <row r="169" spans="2:65" s="1" customFormat="1" ht="24.2" customHeight="1">
      <c r="B169" s="143"/>
      <c r="C169" s="144" t="s">
        <v>130</v>
      </c>
      <c r="D169" s="144" t="s">
        <v>178</v>
      </c>
      <c r="E169" s="145" t="s">
        <v>1133</v>
      </c>
      <c r="F169" s="146" t="s">
        <v>1134</v>
      </c>
      <c r="G169" s="147" t="s">
        <v>197</v>
      </c>
      <c r="H169" s="148">
        <v>591.60699999999997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3.0000000000000001E-5</v>
      </c>
      <c r="R169" s="154">
        <f>Q169*H169</f>
        <v>1.774821E-2</v>
      </c>
      <c r="S169" s="154">
        <v>0</v>
      </c>
      <c r="T169" s="155">
        <f>S169*H169</f>
        <v>0</v>
      </c>
      <c r="AR169" s="156" t="s">
        <v>182</v>
      </c>
      <c r="AT169" s="156" t="s">
        <v>178</v>
      </c>
      <c r="AU169" s="156" t="s">
        <v>89</v>
      </c>
      <c r="AY169" s="17" t="s">
        <v>175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182</v>
      </c>
      <c r="BM169" s="156" t="s">
        <v>1400</v>
      </c>
    </row>
    <row r="170" spans="2:65" s="13" customFormat="1">
      <c r="B170" s="165"/>
      <c r="D170" s="159" t="s">
        <v>184</v>
      </c>
      <c r="E170" s="166" t="s">
        <v>1</v>
      </c>
      <c r="F170" s="167" t="s">
        <v>1401</v>
      </c>
      <c r="H170" s="168">
        <v>591.60699999999997</v>
      </c>
      <c r="I170" s="169"/>
      <c r="L170" s="165"/>
      <c r="M170" s="170"/>
      <c r="T170" s="171"/>
      <c r="AT170" s="166" t="s">
        <v>184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175</v>
      </c>
    </row>
    <row r="171" spans="2:65" s="1" customFormat="1" ht="16.5" customHeight="1">
      <c r="B171" s="143"/>
      <c r="C171" s="172" t="s">
        <v>133</v>
      </c>
      <c r="D171" s="172" t="s">
        <v>186</v>
      </c>
      <c r="E171" s="173" t="s">
        <v>902</v>
      </c>
      <c r="F171" s="174" t="s">
        <v>903</v>
      </c>
      <c r="G171" s="175" t="s">
        <v>197</v>
      </c>
      <c r="H171" s="176">
        <v>680.34799999999996</v>
      </c>
      <c r="I171" s="177"/>
      <c r="J171" s="178">
        <f>ROUND(I171*H171,2)</f>
        <v>0</v>
      </c>
      <c r="K171" s="179"/>
      <c r="L171" s="180"/>
      <c r="M171" s="181" t="s">
        <v>1</v>
      </c>
      <c r="N171" s="182" t="s">
        <v>42</v>
      </c>
      <c r="P171" s="154">
        <f>O171*H171</f>
        <v>0</v>
      </c>
      <c r="Q171" s="154">
        <v>2.9999999999999997E-4</v>
      </c>
      <c r="R171" s="154">
        <f>Q171*H171</f>
        <v>0.20410439999999996</v>
      </c>
      <c r="S171" s="154">
        <v>0</v>
      </c>
      <c r="T171" s="155">
        <f>S171*H171</f>
        <v>0</v>
      </c>
      <c r="AR171" s="156" t="s">
        <v>189</v>
      </c>
      <c r="AT171" s="156" t="s">
        <v>186</v>
      </c>
      <c r="AU171" s="156" t="s">
        <v>89</v>
      </c>
      <c r="AY171" s="17" t="s">
        <v>175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182</v>
      </c>
      <c r="BM171" s="156" t="s">
        <v>1402</v>
      </c>
    </row>
    <row r="172" spans="2:65" s="13" customFormat="1">
      <c r="B172" s="165"/>
      <c r="D172" s="159" t="s">
        <v>184</v>
      </c>
      <c r="E172" s="166" t="s">
        <v>1</v>
      </c>
      <c r="F172" s="167" t="s">
        <v>1403</v>
      </c>
      <c r="H172" s="168">
        <v>680.34799999999996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175</v>
      </c>
    </row>
    <row r="173" spans="2:65" s="11" customFormat="1" ht="22.9" customHeight="1">
      <c r="B173" s="131"/>
      <c r="D173" s="132" t="s">
        <v>75</v>
      </c>
      <c r="E173" s="141" t="s">
        <v>176</v>
      </c>
      <c r="F173" s="141" t="s">
        <v>177</v>
      </c>
      <c r="I173" s="134"/>
      <c r="J173" s="142">
        <f>BK173</f>
        <v>0</v>
      </c>
      <c r="L173" s="131"/>
      <c r="M173" s="136"/>
      <c r="P173" s="137">
        <f>SUM(P174:P178)</f>
        <v>0</v>
      </c>
      <c r="R173" s="137">
        <f>SUM(R174:R178)</f>
        <v>3.8948</v>
      </c>
      <c r="T173" s="138">
        <f>SUM(T174:T178)</f>
        <v>0</v>
      </c>
      <c r="AR173" s="132" t="s">
        <v>83</v>
      </c>
      <c r="AT173" s="139" t="s">
        <v>75</v>
      </c>
      <c r="AU173" s="139" t="s">
        <v>83</v>
      </c>
      <c r="AY173" s="132" t="s">
        <v>175</v>
      </c>
      <c r="BK173" s="140">
        <f>SUM(BK174:BK178)</f>
        <v>0</v>
      </c>
    </row>
    <row r="174" spans="2:65" s="1" customFormat="1" ht="24.2" customHeight="1">
      <c r="B174" s="143"/>
      <c r="C174" s="144" t="s">
        <v>136</v>
      </c>
      <c r="D174" s="144" t="s">
        <v>178</v>
      </c>
      <c r="E174" s="145" t="s">
        <v>1404</v>
      </c>
      <c r="F174" s="146" t="s">
        <v>1405</v>
      </c>
      <c r="G174" s="147" t="s">
        <v>181</v>
      </c>
      <c r="H174" s="148">
        <v>40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42</v>
      </c>
      <c r="P174" s="154">
        <f>O174*H174</f>
        <v>0</v>
      </c>
      <c r="Q174" s="154">
        <v>9.3869999999999995E-2</v>
      </c>
      <c r="R174" s="154">
        <f>Q174*H174</f>
        <v>3.7547999999999999</v>
      </c>
      <c r="S174" s="154">
        <v>0</v>
      </c>
      <c r="T174" s="155">
        <f>S174*H174</f>
        <v>0</v>
      </c>
      <c r="AR174" s="156" t="s">
        <v>182</v>
      </c>
      <c r="AT174" s="156" t="s">
        <v>178</v>
      </c>
      <c r="AU174" s="156" t="s">
        <v>89</v>
      </c>
      <c r="AY174" s="17" t="s">
        <v>175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89</v>
      </c>
      <c r="BK174" s="157">
        <f>ROUND(I174*H174,2)</f>
        <v>0</v>
      </c>
      <c r="BL174" s="17" t="s">
        <v>182</v>
      </c>
      <c r="BM174" s="156" t="s">
        <v>1406</v>
      </c>
    </row>
    <row r="175" spans="2:65" s="13" customFormat="1">
      <c r="B175" s="165"/>
      <c r="D175" s="159" t="s">
        <v>184</v>
      </c>
      <c r="E175" s="166" t="s">
        <v>1</v>
      </c>
      <c r="F175" s="167" t="s">
        <v>1407</v>
      </c>
      <c r="H175" s="168">
        <v>30</v>
      </c>
      <c r="I175" s="169"/>
      <c r="L175" s="165"/>
      <c r="M175" s="170"/>
      <c r="T175" s="171"/>
      <c r="AT175" s="166" t="s">
        <v>184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175</v>
      </c>
    </row>
    <row r="176" spans="2:65" s="13" customFormat="1">
      <c r="B176" s="165"/>
      <c r="D176" s="159" t="s">
        <v>184</v>
      </c>
      <c r="E176" s="166" t="s">
        <v>1</v>
      </c>
      <c r="F176" s="167" t="s">
        <v>1408</v>
      </c>
      <c r="H176" s="168">
        <v>10</v>
      </c>
      <c r="I176" s="169"/>
      <c r="L176" s="165"/>
      <c r="M176" s="170"/>
      <c r="T176" s="171"/>
      <c r="AT176" s="166" t="s">
        <v>184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175</v>
      </c>
    </row>
    <row r="177" spans="2:65" s="14" customFormat="1">
      <c r="B177" s="183"/>
      <c r="D177" s="159" t="s">
        <v>184</v>
      </c>
      <c r="E177" s="184" t="s">
        <v>1</v>
      </c>
      <c r="F177" s="185" t="s">
        <v>204</v>
      </c>
      <c r="H177" s="186">
        <v>40</v>
      </c>
      <c r="I177" s="187"/>
      <c r="L177" s="183"/>
      <c r="M177" s="188"/>
      <c r="T177" s="189"/>
      <c r="AT177" s="184" t="s">
        <v>184</v>
      </c>
      <c r="AU177" s="184" t="s">
        <v>89</v>
      </c>
      <c r="AV177" s="14" t="s">
        <v>182</v>
      </c>
      <c r="AW177" s="14" t="s">
        <v>31</v>
      </c>
      <c r="AX177" s="14" t="s">
        <v>83</v>
      </c>
      <c r="AY177" s="184" t="s">
        <v>175</v>
      </c>
    </row>
    <row r="178" spans="2:65" s="1" customFormat="1" ht="37.9" customHeight="1">
      <c r="B178" s="143"/>
      <c r="C178" s="172" t="s">
        <v>321</v>
      </c>
      <c r="D178" s="172" t="s">
        <v>186</v>
      </c>
      <c r="E178" s="173" t="s">
        <v>1409</v>
      </c>
      <c r="F178" s="174" t="s">
        <v>1410</v>
      </c>
      <c r="G178" s="175" t="s">
        <v>181</v>
      </c>
      <c r="H178" s="176">
        <v>40</v>
      </c>
      <c r="I178" s="177"/>
      <c r="J178" s="178">
        <f>ROUND(I178*H178,2)</f>
        <v>0</v>
      </c>
      <c r="K178" s="179"/>
      <c r="L178" s="180"/>
      <c r="M178" s="181" t="s">
        <v>1</v>
      </c>
      <c r="N178" s="182" t="s">
        <v>42</v>
      </c>
      <c r="P178" s="154">
        <f>O178*H178</f>
        <v>0</v>
      </c>
      <c r="Q178" s="154">
        <v>3.5000000000000001E-3</v>
      </c>
      <c r="R178" s="154">
        <f>Q178*H178</f>
        <v>0.14000000000000001</v>
      </c>
      <c r="S178" s="154">
        <v>0</v>
      </c>
      <c r="T178" s="155">
        <f>S178*H178</f>
        <v>0</v>
      </c>
      <c r="AR178" s="156" t="s">
        <v>189</v>
      </c>
      <c r="AT178" s="156" t="s">
        <v>186</v>
      </c>
      <c r="AU178" s="156" t="s">
        <v>89</v>
      </c>
      <c r="AY178" s="17" t="s">
        <v>175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182</v>
      </c>
      <c r="BM178" s="156" t="s">
        <v>1411</v>
      </c>
    </row>
    <row r="179" spans="2:65" s="11" customFormat="1" ht="22.9" customHeight="1">
      <c r="B179" s="131"/>
      <c r="D179" s="132" t="s">
        <v>75</v>
      </c>
      <c r="E179" s="141" t="s">
        <v>207</v>
      </c>
      <c r="F179" s="141" t="s">
        <v>1138</v>
      </c>
      <c r="I179" s="134"/>
      <c r="J179" s="142">
        <f>BK179</f>
        <v>0</v>
      </c>
      <c r="L179" s="131"/>
      <c r="M179" s="136"/>
      <c r="P179" s="137">
        <f>SUM(P180:P184)</f>
        <v>0</v>
      </c>
      <c r="R179" s="137">
        <f>SUM(R180:R184)</f>
        <v>495.30521253999996</v>
      </c>
      <c r="T179" s="138">
        <f>SUM(T180:T184)</f>
        <v>0</v>
      </c>
      <c r="AR179" s="132" t="s">
        <v>83</v>
      </c>
      <c r="AT179" s="139" t="s">
        <v>75</v>
      </c>
      <c r="AU179" s="139" t="s">
        <v>83</v>
      </c>
      <c r="AY179" s="132" t="s">
        <v>175</v>
      </c>
      <c r="BK179" s="140">
        <f>SUM(BK180:BK184)</f>
        <v>0</v>
      </c>
    </row>
    <row r="180" spans="2:65" s="1" customFormat="1" ht="33" customHeight="1">
      <c r="B180" s="143"/>
      <c r="C180" s="144" t="s">
        <v>327</v>
      </c>
      <c r="D180" s="144" t="s">
        <v>178</v>
      </c>
      <c r="E180" s="145" t="s">
        <v>1412</v>
      </c>
      <c r="F180" s="146" t="s">
        <v>1413</v>
      </c>
      <c r="G180" s="147" t="s">
        <v>197</v>
      </c>
      <c r="H180" s="148">
        <v>591.60699999999997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42</v>
      </c>
      <c r="P180" s="154">
        <f>O180*H180</f>
        <v>0</v>
      </c>
      <c r="Q180" s="154">
        <v>0.36834</v>
      </c>
      <c r="R180" s="154">
        <f>Q180*H180</f>
        <v>217.91252237999998</v>
      </c>
      <c r="S180" s="154">
        <v>0</v>
      </c>
      <c r="T180" s="155">
        <f>S180*H180</f>
        <v>0</v>
      </c>
      <c r="AR180" s="156" t="s">
        <v>182</v>
      </c>
      <c r="AT180" s="156" t="s">
        <v>178</v>
      </c>
      <c r="AU180" s="156" t="s">
        <v>89</v>
      </c>
      <c r="AY180" s="17" t="s">
        <v>175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89</v>
      </c>
      <c r="BK180" s="157">
        <f>ROUND(I180*H180,2)</f>
        <v>0</v>
      </c>
      <c r="BL180" s="17" t="s">
        <v>182</v>
      </c>
      <c r="BM180" s="156" t="s">
        <v>1414</v>
      </c>
    </row>
    <row r="181" spans="2:65" s="13" customFormat="1">
      <c r="B181" s="165"/>
      <c r="D181" s="159" t="s">
        <v>184</v>
      </c>
      <c r="E181" s="166" t="s">
        <v>1</v>
      </c>
      <c r="F181" s="167" t="s">
        <v>1415</v>
      </c>
      <c r="H181" s="168">
        <v>591.60699999999997</v>
      </c>
      <c r="I181" s="169"/>
      <c r="L181" s="165"/>
      <c r="M181" s="170"/>
      <c r="T181" s="171"/>
      <c r="AT181" s="166" t="s">
        <v>184</v>
      </c>
      <c r="AU181" s="166" t="s">
        <v>89</v>
      </c>
      <c r="AV181" s="13" t="s">
        <v>89</v>
      </c>
      <c r="AW181" s="13" t="s">
        <v>31</v>
      </c>
      <c r="AX181" s="13" t="s">
        <v>83</v>
      </c>
      <c r="AY181" s="166" t="s">
        <v>175</v>
      </c>
    </row>
    <row r="182" spans="2:65" s="1" customFormat="1" ht="37.9" customHeight="1">
      <c r="B182" s="143"/>
      <c r="C182" s="144" t="s">
        <v>333</v>
      </c>
      <c r="D182" s="144" t="s">
        <v>178</v>
      </c>
      <c r="E182" s="145" t="s">
        <v>1416</v>
      </c>
      <c r="F182" s="146" t="s">
        <v>1417</v>
      </c>
      <c r="G182" s="147" t="s">
        <v>197</v>
      </c>
      <c r="H182" s="148">
        <v>591.60699999999997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42</v>
      </c>
      <c r="P182" s="154">
        <f>O182*H182</f>
        <v>0</v>
      </c>
      <c r="Q182" s="154">
        <v>0.11971</v>
      </c>
      <c r="R182" s="154">
        <f>Q182*H182</f>
        <v>70.821273969999993</v>
      </c>
      <c r="S182" s="154">
        <v>0</v>
      </c>
      <c r="T182" s="155">
        <f>S182*H182</f>
        <v>0</v>
      </c>
      <c r="AR182" s="156" t="s">
        <v>182</v>
      </c>
      <c r="AT182" s="156" t="s">
        <v>178</v>
      </c>
      <c r="AU182" s="156" t="s">
        <v>89</v>
      </c>
      <c r="AY182" s="17" t="s">
        <v>175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89</v>
      </c>
      <c r="BK182" s="157">
        <f>ROUND(I182*H182,2)</f>
        <v>0</v>
      </c>
      <c r="BL182" s="17" t="s">
        <v>182</v>
      </c>
      <c r="BM182" s="156" t="s">
        <v>1418</v>
      </c>
    </row>
    <row r="183" spans="2:65" s="1" customFormat="1" ht="24.2" customHeight="1">
      <c r="B183" s="143"/>
      <c r="C183" s="144" t="s">
        <v>339</v>
      </c>
      <c r="D183" s="144" t="s">
        <v>178</v>
      </c>
      <c r="E183" s="145" t="s">
        <v>1419</v>
      </c>
      <c r="F183" s="146" t="s">
        <v>1420</v>
      </c>
      <c r="G183" s="147" t="s">
        <v>197</v>
      </c>
      <c r="H183" s="148">
        <v>591.60699999999997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42</v>
      </c>
      <c r="P183" s="154">
        <f>O183*H183</f>
        <v>0</v>
      </c>
      <c r="Q183" s="154">
        <v>0.34916999999999998</v>
      </c>
      <c r="R183" s="154">
        <f>Q183*H183</f>
        <v>206.57141618999998</v>
      </c>
      <c r="S183" s="154">
        <v>0</v>
      </c>
      <c r="T183" s="155">
        <f>S183*H183</f>
        <v>0</v>
      </c>
      <c r="AR183" s="156" t="s">
        <v>182</v>
      </c>
      <c r="AT183" s="156" t="s">
        <v>178</v>
      </c>
      <c r="AU183" s="156" t="s">
        <v>89</v>
      </c>
      <c r="AY183" s="17" t="s">
        <v>175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89</v>
      </c>
      <c r="BK183" s="157">
        <f>ROUND(I183*H183,2)</f>
        <v>0</v>
      </c>
      <c r="BL183" s="17" t="s">
        <v>182</v>
      </c>
      <c r="BM183" s="156" t="s">
        <v>1421</v>
      </c>
    </row>
    <row r="184" spans="2:65" s="13" customFormat="1">
      <c r="B184" s="165"/>
      <c r="D184" s="159" t="s">
        <v>184</v>
      </c>
      <c r="E184" s="166" t="s">
        <v>1</v>
      </c>
      <c r="F184" s="167" t="s">
        <v>1422</v>
      </c>
      <c r="H184" s="168">
        <v>591.60699999999997</v>
      </c>
      <c r="I184" s="169"/>
      <c r="L184" s="165"/>
      <c r="M184" s="170"/>
      <c r="T184" s="171"/>
      <c r="AT184" s="166" t="s">
        <v>184</v>
      </c>
      <c r="AU184" s="166" t="s">
        <v>89</v>
      </c>
      <c r="AV184" s="13" t="s">
        <v>89</v>
      </c>
      <c r="AW184" s="13" t="s">
        <v>31</v>
      </c>
      <c r="AX184" s="13" t="s">
        <v>83</v>
      </c>
      <c r="AY184" s="166" t="s">
        <v>175</v>
      </c>
    </row>
    <row r="185" spans="2:65" s="11" customFormat="1" ht="22.9" customHeight="1">
      <c r="B185" s="131"/>
      <c r="D185" s="132" t="s">
        <v>75</v>
      </c>
      <c r="E185" s="141" t="s">
        <v>205</v>
      </c>
      <c r="F185" s="141" t="s">
        <v>206</v>
      </c>
      <c r="I185" s="134"/>
      <c r="J185" s="142">
        <f>BK185</f>
        <v>0</v>
      </c>
      <c r="L185" s="131"/>
      <c r="M185" s="136"/>
      <c r="P185" s="137">
        <f>SUM(P186:P190)</f>
        <v>0</v>
      </c>
      <c r="R185" s="137">
        <f>SUM(R186:R190)</f>
        <v>2.1545801770000002</v>
      </c>
      <c r="T185" s="138">
        <f>SUM(T186:T190)</f>
        <v>0</v>
      </c>
      <c r="AR185" s="132" t="s">
        <v>83</v>
      </c>
      <c r="AT185" s="139" t="s">
        <v>75</v>
      </c>
      <c r="AU185" s="139" t="s">
        <v>83</v>
      </c>
      <c r="AY185" s="132" t="s">
        <v>175</v>
      </c>
      <c r="BK185" s="140">
        <f>SUM(BK186:BK190)</f>
        <v>0</v>
      </c>
    </row>
    <row r="186" spans="2:65" s="1" customFormat="1" ht="24.2" customHeight="1">
      <c r="B186" s="143"/>
      <c r="C186" s="144" t="s">
        <v>345</v>
      </c>
      <c r="D186" s="144" t="s">
        <v>178</v>
      </c>
      <c r="E186" s="145" t="s">
        <v>1178</v>
      </c>
      <c r="F186" s="146" t="s">
        <v>1179</v>
      </c>
      <c r="G186" s="147" t="s">
        <v>289</v>
      </c>
      <c r="H186" s="148">
        <v>0.98199999999999998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2.1940735</v>
      </c>
      <c r="R186" s="154">
        <f>Q186*H186</f>
        <v>2.1545801770000002</v>
      </c>
      <c r="S186" s="154">
        <v>0</v>
      </c>
      <c r="T186" s="155">
        <f>S186*H186</f>
        <v>0</v>
      </c>
      <c r="AR186" s="156" t="s">
        <v>182</v>
      </c>
      <c r="AT186" s="156" t="s">
        <v>178</v>
      </c>
      <c r="AU186" s="156" t="s">
        <v>89</v>
      </c>
      <c r="AY186" s="17" t="s">
        <v>175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89</v>
      </c>
      <c r="BK186" s="157">
        <f>ROUND(I186*H186,2)</f>
        <v>0</v>
      </c>
      <c r="BL186" s="17" t="s">
        <v>182</v>
      </c>
      <c r="BM186" s="156" t="s">
        <v>1423</v>
      </c>
    </row>
    <row r="187" spans="2:65" s="13" customFormat="1">
      <c r="B187" s="165"/>
      <c r="D187" s="159" t="s">
        <v>184</v>
      </c>
      <c r="E187" s="166" t="s">
        <v>1</v>
      </c>
      <c r="F187" s="167" t="s">
        <v>1424</v>
      </c>
      <c r="H187" s="168">
        <v>0.28000000000000003</v>
      </c>
      <c r="I187" s="169"/>
      <c r="L187" s="165"/>
      <c r="M187" s="170"/>
      <c r="T187" s="171"/>
      <c r="AT187" s="166" t="s">
        <v>184</v>
      </c>
      <c r="AU187" s="166" t="s">
        <v>89</v>
      </c>
      <c r="AV187" s="13" t="s">
        <v>89</v>
      </c>
      <c r="AW187" s="13" t="s">
        <v>31</v>
      </c>
      <c r="AX187" s="13" t="s">
        <v>76</v>
      </c>
      <c r="AY187" s="166" t="s">
        <v>175</v>
      </c>
    </row>
    <row r="188" spans="2:65" s="13" customFormat="1">
      <c r="B188" s="165"/>
      <c r="D188" s="159" t="s">
        <v>184</v>
      </c>
      <c r="E188" s="166" t="s">
        <v>1</v>
      </c>
      <c r="F188" s="167" t="s">
        <v>1425</v>
      </c>
      <c r="H188" s="168">
        <v>0.252</v>
      </c>
      <c r="I188" s="169"/>
      <c r="L188" s="165"/>
      <c r="M188" s="170"/>
      <c r="T188" s="171"/>
      <c r="AT188" s="166" t="s">
        <v>184</v>
      </c>
      <c r="AU188" s="166" t="s">
        <v>89</v>
      </c>
      <c r="AV188" s="13" t="s">
        <v>89</v>
      </c>
      <c r="AW188" s="13" t="s">
        <v>31</v>
      </c>
      <c r="AX188" s="13" t="s">
        <v>76</v>
      </c>
      <c r="AY188" s="166" t="s">
        <v>175</v>
      </c>
    </row>
    <row r="189" spans="2:65" s="13" customFormat="1">
      <c r="B189" s="165"/>
      <c r="D189" s="159" t="s">
        <v>184</v>
      </c>
      <c r="E189" s="166" t="s">
        <v>1</v>
      </c>
      <c r="F189" s="167" t="s">
        <v>1426</v>
      </c>
      <c r="H189" s="168">
        <v>0.45</v>
      </c>
      <c r="I189" s="169"/>
      <c r="L189" s="165"/>
      <c r="M189" s="170"/>
      <c r="T189" s="171"/>
      <c r="AT189" s="166" t="s">
        <v>184</v>
      </c>
      <c r="AU189" s="166" t="s">
        <v>89</v>
      </c>
      <c r="AV189" s="13" t="s">
        <v>89</v>
      </c>
      <c r="AW189" s="13" t="s">
        <v>31</v>
      </c>
      <c r="AX189" s="13" t="s">
        <v>76</v>
      </c>
      <c r="AY189" s="166" t="s">
        <v>175</v>
      </c>
    </row>
    <row r="190" spans="2:65" s="14" customFormat="1">
      <c r="B190" s="183"/>
      <c r="D190" s="159" t="s">
        <v>184</v>
      </c>
      <c r="E190" s="184" t="s">
        <v>1</v>
      </c>
      <c r="F190" s="185" t="s">
        <v>204</v>
      </c>
      <c r="H190" s="186">
        <v>0.98199999999999998</v>
      </c>
      <c r="I190" s="187"/>
      <c r="L190" s="183"/>
      <c r="M190" s="188"/>
      <c r="T190" s="189"/>
      <c r="AT190" s="184" t="s">
        <v>184</v>
      </c>
      <c r="AU190" s="184" t="s">
        <v>89</v>
      </c>
      <c r="AV190" s="14" t="s">
        <v>182</v>
      </c>
      <c r="AW190" s="14" t="s">
        <v>31</v>
      </c>
      <c r="AX190" s="14" t="s">
        <v>83</v>
      </c>
      <c r="AY190" s="184" t="s">
        <v>175</v>
      </c>
    </row>
    <row r="191" spans="2:65" s="11" customFormat="1" ht="22.9" customHeight="1">
      <c r="B191" s="131"/>
      <c r="D191" s="132" t="s">
        <v>75</v>
      </c>
      <c r="E191" s="141" t="s">
        <v>269</v>
      </c>
      <c r="F191" s="141" t="s">
        <v>286</v>
      </c>
      <c r="I191" s="134"/>
      <c r="J191" s="142">
        <f>BK191</f>
        <v>0</v>
      </c>
      <c r="L191" s="131"/>
      <c r="M191" s="136"/>
      <c r="P191" s="137">
        <f>SUM(P192:P194)</f>
        <v>0</v>
      </c>
      <c r="R191" s="137">
        <f>SUM(R192:R194)</f>
        <v>1.1044160000000001E-2</v>
      </c>
      <c r="T191" s="138">
        <f>SUM(T192:T194)</f>
        <v>0</v>
      </c>
      <c r="AR191" s="132" t="s">
        <v>83</v>
      </c>
      <c r="AT191" s="139" t="s">
        <v>75</v>
      </c>
      <c r="AU191" s="139" t="s">
        <v>83</v>
      </c>
      <c r="AY191" s="132" t="s">
        <v>175</v>
      </c>
      <c r="BK191" s="140">
        <f>SUM(BK192:BK194)</f>
        <v>0</v>
      </c>
    </row>
    <row r="192" spans="2:65" s="1" customFormat="1" ht="24.2" customHeight="1">
      <c r="B192" s="143"/>
      <c r="C192" s="144" t="s">
        <v>349</v>
      </c>
      <c r="D192" s="144" t="s">
        <v>178</v>
      </c>
      <c r="E192" s="145" t="s">
        <v>1427</v>
      </c>
      <c r="F192" s="146" t="s">
        <v>1428</v>
      </c>
      <c r="G192" s="147" t="s">
        <v>1429</v>
      </c>
      <c r="H192" s="148">
        <v>10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42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182</v>
      </c>
      <c r="AT192" s="156" t="s">
        <v>178</v>
      </c>
      <c r="AU192" s="156" t="s">
        <v>89</v>
      </c>
      <c r="AY192" s="17" t="s">
        <v>175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89</v>
      </c>
      <c r="BK192" s="157">
        <f>ROUND(I192*H192,2)</f>
        <v>0</v>
      </c>
      <c r="BL192" s="17" t="s">
        <v>182</v>
      </c>
      <c r="BM192" s="156" t="s">
        <v>1430</v>
      </c>
    </row>
    <row r="193" spans="2:65" s="1" customFormat="1" ht="37.9" customHeight="1">
      <c r="B193" s="143"/>
      <c r="C193" s="144" t="s">
        <v>355</v>
      </c>
      <c r="D193" s="144" t="s">
        <v>178</v>
      </c>
      <c r="E193" s="145" t="s">
        <v>1431</v>
      </c>
      <c r="F193" s="146" t="s">
        <v>1432</v>
      </c>
      <c r="G193" s="147" t="s">
        <v>181</v>
      </c>
      <c r="H193" s="148">
        <v>32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3.4513000000000002E-4</v>
      </c>
      <c r="R193" s="154">
        <f>Q193*H193</f>
        <v>1.1044160000000001E-2</v>
      </c>
      <c r="S193" s="154">
        <v>0</v>
      </c>
      <c r="T193" s="155">
        <f>S193*H193</f>
        <v>0</v>
      </c>
      <c r="AR193" s="156" t="s">
        <v>182</v>
      </c>
      <c r="AT193" s="156" t="s">
        <v>178</v>
      </c>
      <c r="AU193" s="156" t="s">
        <v>89</v>
      </c>
      <c r="AY193" s="17" t="s">
        <v>175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182</v>
      </c>
      <c r="BM193" s="156" t="s">
        <v>1433</v>
      </c>
    </row>
    <row r="194" spans="2:65" s="13" customFormat="1">
      <c r="B194" s="165"/>
      <c r="D194" s="159" t="s">
        <v>184</v>
      </c>
      <c r="E194" s="166" t="s">
        <v>1</v>
      </c>
      <c r="F194" s="167" t="s">
        <v>1434</v>
      </c>
      <c r="H194" s="168">
        <v>32</v>
      </c>
      <c r="I194" s="169"/>
      <c r="L194" s="165"/>
      <c r="M194" s="170"/>
      <c r="T194" s="171"/>
      <c r="AT194" s="166" t="s">
        <v>184</v>
      </c>
      <c r="AU194" s="166" t="s">
        <v>89</v>
      </c>
      <c r="AV194" s="13" t="s">
        <v>89</v>
      </c>
      <c r="AW194" s="13" t="s">
        <v>31</v>
      </c>
      <c r="AX194" s="13" t="s">
        <v>83</v>
      </c>
      <c r="AY194" s="166" t="s">
        <v>175</v>
      </c>
    </row>
    <row r="195" spans="2:65" s="11" customFormat="1" ht="22.9" customHeight="1">
      <c r="B195" s="131"/>
      <c r="D195" s="132" t="s">
        <v>75</v>
      </c>
      <c r="E195" s="141" t="s">
        <v>399</v>
      </c>
      <c r="F195" s="141" t="s">
        <v>400</v>
      </c>
      <c r="I195" s="134"/>
      <c r="J195" s="142">
        <f>BK195</f>
        <v>0</v>
      </c>
      <c r="L195" s="131"/>
      <c r="M195" s="136"/>
      <c r="P195" s="137">
        <f>SUM(P196:P199)</f>
        <v>0</v>
      </c>
      <c r="R195" s="137">
        <f>SUM(R196:R199)</f>
        <v>0</v>
      </c>
      <c r="T195" s="138">
        <f>SUM(T196:T199)</f>
        <v>0</v>
      </c>
      <c r="AR195" s="132" t="s">
        <v>83</v>
      </c>
      <c r="AT195" s="139" t="s">
        <v>75</v>
      </c>
      <c r="AU195" s="139" t="s">
        <v>83</v>
      </c>
      <c r="AY195" s="132" t="s">
        <v>175</v>
      </c>
      <c r="BK195" s="140">
        <f>SUM(BK196:BK199)</f>
        <v>0</v>
      </c>
    </row>
    <row r="196" spans="2:65" s="1" customFormat="1" ht="24.2" customHeight="1">
      <c r="B196" s="143"/>
      <c r="C196" s="144" t="s">
        <v>7</v>
      </c>
      <c r="D196" s="144" t="s">
        <v>178</v>
      </c>
      <c r="E196" s="145" t="s">
        <v>1435</v>
      </c>
      <c r="F196" s="146" t="s">
        <v>1436</v>
      </c>
      <c r="G196" s="147" t="s">
        <v>376</v>
      </c>
      <c r="H196" s="148">
        <v>12.526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182</v>
      </c>
      <c r="AT196" s="156" t="s">
        <v>178</v>
      </c>
      <c r="AU196" s="156" t="s">
        <v>89</v>
      </c>
      <c r="AY196" s="17" t="s">
        <v>175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182</v>
      </c>
      <c r="BM196" s="156" t="s">
        <v>1437</v>
      </c>
    </row>
    <row r="197" spans="2:65" s="13" customFormat="1">
      <c r="B197" s="165"/>
      <c r="D197" s="159" t="s">
        <v>184</v>
      </c>
      <c r="E197" s="166" t="s">
        <v>1</v>
      </c>
      <c r="F197" s="167" t="s">
        <v>1438</v>
      </c>
      <c r="H197" s="168">
        <v>12.526</v>
      </c>
      <c r="I197" s="169"/>
      <c r="L197" s="165"/>
      <c r="M197" s="170"/>
      <c r="T197" s="171"/>
      <c r="AT197" s="166" t="s">
        <v>184</v>
      </c>
      <c r="AU197" s="166" t="s">
        <v>89</v>
      </c>
      <c r="AV197" s="13" t="s">
        <v>89</v>
      </c>
      <c r="AW197" s="13" t="s">
        <v>31</v>
      </c>
      <c r="AX197" s="13" t="s">
        <v>83</v>
      </c>
      <c r="AY197" s="166" t="s">
        <v>175</v>
      </c>
    </row>
    <row r="198" spans="2:65" s="1" customFormat="1" ht="33" customHeight="1">
      <c r="B198" s="143"/>
      <c r="C198" s="144" t="s">
        <v>367</v>
      </c>
      <c r="D198" s="144" t="s">
        <v>178</v>
      </c>
      <c r="E198" s="145" t="s">
        <v>1213</v>
      </c>
      <c r="F198" s="146" t="s">
        <v>1214</v>
      </c>
      <c r="G198" s="147" t="s">
        <v>376</v>
      </c>
      <c r="H198" s="148">
        <v>503.017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182</v>
      </c>
      <c r="AT198" s="156" t="s">
        <v>178</v>
      </c>
      <c r="AU198" s="156" t="s">
        <v>89</v>
      </c>
      <c r="AY198" s="17" t="s">
        <v>175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182</v>
      </c>
      <c r="BM198" s="156" t="s">
        <v>1439</v>
      </c>
    </row>
    <row r="199" spans="2:65" s="13" customFormat="1">
      <c r="B199" s="165"/>
      <c r="D199" s="159" t="s">
        <v>184</v>
      </c>
      <c r="E199" s="166" t="s">
        <v>1</v>
      </c>
      <c r="F199" s="167" t="s">
        <v>1440</v>
      </c>
      <c r="H199" s="168">
        <v>503.017</v>
      </c>
      <c r="I199" s="169"/>
      <c r="L199" s="165"/>
      <c r="M199" s="170"/>
      <c r="T199" s="171"/>
      <c r="AT199" s="166" t="s">
        <v>184</v>
      </c>
      <c r="AU199" s="166" t="s">
        <v>89</v>
      </c>
      <c r="AV199" s="13" t="s">
        <v>89</v>
      </c>
      <c r="AW199" s="13" t="s">
        <v>31</v>
      </c>
      <c r="AX199" s="13" t="s">
        <v>83</v>
      </c>
      <c r="AY199" s="166" t="s">
        <v>175</v>
      </c>
    </row>
    <row r="200" spans="2:65" s="11" customFormat="1" ht="25.9" customHeight="1">
      <c r="B200" s="131"/>
      <c r="D200" s="132" t="s">
        <v>75</v>
      </c>
      <c r="E200" s="133" t="s">
        <v>434</v>
      </c>
      <c r="F200" s="133" t="s">
        <v>435</v>
      </c>
      <c r="I200" s="134"/>
      <c r="J200" s="135">
        <f>BK200</f>
        <v>0</v>
      </c>
      <c r="L200" s="131"/>
      <c r="M200" s="136"/>
      <c r="P200" s="137">
        <f>P201+P206</f>
        <v>0</v>
      </c>
      <c r="R200" s="137">
        <f>R201+R206</f>
        <v>15.081068741999999</v>
      </c>
      <c r="T200" s="138">
        <f>T201+T206</f>
        <v>0</v>
      </c>
      <c r="AR200" s="132" t="s">
        <v>89</v>
      </c>
      <c r="AT200" s="139" t="s">
        <v>75</v>
      </c>
      <c r="AU200" s="139" t="s">
        <v>76</v>
      </c>
      <c r="AY200" s="132" t="s">
        <v>175</v>
      </c>
      <c r="BK200" s="140">
        <f>BK201+BK206</f>
        <v>0</v>
      </c>
    </row>
    <row r="201" spans="2:65" s="11" customFormat="1" ht="22.9" customHeight="1">
      <c r="B201" s="131"/>
      <c r="D201" s="132" t="s">
        <v>75</v>
      </c>
      <c r="E201" s="141" t="s">
        <v>436</v>
      </c>
      <c r="F201" s="141" t="s">
        <v>437</v>
      </c>
      <c r="I201" s="134"/>
      <c r="J201" s="142">
        <f>BK201</f>
        <v>0</v>
      </c>
      <c r="L201" s="131"/>
      <c r="M201" s="136"/>
      <c r="P201" s="137">
        <f>SUM(P202:P205)</f>
        <v>0</v>
      </c>
      <c r="R201" s="137">
        <f>SUM(R202:R205)</f>
        <v>8.7736778000000001E-2</v>
      </c>
      <c r="T201" s="138">
        <f>SUM(T202:T205)</f>
        <v>0</v>
      </c>
      <c r="AR201" s="132" t="s">
        <v>89</v>
      </c>
      <c r="AT201" s="139" t="s">
        <v>75</v>
      </c>
      <c r="AU201" s="139" t="s">
        <v>83</v>
      </c>
      <c r="AY201" s="132" t="s">
        <v>175</v>
      </c>
      <c r="BK201" s="140">
        <f>SUM(BK202:BK205)</f>
        <v>0</v>
      </c>
    </row>
    <row r="202" spans="2:65" s="1" customFormat="1" ht="24.2" customHeight="1">
      <c r="B202" s="143"/>
      <c r="C202" s="144" t="s">
        <v>373</v>
      </c>
      <c r="D202" s="144" t="s">
        <v>178</v>
      </c>
      <c r="E202" s="145" t="s">
        <v>1441</v>
      </c>
      <c r="F202" s="146" t="s">
        <v>1442</v>
      </c>
      <c r="G202" s="147" t="s">
        <v>253</v>
      </c>
      <c r="H202" s="148">
        <v>30.6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2.1557299999999998E-3</v>
      </c>
      <c r="R202" s="154">
        <f>Q202*H202</f>
        <v>6.5965337999999998E-2</v>
      </c>
      <c r="S202" s="154">
        <v>0</v>
      </c>
      <c r="T202" s="155">
        <f>S202*H202</f>
        <v>0</v>
      </c>
      <c r="AR202" s="156" t="s">
        <v>321</v>
      </c>
      <c r="AT202" s="156" t="s">
        <v>178</v>
      </c>
      <c r="AU202" s="156" t="s">
        <v>89</v>
      </c>
      <c r="AY202" s="17" t="s">
        <v>175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321</v>
      </c>
      <c r="BM202" s="156" t="s">
        <v>1443</v>
      </c>
    </row>
    <row r="203" spans="2:65" s="1" customFormat="1" ht="33" customHeight="1">
      <c r="B203" s="143"/>
      <c r="C203" s="144" t="s">
        <v>378</v>
      </c>
      <c r="D203" s="144" t="s">
        <v>178</v>
      </c>
      <c r="E203" s="145" t="s">
        <v>1444</v>
      </c>
      <c r="F203" s="146" t="s">
        <v>1445</v>
      </c>
      <c r="G203" s="147" t="s">
        <v>181</v>
      </c>
      <c r="H203" s="148">
        <v>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42</v>
      </c>
      <c r="P203" s="154">
        <f>O203*H203</f>
        <v>0</v>
      </c>
      <c r="Q203" s="154">
        <v>1.5716199999999999E-3</v>
      </c>
      <c r="R203" s="154">
        <f>Q203*H203</f>
        <v>3.1432399999999998E-3</v>
      </c>
      <c r="S203" s="154">
        <v>0</v>
      </c>
      <c r="T203" s="155">
        <f>S203*H203</f>
        <v>0</v>
      </c>
      <c r="AR203" s="156" t="s">
        <v>321</v>
      </c>
      <c r="AT203" s="156" t="s">
        <v>178</v>
      </c>
      <c r="AU203" s="156" t="s">
        <v>89</v>
      </c>
      <c r="AY203" s="17" t="s">
        <v>175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89</v>
      </c>
      <c r="BK203" s="157">
        <f>ROUND(I203*H203,2)</f>
        <v>0</v>
      </c>
      <c r="BL203" s="17" t="s">
        <v>321</v>
      </c>
      <c r="BM203" s="156" t="s">
        <v>1446</v>
      </c>
    </row>
    <row r="204" spans="2:65" s="1" customFormat="1" ht="24.2" customHeight="1">
      <c r="B204" s="143"/>
      <c r="C204" s="144" t="s">
        <v>382</v>
      </c>
      <c r="D204" s="144" t="s">
        <v>178</v>
      </c>
      <c r="E204" s="145" t="s">
        <v>1447</v>
      </c>
      <c r="F204" s="146" t="s">
        <v>1448</v>
      </c>
      <c r="G204" s="147" t="s">
        <v>253</v>
      </c>
      <c r="H204" s="148">
        <v>9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42</v>
      </c>
      <c r="P204" s="154">
        <f>O204*H204</f>
        <v>0</v>
      </c>
      <c r="Q204" s="154">
        <v>2.0698000000000001E-3</v>
      </c>
      <c r="R204" s="154">
        <f>Q204*H204</f>
        <v>1.8628200000000001E-2</v>
      </c>
      <c r="S204" s="154">
        <v>0</v>
      </c>
      <c r="T204" s="155">
        <f>S204*H204</f>
        <v>0</v>
      </c>
      <c r="AR204" s="156" t="s">
        <v>321</v>
      </c>
      <c r="AT204" s="156" t="s">
        <v>178</v>
      </c>
      <c r="AU204" s="156" t="s">
        <v>89</v>
      </c>
      <c r="AY204" s="17" t="s">
        <v>175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89</v>
      </c>
      <c r="BK204" s="157">
        <f>ROUND(I204*H204,2)</f>
        <v>0</v>
      </c>
      <c r="BL204" s="17" t="s">
        <v>321</v>
      </c>
      <c r="BM204" s="156" t="s">
        <v>1449</v>
      </c>
    </row>
    <row r="205" spans="2:65" s="1" customFormat="1" ht="24.2" customHeight="1">
      <c r="B205" s="143"/>
      <c r="C205" s="144" t="s">
        <v>386</v>
      </c>
      <c r="D205" s="144" t="s">
        <v>178</v>
      </c>
      <c r="E205" s="145" t="s">
        <v>944</v>
      </c>
      <c r="F205" s="146" t="s">
        <v>945</v>
      </c>
      <c r="G205" s="147" t="s">
        <v>432</v>
      </c>
      <c r="H205" s="190"/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321</v>
      </c>
      <c r="AT205" s="156" t="s">
        <v>178</v>
      </c>
      <c r="AU205" s="156" t="s">
        <v>89</v>
      </c>
      <c r="AY205" s="17" t="s">
        <v>175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321</v>
      </c>
      <c r="BM205" s="156" t="s">
        <v>1450</v>
      </c>
    </row>
    <row r="206" spans="2:65" s="11" customFormat="1" ht="22.9" customHeight="1">
      <c r="B206" s="131"/>
      <c r="D206" s="132" t="s">
        <v>75</v>
      </c>
      <c r="E206" s="141" t="s">
        <v>597</v>
      </c>
      <c r="F206" s="141" t="s">
        <v>598</v>
      </c>
      <c r="I206" s="134"/>
      <c r="J206" s="142">
        <f>BK206</f>
        <v>0</v>
      </c>
      <c r="L206" s="131"/>
      <c r="M206" s="136"/>
      <c r="P206" s="137">
        <f>SUM(P207:P243)</f>
        <v>0</v>
      </c>
      <c r="R206" s="137">
        <f>SUM(R207:R243)</f>
        <v>14.993331963999999</v>
      </c>
      <c r="T206" s="138">
        <f>SUM(T207:T243)</f>
        <v>0</v>
      </c>
      <c r="AR206" s="132" t="s">
        <v>89</v>
      </c>
      <c r="AT206" s="139" t="s">
        <v>75</v>
      </c>
      <c r="AU206" s="139" t="s">
        <v>83</v>
      </c>
      <c r="AY206" s="132" t="s">
        <v>175</v>
      </c>
      <c r="BK206" s="140">
        <f>SUM(BK207:BK243)</f>
        <v>0</v>
      </c>
    </row>
    <row r="207" spans="2:65" s="1" customFormat="1" ht="24.2" customHeight="1">
      <c r="B207" s="143"/>
      <c r="C207" s="144" t="s">
        <v>391</v>
      </c>
      <c r="D207" s="144" t="s">
        <v>178</v>
      </c>
      <c r="E207" s="145" t="s">
        <v>1451</v>
      </c>
      <c r="F207" s="146" t="s">
        <v>1452</v>
      </c>
      <c r="G207" s="147" t="s">
        <v>197</v>
      </c>
      <c r="H207" s="148">
        <v>363.6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1.4300000000000001E-3</v>
      </c>
      <c r="R207" s="154">
        <f>Q207*H207</f>
        <v>0.51994800000000008</v>
      </c>
      <c r="S207" s="154">
        <v>0</v>
      </c>
      <c r="T207" s="155">
        <f>S207*H207</f>
        <v>0</v>
      </c>
      <c r="AR207" s="156" t="s">
        <v>321</v>
      </c>
      <c r="AT207" s="156" t="s">
        <v>178</v>
      </c>
      <c r="AU207" s="156" t="s">
        <v>89</v>
      </c>
      <c r="AY207" s="17" t="s">
        <v>175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321</v>
      </c>
      <c r="BM207" s="156" t="s">
        <v>1453</v>
      </c>
    </row>
    <row r="208" spans="2:65" s="13" customFormat="1">
      <c r="B208" s="165"/>
      <c r="D208" s="159" t="s">
        <v>184</v>
      </c>
      <c r="E208" s="166" t="s">
        <v>1</v>
      </c>
      <c r="F208" s="167" t="s">
        <v>1454</v>
      </c>
      <c r="H208" s="168">
        <v>363.6</v>
      </c>
      <c r="I208" s="169"/>
      <c r="L208" s="165"/>
      <c r="M208" s="170"/>
      <c r="T208" s="171"/>
      <c r="AT208" s="166" t="s">
        <v>184</v>
      </c>
      <c r="AU208" s="166" t="s">
        <v>89</v>
      </c>
      <c r="AV208" s="13" t="s">
        <v>89</v>
      </c>
      <c r="AW208" s="13" t="s">
        <v>31</v>
      </c>
      <c r="AX208" s="13" t="s">
        <v>83</v>
      </c>
      <c r="AY208" s="166" t="s">
        <v>175</v>
      </c>
    </row>
    <row r="209" spans="2:65" s="1" customFormat="1" ht="24.2" customHeight="1">
      <c r="B209" s="143"/>
      <c r="C209" s="172" t="s">
        <v>395</v>
      </c>
      <c r="D209" s="172" t="s">
        <v>186</v>
      </c>
      <c r="E209" s="173" t="s">
        <v>1455</v>
      </c>
      <c r="F209" s="174" t="s">
        <v>1456</v>
      </c>
      <c r="G209" s="175" t="s">
        <v>197</v>
      </c>
      <c r="H209" s="176">
        <v>399.96</v>
      </c>
      <c r="I209" s="177"/>
      <c r="J209" s="178">
        <f>ROUND(I209*H209,2)</f>
        <v>0</v>
      </c>
      <c r="K209" s="179"/>
      <c r="L209" s="180"/>
      <c r="M209" s="181" t="s">
        <v>1</v>
      </c>
      <c r="N209" s="182" t="s">
        <v>42</v>
      </c>
      <c r="P209" s="154">
        <f>O209*H209</f>
        <v>0</v>
      </c>
      <c r="Q209" s="154">
        <v>5.7600000000000004E-3</v>
      </c>
      <c r="R209" s="154">
        <f>Q209*H209</f>
        <v>2.3037695999999999</v>
      </c>
      <c r="S209" s="154">
        <v>0</v>
      </c>
      <c r="T209" s="155">
        <f>S209*H209</f>
        <v>0</v>
      </c>
      <c r="AR209" s="156" t="s">
        <v>407</v>
      </c>
      <c r="AT209" s="156" t="s">
        <v>186</v>
      </c>
      <c r="AU209" s="156" t="s">
        <v>89</v>
      </c>
      <c r="AY209" s="17" t="s">
        <v>175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321</v>
      </c>
      <c r="BM209" s="156" t="s">
        <v>1457</v>
      </c>
    </row>
    <row r="210" spans="2:65" s="13" customFormat="1">
      <c r="B210" s="165"/>
      <c r="D210" s="159" t="s">
        <v>184</v>
      </c>
      <c r="E210" s="166" t="s">
        <v>1</v>
      </c>
      <c r="F210" s="167" t="s">
        <v>1458</v>
      </c>
      <c r="H210" s="168">
        <v>399.96</v>
      </c>
      <c r="I210" s="169"/>
      <c r="L210" s="165"/>
      <c r="M210" s="170"/>
      <c r="T210" s="171"/>
      <c r="AT210" s="166" t="s">
        <v>184</v>
      </c>
      <c r="AU210" s="166" t="s">
        <v>89</v>
      </c>
      <c r="AV210" s="13" t="s">
        <v>89</v>
      </c>
      <c r="AW210" s="13" t="s">
        <v>31</v>
      </c>
      <c r="AX210" s="13" t="s">
        <v>83</v>
      </c>
      <c r="AY210" s="166" t="s">
        <v>175</v>
      </c>
    </row>
    <row r="211" spans="2:65" s="1" customFormat="1" ht="21.75" customHeight="1">
      <c r="B211" s="143"/>
      <c r="C211" s="144" t="s">
        <v>401</v>
      </c>
      <c r="D211" s="144" t="s">
        <v>178</v>
      </c>
      <c r="E211" s="145" t="s">
        <v>1459</v>
      </c>
      <c r="F211" s="146" t="s">
        <v>1460</v>
      </c>
      <c r="G211" s="147" t="s">
        <v>253</v>
      </c>
      <c r="H211" s="148">
        <v>58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42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321</v>
      </c>
      <c r="AT211" s="156" t="s">
        <v>178</v>
      </c>
      <c r="AU211" s="156" t="s">
        <v>89</v>
      </c>
      <c r="AY211" s="17" t="s">
        <v>175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89</v>
      </c>
      <c r="BK211" s="157">
        <f>ROUND(I211*H211,2)</f>
        <v>0</v>
      </c>
      <c r="BL211" s="17" t="s">
        <v>321</v>
      </c>
      <c r="BM211" s="156" t="s">
        <v>1461</v>
      </c>
    </row>
    <row r="212" spans="2:65" s="1" customFormat="1" ht="24.2" customHeight="1">
      <c r="B212" s="143"/>
      <c r="C212" s="172" t="s">
        <v>407</v>
      </c>
      <c r="D212" s="172" t="s">
        <v>186</v>
      </c>
      <c r="E212" s="173" t="s">
        <v>1462</v>
      </c>
      <c r="F212" s="174" t="s">
        <v>1463</v>
      </c>
      <c r="G212" s="175" t="s">
        <v>253</v>
      </c>
      <c r="H212" s="176">
        <v>60.9</v>
      </c>
      <c r="I212" s="177"/>
      <c r="J212" s="178">
        <f>ROUND(I212*H212,2)</f>
        <v>0</v>
      </c>
      <c r="K212" s="179"/>
      <c r="L212" s="180"/>
      <c r="M212" s="181" t="s">
        <v>1</v>
      </c>
      <c r="N212" s="182" t="s">
        <v>42</v>
      </c>
      <c r="P212" s="154">
        <f>O212*H212</f>
        <v>0</v>
      </c>
      <c r="Q212" s="154">
        <v>4.0399999999999998E-2</v>
      </c>
      <c r="R212" s="154">
        <f>Q212*H212</f>
        <v>2.4603599999999997</v>
      </c>
      <c r="S212" s="154">
        <v>0</v>
      </c>
      <c r="T212" s="155">
        <f>S212*H212</f>
        <v>0</v>
      </c>
      <c r="AR212" s="156" t="s">
        <v>407</v>
      </c>
      <c r="AT212" s="156" t="s">
        <v>186</v>
      </c>
      <c r="AU212" s="156" t="s">
        <v>89</v>
      </c>
      <c r="AY212" s="17" t="s">
        <v>175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89</v>
      </c>
      <c r="BK212" s="157">
        <f>ROUND(I212*H212,2)</f>
        <v>0</v>
      </c>
      <c r="BL212" s="17" t="s">
        <v>321</v>
      </c>
      <c r="BM212" s="156" t="s">
        <v>1464</v>
      </c>
    </row>
    <row r="213" spans="2:65" s="13" customFormat="1">
      <c r="B213" s="165"/>
      <c r="D213" s="159" t="s">
        <v>184</v>
      </c>
      <c r="E213" s="166" t="s">
        <v>1</v>
      </c>
      <c r="F213" s="167" t="s">
        <v>1465</v>
      </c>
      <c r="H213" s="168">
        <v>60.9</v>
      </c>
      <c r="I213" s="169"/>
      <c r="L213" s="165"/>
      <c r="M213" s="170"/>
      <c r="T213" s="171"/>
      <c r="AT213" s="166" t="s">
        <v>184</v>
      </c>
      <c r="AU213" s="166" t="s">
        <v>89</v>
      </c>
      <c r="AV213" s="13" t="s">
        <v>89</v>
      </c>
      <c r="AW213" s="13" t="s">
        <v>31</v>
      </c>
      <c r="AX213" s="13" t="s">
        <v>83</v>
      </c>
      <c r="AY213" s="166" t="s">
        <v>175</v>
      </c>
    </row>
    <row r="214" spans="2:65" s="1" customFormat="1" ht="16.5" customHeight="1">
      <c r="B214" s="143"/>
      <c r="C214" s="144" t="s">
        <v>414</v>
      </c>
      <c r="D214" s="144" t="s">
        <v>178</v>
      </c>
      <c r="E214" s="145" t="s">
        <v>1466</v>
      </c>
      <c r="F214" s="146" t="s">
        <v>1467</v>
      </c>
      <c r="G214" s="147" t="s">
        <v>253</v>
      </c>
      <c r="H214" s="148">
        <v>174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42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321</v>
      </c>
      <c r="AT214" s="156" t="s">
        <v>178</v>
      </c>
      <c r="AU214" s="156" t="s">
        <v>89</v>
      </c>
      <c r="AY214" s="17" t="s">
        <v>175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89</v>
      </c>
      <c r="BK214" s="157">
        <f>ROUND(I214*H214,2)</f>
        <v>0</v>
      </c>
      <c r="BL214" s="17" t="s">
        <v>321</v>
      </c>
      <c r="BM214" s="156" t="s">
        <v>1468</v>
      </c>
    </row>
    <row r="215" spans="2:65" s="1" customFormat="1" ht="16.5" customHeight="1">
      <c r="B215" s="143"/>
      <c r="C215" s="172" t="s">
        <v>420</v>
      </c>
      <c r="D215" s="172" t="s">
        <v>186</v>
      </c>
      <c r="E215" s="173" t="s">
        <v>1469</v>
      </c>
      <c r="F215" s="174" t="s">
        <v>1470</v>
      </c>
      <c r="G215" s="175" t="s">
        <v>181</v>
      </c>
      <c r="H215" s="176">
        <v>2.262</v>
      </c>
      <c r="I215" s="177"/>
      <c r="J215" s="178">
        <f>ROUND(I215*H215,2)</f>
        <v>0</v>
      </c>
      <c r="K215" s="179"/>
      <c r="L215" s="180"/>
      <c r="M215" s="181" t="s">
        <v>1</v>
      </c>
      <c r="N215" s="182" t="s">
        <v>42</v>
      </c>
      <c r="P215" s="154">
        <f>O215*H215</f>
        <v>0</v>
      </c>
      <c r="Q215" s="154">
        <v>3.3E-3</v>
      </c>
      <c r="R215" s="154">
        <f>Q215*H215</f>
        <v>7.4646000000000001E-3</v>
      </c>
      <c r="S215" s="154">
        <v>0</v>
      </c>
      <c r="T215" s="155">
        <f>S215*H215</f>
        <v>0</v>
      </c>
      <c r="AR215" s="156" t="s">
        <v>407</v>
      </c>
      <c r="AT215" s="156" t="s">
        <v>186</v>
      </c>
      <c r="AU215" s="156" t="s">
        <v>89</v>
      </c>
      <c r="AY215" s="17" t="s">
        <v>175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89</v>
      </c>
      <c r="BK215" s="157">
        <f>ROUND(I215*H215,2)</f>
        <v>0</v>
      </c>
      <c r="BL215" s="17" t="s">
        <v>321</v>
      </c>
      <c r="BM215" s="156" t="s">
        <v>1471</v>
      </c>
    </row>
    <row r="216" spans="2:65" s="1" customFormat="1" ht="16.5" customHeight="1">
      <c r="B216" s="143"/>
      <c r="C216" s="144" t="s">
        <v>424</v>
      </c>
      <c r="D216" s="144" t="s">
        <v>178</v>
      </c>
      <c r="E216" s="145" t="s">
        <v>1472</v>
      </c>
      <c r="F216" s="146" t="s">
        <v>1473</v>
      </c>
      <c r="G216" s="147" t="s">
        <v>181</v>
      </c>
      <c r="H216" s="148">
        <v>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42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321</v>
      </c>
      <c r="AT216" s="156" t="s">
        <v>178</v>
      </c>
      <c r="AU216" s="156" t="s">
        <v>89</v>
      </c>
      <c r="AY216" s="17" t="s">
        <v>175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89</v>
      </c>
      <c r="BK216" s="157">
        <f>ROUND(I216*H216,2)</f>
        <v>0</v>
      </c>
      <c r="BL216" s="17" t="s">
        <v>321</v>
      </c>
      <c r="BM216" s="156" t="s">
        <v>1474</v>
      </c>
    </row>
    <row r="217" spans="2:65" s="1" customFormat="1" ht="24.2" customHeight="1">
      <c r="B217" s="143"/>
      <c r="C217" s="144" t="s">
        <v>429</v>
      </c>
      <c r="D217" s="144" t="s">
        <v>178</v>
      </c>
      <c r="E217" s="145" t="s">
        <v>1475</v>
      </c>
      <c r="F217" s="146" t="s">
        <v>1476</v>
      </c>
      <c r="G217" s="147" t="s">
        <v>417</v>
      </c>
      <c r="H217" s="148">
        <v>829.61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6.0000000000000002E-5</v>
      </c>
      <c r="R217" s="154">
        <f>Q217*H217</f>
        <v>4.9776600000000004E-2</v>
      </c>
      <c r="S217" s="154">
        <v>0</v>
      </c>
      <c r="T217" s="155">
        <f>S217*H217</f>
        <v>0</v>
      </c>
      <c r="AR217" s="156" t="s">
        <v>321</v>
      </c>
      <c r="AT217" s="156" t="s">
        <v>178</v>
      </c>
      <c r="AU217" s="156" t="s">
        <v>89</v>
      </c>
      <c r="AY217" s="17" t="s">
        <v>175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321</v>
      </c>
      <c r="BM217" s="156" t="s">
        <v>1477</v>
      </c>
    </row>
    <row r="218" spans="2:65" s="12" customFormat="1">
      <c r="B218" s="158"/>
      <c r="D218" s="159" t="s">
        <v>184</v>
      </c>
      <c r="E218" s="160" t="s">
        <v>1</v>
      </c>
      <c r="F218" s="161" t="s">
        <v>1478</v>
      </c>
      <c r="H218" s="160" t="s">
        <v>1</v>
      </c>
      <c r="I218" s="162"/>
      <c r="L218" s="158"/>
      <c r="M218" s="163"/>
      <c r="T218" s="164"/>
      <c r="AT218" s="160" t="s">
        <v>184</v>
      </c>
      <c r="AU218" s="160" t="s">
        <v>89</v>
      </c>
      <c r="AV218" s="12" t="s">
        <v>83</v>
      </c>
      <c r="AW218" s="12" t="s">
        <v>31</v>
      </c>
      <c r="AX218" s="12" t="s">
        <v>76</v>
      </c>
      <c r="AY218" s="160" t="s">
        <v>175</v>
      </c>
    </row>
    <row r="219" spans="2:65" s="13" customFormat="1">
      <c r="B219" s="165"/>
      <c r="D219" s="159" t="s">
        <v>184</v>
      </c>
      <c r="E219" s="166" t="s">
        <v>1</v>
      </c>
      <c r="F219" s="167" t="s">
        <v>1479</v>
      </c>
      <c r="H219" s="168">
        <v>829.61</v>
      </c>
      <c r="I219" s="169"/>
      <c r="L219" s="165"/>
      <c r="M219" s="170"/>
      <c r="T219" s="171"/>
      <c r="AT219" s="166" t="s">
        <v>184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175</v>
      </c>
    </row>
    <row r="220" spans="2:65" s="14" customFormat="1">
      <c r="B220" s="183"/>
      <c r="D220" s="159" t="s">
        <v>184</v>
      </c>
      <c r="E220" s="184" t="s">
        <v>1</v>
      </c>
      <c r="F220" s="185" t="s">
        <v>204</v>
      </c>
      <c r="H220" s="186">
        <v>829.61</v>
      </c>
      <c r="I220" s="187"/>
      <c r="L220" s="183"/>
      <c r="M220" s="188"/>
      <c r="T220" s="189"/>
      <c r="AT220" s="184" t="s">
        <v>184</v>
      </c>
      <c r="AU220" s="184" t="s">
        <v>89</v>
      </c>
      <c r="AV220" s="14" t="s">
        <v>182</v>
      </c>
      <c r="AW220" s="14" t="s">
        <v>31</v>
      </c>
      <c r="AX220" s="14" t="s">
        <v>83</v>
      </c>
      <c r="AY220" s="184" t="s">
        <v>175</v>
      </c>
    </row>
    <row r="221" spans="2:65" s="1" customFormat="1" ht="24.2" customHeight="1">
      <c r="B221" s="143"/>
      <c r="C221" s="144" t="s">
        <v>438</v>
      </c>
      <c r="D221" s="144" t="s">
        <v>178</v>
      </c>
      <c r="E221" s="145" t="s">
        <v>1480</v>
      </c>
      <c r="F221" s="146" t="s">
        <v>1481</v>
      </c>
      <c r="G221" s="147" t="s">
        <v>417</v>
      </c>
      <c r="H221" s="148">
        <v>804.19500000000005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42</v>
      </c>
      <c r="P221" s="154">
        <f>O221*H221</f>
        <v>0</v>
      </c>
      <c r="Q221" s="154">
        <v>6.0000000000000002E-5</v>
      </c>
      <c r="R221" s="154">
        <f>Q221*H221</f>
        <v>4.8251700000000002E-2</v>
      </c>
      <c r="S221" s="154">
        <v>0</v>
      </c>
      <c r="T221" s="155">
        <f>S221*H221</f>
        <v>0</v>
      </c>
      <c r="AR221" s="156" t="s">
        <v>321</v>
      </c>
      <c r="AT221" s="156" t="s">
        <v>178</v>
      </c>
      <c r="AU221" s="156" t="s">
        <v>89</v>
      </c>
      <c r="AY221" s="17" t="s">
        <v>175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89</v>
      </c>
      <c r="BK221" s="157">
        <f>ROUND(I221*H221,2)</f>
        <v>0</v>
      </c>
      <c r="BL221" s="17" t="s">
        <v>321</v>
      </c>
      <c r="BM221" s="156" t="s">
        <v>1482</v>
      </c>
    </row>
    <row r="222" spans="2:65" s="12" customFormat="1">
      <c r="B222" s="158"/>
      <c r="D222" s="159" t="s">
        <v>184</v>
      </c>
      <c r="E222" s="160" t="s">
        <v>1</v>
      </c>
      <c r="F222" s="161" t="s">
        <v>1478</v>
      </c>
      <c r="H222" s="160" t="s">
        <v>1</v>
      </c>
      <c r="I222" s="162"/>
      <c r="L222" s="158"/>
      <c r="M222" s="163"/>
      <c r="T222" s="164"/>
      <c r="AT222" s="160" t="s">
        <v>184</v>
      </c>
      <c r="AU222" s="160" t="s">
        <v>89</v>
      </c>
      <c r="AV222" s="12" t="s">
        <v>83</v>
      </c>
      <c r="AW222" s="12" t="s">
        <v>31</v>
      </c>
      <c r="AX222" s="12" t="s">
        <v>76</v>
      </c>
      <c r="AY222" s="160" t="s">
        <v>175</v>
      </c>
    </row>
    <row r="223" spans="2:65" s="13" customFormat="1">
      <c r="B223" s="165"/>
      <c r="D223" s="159" t="s">
        <v>184</v>
      </c>
      <c r="E223" s="166" t="s">
        <v>1</v>
      </c>
      <c r="F223" s="167" t="s">
        <v>1483</v>
      </c>
      <c r="H223" s="168">
        <v>804.19500000000005</v>
      </c>
      <c r="I223" s="169"/>
      <c r="L223" s="165"/>
      <c r="M223" s="170"/>
      <c r="T223" s="171"/>
      <c r="AT223" s="166" t="s">
        <v>184</v>
      </c>
      <c r="AU223" s="166" t="s">
        <v>89</v>
      </c>
      <c r="AV223" s="13" t="s">
        <v>89</v>
      </c>
      <c r="AW223" s="13" t="s">
        <v>31</v>
      </c>
      <c r="AX223" s="13" t="s">
        <v>76</v>
      </c>
      <c r="AY223" s="166" t="s">
        <v>175</v>
      </c>
    </row>
    <row r="224" spans="2:65" s="14" customFormat="1">
      <c r="B224" s="183"/>
      <c r="D224" s="159" t="s">
        <v>184</v>
      </c>
      <c r="E224" s="184" t="s">
        <v>1</v>
      </c>
      <c r="F224" s="185" t="s">
        <v>204</v>
      </c>
      <c r="H224" s="186">
        <v>804.19500000000005</v>
      </c>
      <c r="I224" s="187"/>
      <c r="L224" s="183"/>
      <c r="M224" s="188"/>
      <c r="T224" s="189"/>
      <c r="AT224" s="184" t="s">
        <v>184</v>
      </c>
      <c r="AU224" s="184" t="s">
        <v>89</v>
      </c>
      <c r="AV224" s="14" t="s">
        <v>182</v>
      </c>
      <c r="AW224" s="14" t="s">
        <v>31</v>
      </c>
      <c r="AX224" s="14" t="s">
        <v>83</v>
      </c>
      <c r="AY224" s="184" t="s">
        <v>175</v>
      </c>
    </row>
    <row r="225" spans="2:65" s="1" customFormat="1" ht="24.2" customHeight="1">
      <c r="B225" s="143"/>
      <c r="C225" s="144" t="s">
        <v>451</v>
      </c>
      <c r="D225" s="144" t="s">
        <v>178</v>
      </c>
      <c r="E225" s="145" t="s">
        <v>1484</v>
      </c>
      <c r="F225" s="146" t="s">
        <v>1485</v>
      </c>
      <c r="G225" s="147" t="s">
        <v>417</v>
      </c>
      <c r="H225" s="148">
        <v>1325.72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42</v>
      </c>
      <c r="P225" s="154">
        <f>O225*H225</f>
        <v>0</v>
      </c>
      <c r="Q225" s="154">
        <v>5.0000000000000002E-5</v>
      </c>
      <c r="R225" s="154">
        <f>Q225*H225</f>
        <v>6.6285999999999998E-2</v>
      </c>
      <c r="S225" s="154">
        <v>0</v>
      </c>
      <c r="T225" s="155">
        <f>S225*H225</f>
        <v>0</v>
      </c>
      <c r="AR225" s="156" t="s">
        <v>321</v>
      </c>
      <c r="AT225" s="156" t="s">
        <v>178</v>
      </c>
      <c r="AU225" s="156" t="s">
        <v>89</v>
      </c>
      <c r="AY225" s="17" t="s">
        <v>175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89</v>
      </c>
      <c r="BK225" s="157">
        <f>ROUND(I225*H225,2)</f>
        <v>0</v>
      </c>
      <c r="BL225" s="17" t="s">
        <v>321</v>
      </c>
      <c r="BM225" s="156" t="s">
        <v>1486</v>
      </c>
    </row>
    <row r="226" spans="2:65" s="12" customFormat="1">
      <c r="B226" s="158"/>
      <c r="D226" s="159" t="s">
        <v>184</v>
      </c>
      <c r="E226" s="160" t="s">
        <v>1</v>
      </c>
      <c r="F226" s="161" t="s">
        <v>1478</v>
      </c>
      <c r="H226" s="160" t="s">
        <v>1</v>
      </c>
      <c r="I226" s="162"/>
      <c r="L226" s="158"/>
      <c r="M226" s="163"/>
      <c r="T226" s="164"/>
      <c r="AT226" s="160" t="s">
        <v>184</v>
      </c>
      <c r="AU226" s="160" t="s">
        <v>89</v>
      </c>
      <c r="AV226" s="12" t="s">
        <v>83</v>
      </c>
      <c r="AW226" s="12" t="s">
        <v>31</v>
      </c>
      <c r="AX226" s="12" t="s">
        <v>76</v>
      </c>
      <c r="AY226" s="160" t="s">
        <v>175</v>
      </c>
    </row>
    <row r="227" spans="2:65" s="13" customFormat="1">
      <c r="B227" s="165"/>
      <c r="D227" s="159" t="s">
        <v>184</v>
      </c>
      <c r="E227" s="166" t="s">
        <v>1</v>
      </c>
      <c r="F227" s="167" t="s">
        <v>1487</v>
      </c>
      <c r="H227" s="168">
        <v>1325.72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175</v>
      </c>
    </row>
    <row r="228" spans="2:65" s="14" customFormat="1">
      <c r="B228" s="183"/>
      <c r="D228" s="159" t="s">
        <v>184</v>
      </c>
      <c r="E228" s="184" t="s">
        <v>1</v>
      </c>
      <c r="F228" s="185" t="s">
        <v>204</v>
      </c>
      <c r="H228" s="186">
        <v>1325.72</v>
      </c>
      <c r="I228" s="187"/>
      <c r="L228" s="183"/>
      <c r="M228" s="188"/>
      <c r="T228" s="189"/>
      <c r="AT228" s="184" t="s">
        <v>184</v>
      </c>
      <c r="AU228" s="184" t="s">
        <v>89</v>
      </c>
      <c r="AV228" s="14" t="s">
        <v>182</v>
      </c>
      <c r="AW228" s="14" t="s">
        <v>31</v>
      </c>
      <c r="AX228" s="14" t="s">
        <v>83</v>
      </c>
      <c r="AY228" s="184" t="s">
        <v>175</v>
      </c>
    </row>
    <row r="229" spans="2:65" s="1" customFormat="1" ht="24.2" customHeight="1">
      <c r="B229" s="143"/>
      <c r="C229" s="144" t="s">
        <v>457</v>
      </c>
      <c r="D229" s="144" t="s">
        <v>178</v>
      </c>
      <c r="E229" s="145" t="s">
        <v>1488</v>
      </c>
      <c r="F229" s="146" t="s">
        <v>1489</v>
      </c>
      <c r="G229" s="147" t="s">
        <v>417</v>
      </c>
      <c r="H229" s="148">
        <v>634.79999999999995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42</v>
      </c>
      <c r="P229" s="154">
        <f>O229*H229</f>
        <v>0</v>
      </c>
      <c r="Q229" s="154">
        <v>4.897E-5</v>
      </c>
      <c r="R229" s="154">
        <f>Q229*H229</f>
        <v>3.1086155999999997E-2</v>
      </c>
      <c r="S229" s="154">
        <v>0</v>
      </c>
      <c r="T229" s="155">
        <f>S229*H229</f>
        <v>0</v>
      </c>
      <c r="AR229" s="156" t="s">
        <v>321</v>
      </c>
      <c r="AT229" s="156" t="s">
        <v>178</v>
      </c>
      <c r="AU229" s="156" t="s">
        <v>89</v>
      </c>
      <c r="AY229" s="17" t="s">
        <v>175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89</v>
      </c>
      <c r="BK229" s="157">
        <f>ROUND(I229*H229,2)</f>
        <v>0</v>
      </c>
      <c r="BL229" s="17" t="s">
        <v>321</v>
      </c>
      <c r="BM229" s="156" t="s">
        <v>1490</v>
      </c>
    </row>
    <row r="230" spans="2:65" s="12" customFormat="1">
      <c r="B230" s="158"/>
      <c r="D230" s="159" t="s">
        <v>184</v>
      </c>
      <c r="E230" s="160" t="s">
        <v>1</v>
      </c>
      <c r="F230" s="161" t="s">
        <v>1478</v>
      </c>
      <c r="H230" s="160" t="s">
        <v>1</v>
      </c>
      <c r="I230" s="162"/>
      <c r="L230" s="158"/>
      <c r="M230" s="163"/>
      <c r="T230" s="164"/>
      <c r="AT230" s="160" t="s">
        <v>184</v>
      </c>
      <c r="AU230" s="160" t="s">
        <v>89</v>
      </c>
      <c r="AV230" s="12" t="s">
        <v>83</v>
      </c>
      <c r="AW230" s="12" t="s">
        <v>31</v>
      </c>
      <c r="AX230" s="12" t="s">
        <v>76</v>
      </c>
      <c r="AY230" s="160" t="s">
        <v>175</v>
      </c>
    </row>
    <row r="231" spans="2:65" s="13" customFormat="1">
      <c r="B231" s="165"/>
      <c r="D231" s="159" t="s">
        <v>184</v>
      </c>
      <c r="E231" s="166" t="s">
        <v>1</v>
      </c>
      <c r="F231" s="167" t="s">
        <v>1491</v>
      </c>
      <c r="H231" s="168">
        <v>634.79999999999995</v>
      </c>
      <c r="I231" s="169"/>
      <c r="L231" s="165"/>
      <c r="M231" s="170"/>
      <c r="T231" s="171"/>
      <c r="AT231" s="166" t="s">
        <v>184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175</v>
      </c>
    </row>
    <row r="232" spans="2:65" s="14" customFormat="1">
      <c r="B232" s="183"/>
      <c r="D232" s="159" t="s">
        <v>184</v>
      </c>
      <c r="E232" s="184" t="s">
        <v>1</v>
      </c>
      <c r="F232" s="185" t="s">
        <v>204</v>
      </c>
      <c r="H232" s="186">
        <v>634.79999999999995</v>
      </c>
      <c r="I232" s="187"/>
      <c r="L232" s="183"/>
      <c r="M232" s="188"/>
      <c r="T232" s="189"/>
      <c r="AT232" s="184" t="s">
        <v>184</v>
      </c>
      <c r="AU232" s="184" t="s">
        <v>89</v>
      </c>
      <c r="AV232" s="14" t="s">
        <v>182</v>
      </c>
      <c r="AW232" s="14" t="s">
        <v>31</v>
      </c>
      <c r="AX232" s="14" t="s">
        <v>83</v>
      </c>
      <c r="AY232" s="184" t="s">
        <v>175</v>
      </c>
    </row>
    <row r="233" spans="2:65" s="1" customFormat="1" ht="24.2" customHeight="1">
      <c r="B233" s="143"/>
      <c r="C233" s="144" t="s">
        <v>463</v>
      </c>
      <c r="D233" s="144" t="s">
        <v>178</v>
      </c>
      <c r="E233" s="145" t="s">
        <v>1492</v>
      </c>
      <c r="F233" s="146" t="s">
        <v>1493</v>
      </c>
      <c r="G233" s="147" t="s">
        <v>417</v>
      </c>
      <c r="H233" s="148">
        <v>4932.12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42</v>
      </c>
      <c r="P233" s="154">
        <f>O233*H233</f>
        <v>0</v>
      </c>
      <c r="Q233" s="154">
        <v>4.5899999999999998E-5</v>
      </c>
      <c r="R233" s="154">
        <f>Q233*H233</f>
        <v>0.22638430799999998</v>
      </c>
      <c r="S233" s="154">
        <v>0</v>
      </c>
      <c r="T233" s="155">
        <f>S233*H233</f>
        <v>0</v>
      </c>
      <c r="AR233" s="156" t="s">
        <v>321</v>
      </c>
      <c r="AT233" s="156" t="s">
        <v>178</v>
      </c>
      <c r="AU233" s="156" t="s">
        <v>89</v>
      </c>
      <c r="AY233" s="17" t="s">
        <v>175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89</v>
      </c>
      <c r="BK233" s="157">
        <f>ROUND(I233*H233,2)</f>
        <v>0</v>
      </c>
      <c r="BL233" s="17" t="s">
        <v>321</v>
      </c>
      <c r="BM233" s="156" t="s">
        <v>1494</v>
      </c>
    </row>
    <row r="234" spans="2:65" s="12" customFormat="1">
      <c r="B234" s="158"/>
      <c r="D234" s="159" t="s">
        <v>184</v>
      </c>
      <c r="E234" s="160" t="s">
        <v>1</v>
      </c>
      <c r="F234" s="161" t="s">
        <v>1478</v>
      </c>
      <c r="H234" s="160" t="s">
        <v>1</v>
      </c>
      <c r="I234" s="162"/>
      <c r="L234" s="158"/>
      <c r="M234" s="163"/>
      <c r="T234" s="164"/>
      <c r="AT234" s="160" t="s">
        <v>184</v>
      </c>
      <c r="AU234" s="160" t="s">
        <v>89</v>
      </c>
      <c r="AV234" s="12" t="s">
        <v>83</v>
      </c>
      <c r="AW234" s="12" t="s">
        <v>31</v>
      </c>
      <c r="AX234" s="12" t="s">
        <v>76</v>
      </c>
      <c r="AY234" s="160" t="s">
        <v>175</v>
      </c>
    </row>
    <row r="235" spans="2:65" s="13" customFormat="1">
      <c r="B235" s="165"/>
      <c r="D235" s="159" t="s">
        <v>184</v>
      </c>
      <c r="E235" s="166" t="s">
        <v>1</v>
      </c>
      <c r="F235" s="167" t="s">
        <v>1495</v>
      </c>
      <c r="H235" s="168">
        <v>4932.12</v>
      </c>
      <c r="I235" s="169"/>
      <c r="L235" s="165"/>
      <c r="M235" s="170"/>
      <c r="T235" s="171"/>
      <c r="AT235" s="166" t="s">
        <v>184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175</v>
      </c>
    </row>
    <row r="236" spans="2:65" s="14" customFormat="1">
      <c r="B236" s="183"/>
      <c r="D236" s="159" t="s">
        <v>184</v>
      </c>
      <c r="E236" s="184" t="s">
        <v>1</v>
      </c>
      <c r="F236" s="185" t="s">
        <v>204</v>
      </c>
      <c r="H236" s="186">
        <v>4932.12</v>
      </c>
      <c r="I236" s="187"/>
      <c r="L236" s="183"/>
      <c r="M236" s="188"/>
      <c r="T236" s="189"/>
      <c r="AT236" s="184" t="s">
        <v>184</v>
      </c>
      <c r="AU236" s="184" t="s">
        <v>89</v>
      </c>
      <c r="AV236" s="14" t="s">
        <v>182</v>
      </c>
      <c r="AW236" s="14" t="s">
        <v>31</v>
      </c>
      <c r="AX236" s="14" t="s">
        <v>83</v>
      </c>
      <c r="AY236" s="184" t="s">
        <v>175</v>
      </c>
    </row>
    <row r="237" spans="2:65" s="1" customFormat="1" ht="16.5" customHeight="1">
      <c r="B237" s="143"/>
      <c r="C237" s="172" t="s">
        <v>480</v>
      </c>
      <c r="D237" s="172" t="s">
        <v>186</v>
      </c>
      <c r="E237" s="173" t="s">
        <v>1496</v>
      </c>
      <c r="F237" s="174" t="s">
        <v>1497</v>
      </c>
      <c r="G237" s="175" t="s">
        <v>417</v>
      </c>
      <c r="H237" s="176">
        <v>9280.0049999999992</v>
      </c>
      <c r="I237" s="177"/>
      <c r="J237" s="178">
        <f>ROUND(I237*H237,2)</f>
        <v>0</v>
      </c>
      <c r="K237" s="179"/>
      <c r="L237" s="180"/>
      <c r="M237" s="181" t="s">
        <v>1</v>
      </c>
      <c r="N237" s="182" t="s">
        <v>42</v>
      </c>
      <c r="P237" s="154">
        <f>O237*H237</f>
        <v>0</v>
      </c>
      <c r="Q237" s="154">
        <v>1E-3</v>
      </c>
      <c r="R237" s="154">
        <f>Q237*H237</f>
        <v>9.2800049999999992</v>
      </c>
      <c r="S237" s="154">
        <v>0</v>
      </c>
      <c r="T237" s="155">
        <f>S237*H237</f>
        <v>0</v>
      </c>
      <c r="AR237" s="156" t="s">
        <v>407</v>
      </c>
      <c r="AT237" s="156" t="s">
        <v>186</v>
      </c>
      <c r="AU237" s="156" t="s">
        <v>89</v>
      </c>
      <c r="AY237" s="17" t="s">
        <v>175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89</v>
      </c>
      <c r="BK237" s="157">
        <f>ROUND(I237*H237,2)</f>
        <v>0</v>
      </c>
      <c r="BL237" s="17" t="s">
        <v>321</v>
      </c>
      <c r="BM237" s="156" t="s">
        <v>1498</v>
      </c>
    </row>
    <row r="238" spans="2:65" s="12" customFormat="1" ht="22.5">
      <c r="B238" s="158"/>
      <c r="D238" s="159" t="s">
        <v>184</v>
      </c>
      <c r="E238" s="160" t="s">
        <v>1</v>
      </c>
      <c r="F238" s="161" t="s">
        <v>1499</v>
      </c>
      <c r="H238" s="160" t="s">
        <v>1</v>
      </c>
      <c r="I238" s="162"/>
      <c r="L238" s="158"/>
      <c r="M238" s="163"/>
      <c r="T238" s="164"/>
      <c r="AT238" s="160" t="s">
        <v>184</v>
      </c>
      <c r="AU238" s="160" t="s">
        <v>89</v>
      </c>
      <c r="AV238" s="12" t="s">
        <v>83</v>
      </c>
      <c r="AW238" s="12" t="s">
        <v>31</v>
      </c>
      <c r="AX238" s="12" t="s">
        <v>76</v>
      </c>
      <c r="AY238" s="160" t="s">
        <v>175</v>
      </c>
    </row>
    <row r="239" spans="2:65" s="12" customFormat="1">
      <c r="B239" s="158"/>
      <c r="D239" s="159" t="s">
        <v>184</v>
      </c>
      <c r="E239" s="160" t="s">
        <v>1</v>
      </c>
      <c r="F239" s="161" t="s">
        <v>1500</v>
      </c>
      <c r="H239" s="160" t="s">
        <v>1</v>
      </c>
      <c r="I239" s="162"/>
      <c r="L239" s="158"/>
      <c r="M239" s="163"/>
      <c r="T239" s="164"/>
      <c r="AT239" s="160" t="s">
        <v>184</v>
      </c>
      <c r="AU239" s="160" t="s">
        <v>89</v>
      </c>
      <c r="AV239" s="12" t="s">
        <v>83</v>
      </c>
      <c r="AW239" s="12" t="s">
        <v>31</v>
      </c>
      <c r="AX239" s="12" t="s">
        <v>76</v>
      </c>
      <c r="AY239" s="160" t="s">
        <v>175</v>
      </c>
    </row>
    <row r="240" spans="2:65" s="12" customFormat="1">
      <c r="B240" s="158"/>
      <c r="D240" s="159" t="s">
        <v>184</v>
      </c>
      <c r="E240" s="160" t="s">
        <v>1</v>
      </c>
      <c r="F240" s="161" t="s">
        <v>1501</v>
      </c>
      <c r="H240" s="160" t="s">
        <v>1</v>
      </c>
      <c r="I240" s="162"/>
      <c r="L240" s="158"/>
      <c r="M240" s="163"/>
      <c r="T240" s="164"/>
      <c r="AT240" s="160" t="s">
        <v>184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175</v>
      </c>
    </row>
    <row r="241" spans="2:65" s="12" customFormat="1">
      <c r="B241" s="158"/>
      <c r="D241" s="159" t="s">
        <v>184</v>
      </c>
      <c r="E241" s="160" t="s">
        <v>1</v>
      </c>
      <c r="F241" s="161" t="s">
        <v>1502</v>
      </c>
      <c r="H241" s="160" t="s">
        <v>1</v>
      </c>
      <c r="I241" s="162"/>
      <c r="L241" s="158"/>
      <c r="M241" s="163"/>
      <c r="T241" s="164"/>
      <c r="AT241" s="160" t="s">
        <v>184</v>
      </c>
      <c r="AU241" s="160" t="s">
        <v>89</v>
      </c>
      <c r="AV241" s="12" t="s">
        <v>83</v>
      </c>
      <c r="AW241" s="12" t="s">
        <v>31</v>
      </c>
      <c r="AX241" s="12" t="s">
        <v>76</v>
      </c>
      <c r="AY241" s="160" t="s">
        <v>175</v>
      </c>
    </row>
    <row r="242" spans="2:65" s="13" customFormat="1">
      <c r="B242" s="165"/>
      <c r="D242" s="159" t="s">
        <v>184</v>
      </c>
      <c r="E242" s="166" t="s">
        <v>1</v>
      </c>
      <c r="F242" s="167" t="s">
        <v>1503</v>
      </c>
      <c r="H242" s="168">
        <v>9280.0049999999992</v>
      </c>
      <c r="I242" s="169"/>
      <c r="L242" s="165"/>
      <c r="M242" s="170"/>
      <c r="T242" s="171"/>
      <c r="AT242" s="166" t="s">
        <v>184</v>
      </c>
      <c r="AU242" s="166" t="s">
        <v>89</v>
      </c>
      <c r="AV242" s="13" t="s">
        <v>89</v>
      </c>
      <c r="AW242" s="13" t="s">
        <v>31</v>
      </c>
      <c r="AX242" s="13" t="s">
        <v>83</v>
      </c>
      <c r="AY242" s="166" t="s">
        <v>175</v>
      </c>
    </row>
    <row r="243" spans="2:65" s="1" customFormat="1" ht="24.2" customHeight="1">
      <c r="B243" s="143"/>
      <c r="C243" s="144" t="s">
        <v>486</v>
      </c>
      <c r="D243" s="144" t="s">
        <v>178</v>
      </c>
      <c r="E243" s="145" t="s">
        <v>645</v>
      </c>
      <c r="F243" s="146" t="s">
        <v>646</v>
      </c>
      <c r="G243" s="147" t="s">
        <v>432</v>
      </c>
      <c r="H243" s="190"/>
      <c r="I243" s="149"/>
      <c r="J243" s="150">
        <f>ROUND(I243*H243,2)</f>
        <v>0</v>
      </c>
      <c r="K243" s="151"/>
      <c r="L243" s="32"/>
      <c r="M243" s="194" t="s">
        <v>1</v>
      </c>
      <c r="N243" s="195" t="s">
        <v>42</v>
      </c>
      <c r="O243" s="196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AR243" s="156" t="s">
        <v>321</v>
      </c>
      <c r="AT243" s="156" t="s">
        <v>178</v>
      </c>
      <c r="AU243" s="156" t="s">
        <v>89</v>
      </c>
      <c r="AY243" s="17" t="s">
        <v>175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321</v>
      </c>
      <c r="BM243" s="156" t="s">
        <v>1504</v>
      </c>
    </row>
    <row r="244" spans="2:65" s="1" customFormat="1" ht="6.95" customHeight="1">
      <c r="B244" s="47"/>
      <c r="C244" s="48"/>
      <c r="D244" s="48"/>
      <c r="E244" s="48"/>
      <c r="F244" s="48"/>
      <c r="G244" s="48"/>
      <c r="H244" s="48"/>
      <c r="I244" s="48"/>
      <c r="J244" s="48"/>
      <c r="K244" s="48"/>
      <c r="L244" s="32"/>
    </row>
  </sheetData>
  <autoFilter ref="C130:K243" xr:uid="{00000000-0009-0000-0000-000005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10"/>
  <sheetViews>
    <sheetView showGridLines="0" tabSelected="1" topLeftCell="A1238" workbookViewId="0">
      <selection activeCell="W1281" sqref="W128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1506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ROUND((SUM(BE138:BE1409)),  2)</f>
        <v>0</v>
      </c>
      <c r="G35" s="100"/>
      <c r="H35" s="100"/>
      <c r="I35" s="101">
        <v>0.23</v>
      </c>
      <c r="J35" s="99">
        <f>ROUND(((SUM(BE138:BE1409))*I35),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ROUND((SUM(BF138:BF1409)),  2)</f>
        <v>0</v>
      </c>
      <c r="G36" s="100"/>
      <c r="H36" s="100"/>
      <c r="I36" s="101">
        <v>0.23</v>
      </c>
      <c r="J36" s="99">
        <f>ROUND(((SUM(BF138:BF1409))*I36),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ROUND((SUM(BG138:BG1409)),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ROUND((SUM(BH138:BH1409)),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ROUND((SUM(BI138:BI1409)),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06 - Rekonštrukcia vnútorných priestorov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J138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149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47" s="9" customFormat="1" ht="19.899999999999999" customHeight="1">
      <c r="B100" s="118"/>
      <c r="D100" s="119" t="s">
        <v>150</v>
      </c>
      <c r="E100" s="120"/>
      <c r="F100" s="120"/>
      <c r="G100" s="120"/>
      <c r="H100" s="120"/>
      <c r="I100" s="120"/>
      <c r="J100" s="121">
        <f>J140</f>
        <v>0</v>
      </c>
      <c r="L100" s="118"/>
    </row>
    <row r="101" spans="2:47" s="9" customFormat="1" ht="19.899999999999999" customHeight="1">
      <c r="B101" s="118"/>
      <c r="D101" s="119" t="s">
        <v>151</v>
      </c>
      <c r="E101" s="120"/>
      <c r="F101" s="120"/>
      <c r="G101" s="120"/>
      <c r="H101" s="120"/>
      <c r="I101" s="120"/>
      <c r="J101" s="121">
        <f>J217</f>
        <v>0</v>
      </c>
      <c r="L101" s="118"/>
    </row>
    <row r="102" spans="2:47" s="9" customFormat="1" ht="19.899999999999999" customHeight="1">
      <c r="B102" s="118"/>
      <c r="D102" s="119" t="s">
        <v>152</v>
      </c>
      <c r="E102" s="120"/>
      <c r="F102" s="120"/>
      <c r="G102" s="120"/>
      <c r="H102" s="120"/>
      <c r="I102" s="120"/>
      <c r="J102" s="121">
        <f>J458</f>
        <v>0</v>
      </c>
      <c r="L102" s="118"/>
    </row>
    <row r="103" spans="2:47" s="9" customFormat="1" ht="19.899999999999999" customHeight="1">
      <c r="B103" s="118"/>
      <c r="D103" s="119" t="s">
        <v>153</v>
      </c>
      <c r="E103" s="120"/>
      <c r="F103" s="120"/>
      <c r="G103" s="120"/>
      <c r="H103" s="120"/>
      <c r="I103" s="120"/>
      <c r="J103" s="121">
        <f>J982</f>
        <v>0</v>
      </c>
      <c r="L103" s="118"/>
    </row>
    <row r="104" spans="2:47" s="8" customFormat="1" ht="24.95" customHeight="1">
      <c r="B104" s="114"/>
      <c r="D104" s="115" t="s">
        <v>155</v>
      </c>
      <c r="E104" s="116"/>
      <c r="F104" s="116"/>
      <c r="G104" s="116"/>
      <c r="H104" s="116"/>
      <c r="I104" s="116"/>
      <c r="J104" s="117">
        <f>J984</f>
        <v>0</v>
      </c>
      <c r="L104" s="114"/>
    </row>
    <row r="105" spans="2:47" s="9" customFormat="1" ht="19.899999999999999" customHeight="1">
      <c r="B105" s="118"/>
      <c r="D105" s="119" t="s">
        <v>671</v>
      </c>
      <c r="E105" s="120"/>
      <c r="F105" s="120"/>
      <c r="G105" s="120"/>
      <c r="H105" s="120"/>
      <c r="I105" s="120"/>
      <c r="J105" s="121">
        <f>J985</f>
        <v>0</v>
      </c>
      <c r="L105" s="118"/>
    </row>
    <row r="106" spans="2:47" s="9" customFormat="1" ht="19.899999999999999" customHeight="1">
      <c r="B106" s="118"/>
      <c r="D106" s="119" t="s">
        <v>1232</v>
      </c>
      <c r="E106" s="120"/>
      <c r="F106" s="120"/>
      <c r="G106" s="120"/>
      <c r="H106" s="120"/>
      <c r="I106" s="120"/>
      <c r="J106" s="121">
        <f>J1044</f>
        <v>0</v>
      </c>
      <c r="L106" s="118"/>
    </row>
    <row r="107" spans="2:47" s="9" customFormat="1" ht="19.899999999999999" customHeight="1">
      <c r="B107" s="118"/>
      <c r="D107" s="119" t="s">
        <v>157</v>
      </c>
      <c r="E107" s="120"/>
      <c r="F107" s="120"/>
      <c r="G107" s="120"/>
      <c r="H107" s="120"/>
      <c r="I107" s="120"/>
      <c r="J107" s="121">
        <f>J1127</f>
        <v>0</v>
      </c>
      <c r="L107" s="118"/>
    </row>
    <row r="108" spans="2:47" s="9" customFormat="1" ht="19.899999999999999" customHeight="1">
      <c r="B108" s="118"/>
      <c r="D108" s="119" t="s">
        <v>158</v>
      </c>
      <c r="E108" s="120"/>
      <c r="F108" s="120"/>
      <c r="G108" s="120"/>
      <c r="H108" s="120"/>
      <c r="I108" s="120"/>
      <c r="J108" s="121">
        <f>J1139</f>
        <v>0</v>
      </c>
      <c r="L108" s="118"/>
    </row>
    <row r="109" spans="2:47" s="9" customFormat="1" ht="19.899999999999999" customHeight="1">
      <c r="B109" s="118"/>
      <c r="D109" s="119" t="s">
        <v>1507</v>
      </c>
      <c r="E109" s="120"/>
      <c r="F109" s="120"/>
      <c r="G109" s="120"/>
      <c r="H109" s="120"/>
      <c r="I109" s="120"/>
      <c r="J109" s="121">
        <f>J1152</f>
        <v>0</v>
      </c>
      <c r="L109" s="118"/>
    </row>
    <row r="110" spans="2:47" s="9" customFormat="1" ht="19.899999999999999" customHeight="1">
      <c r="B110" s="118"/>
      <c r="D110" s="119" t="s">
        <v>1508</v>
      </c>
      <c r="E110" s="120"/>
      <c r="F110" s="120"/>
      <c r="G110" s="120"/>
      <c r="H110" s="120"/>
      <c r="I110" s="120"/>
      <c r="J110" s="121">
        <f>J1213</f>
        <v>0</v>
      </c>
      <c r="L110" s="118"/>
    </row>
    <row r="111" spans="2:47" s="9" customFormat="1" ht="19.899999999999999" customHeight="1">
      <c r="B111" s="118"/>
      <c r="D111" s="119" t="s">
        <v>1509</v>
      </c>
      <c r="E111" s="120"/>
      <c r="F111" s="120"/>
      <c r="G111" s="120"/>
      <c r="H111" s="120"/>
      <c r="I111" s="120"/>
      <c r="J111" s="121">
        <f>J1219</f>
        <v>0</v>
      </c>
      <c r="L111" s="118"/>
    </row>
    <row r="112" spans="2:47" s="9" customFormat="1" ht="19.899999999999999" customHeight="1">
      <c r="B112" s="118"/>
      <c r="D112" s="119" t="s">
        <v>1510</v>
      </c>
      <c r="E112" s="120"/>
      <c r="F112" s="120"/>
      <c r="G112" s="120"/>
      <c r="H112" s="120"/>
      <c r="I112" s="120"/>
      <c r="J112" s="121">
        <f>J1237</f>
        <v>0</v>
      </c>
      <c r="L112" s="118"/>
    </row>
    <row r="113" spans="2:12" s="9" customFormat="1" ht="19.899999999999999" customHeight="1">
      <c r="B113" s="118"/>
      <c r="D113" s="119" t="s">
        <v>1511</v>
      </c>
      <c r="E113" s="120"/>
      <c r="F113" s="120"/>
      <c r="G113" s="120"/>
      <c r="H113" s="120"/>
      <c r="I113" s="120"/>
      <c r="J113" s="121">
        <f>J1274</f>
        <v>0</v>
      </c>
      <c r="L113" s="118"/>
    </row>
    <row r="114" spans="2:12" s="9" customFormat="1" ht="19.899999999999999" customHeight="1">
      <c r="B114" s="118"/>
      <c r="D114" s="119" t="s">
        <v>1512</v>
      </c>
      <c r="E114" s="120"/>
      <c r="F114" s="120"/>
      <c r="G114" s="120"/>
      <c r="H114" s="120"/>
      <c r="I114" s="120"/>
      <c r="J114" s="121">
        <f>J1297</f>
        <v>0</v>
      </c>
      <c r="L114" s="118"/>
    </row>
    <row r="115" spans="2:12" s="9" customFormat="1" ht="19.899999999999999" customHeight="1">
      <c r="B115" s="118"/>
      <c r="D115" s="119" t="s">
        <v>159</v>
      </c>
      <c r="E115" s="120"/>
      <c r="F115" s="120"/>
      <c r="G115" s="120"/>
      <c r="H115" s="120"/>
      <c r="I115" s="120"/>
      <c r="J115" s="121">
        <f>J1313</f>
        <v>0</v>
      </c>
      <c r="L115" s="118"/>
    </row>
    <row r="116" spans="2:12" s="8" customFormat="1" ht="24.95" customHeight="1">
      <c r="B116" s="114"/>
      <c r="D116" s="115" t="s">
        <v>676</v>
      </c>
      <c r="E116" s="116"/>
      <c r="F116" s="116"/>
      <c r="G116" s="116"/>
      <c r="H116" s="116"/>
      <c r="I116" s="116"/>
      <c r="J116" s="117">
        <f>J1403</f>
        <v>0</v>
      </c>
      <c r="L116" s="114"/>
    </row>
    <row r="117" spans="2:12" s="1" customFormat="1" ht="21.75" customHeight="1">
      <c r="B117" s="32"/>
      <c r="L117" s="32"/>
    </row>
    <row r="118" spans="2:12" s="1" customFormat="1" ht="6.95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2"/>
    </row>
    <row r="122" spans="2:12" s="1" customFormat="1" ht="6.95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2"/>
    </row>
    <row r="123" spans="2:12" s="1" customFormat="1" ht="24.95" customHeight="1">
      <c r="B123" s="32"/>
      <c r="C123" s="21" t="s">
        <v>161</v>
      </c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15</v>
      </c>
      <c r="L125" s="32"/>
    </row>
    <row r="126" spans="2:12" s="1" customFormat="1" ht="26.25" customHeight="1">
      <c r="B126" s="32"/>
      <c r="E126" s="261" t="str">
        <f>E7</f>
        <v>Stavebné úpravy a rekonštrukcia priestorov Strednej odbornej školy drevárskej vo Zvolene</v>
      </c>
      <c r="F126" s="262"/>
      <c r="G126" s="262"/>
      <c r="H126" s="262"/>
      <c r="L126" s="32"/>
    </row>
    <row r="127" spans="2:12" ht="12" customHeight="1">
      <c r="B127" s="20"/>
      <c r="C127" s="27" t="s">
        <v>140</v>
      </c>
      <c r="L127" s="20"/>
    </row>
    <row r="128" spans="2:12" s="1" customFormat="1" ht="16.5" customHeight="1">
      <c r="B128" s="32"/>
      <c r="E128" s="261" t="s">
        <v>1505</v>
      </c>
      <c r="F128" s="260"/>
      <c r="G128" s="260"/>
      <c r="H128" s="260"/>
      <c r="L128" s="32"/>
    </row>
    <row r="129" spans="2:65" s="1" customFormat="1" ht="12" customHeight="1">
      <c r="B129" s="32"/>
      <c r="C129" s="27" t="s">
        <v>142</v>
      </c>
      <c r="L129" s="32"/>
    </row>
    <row r="130" spans="2:65" s="1" customFormat="1" ht="16.5" customHeight="1">
      <c r="B130" s="32"/>
      <c r="E130" s="215" t="str">
        <f>E11</f>
        <v>06 - Rekonštrukcia vnútorných priestorov</v>
      </c>
      <c r="F130" s="260"/>
      <c r="G130" s="260"/>
      <c r="H130" s="260"/>
      <c r="L130" s="32"/>
    </row>
    <row r="131" spans="2:65" s="1" customFormat="1" ht="6.95" customHeight="1">
      <c r="B131" s="32"/>
      <c r="L131" s="32"/>
    </row>
    <row r="132" spans="2:65" s="1" customFormat="1" ht="12" customHeight="1">
      <c r="B132" s="32"/>
      <c r="C132" s="27" t="s">
        <v>19</v>
      </c>
      <c r="F132" s="25" t="str">
        <f>F14</f>
        <v>parc.č. 1132/1, 1132/2, 1558/147 k.ú. Môťová</v>
      </c>
      <c r="I132" s="27" t="s">
        <v>21</v>
      </c>
      <c r="J132" s="55" t="str">
        <f>IF(J14="","",J14)</f>
        <v>27. 2. 2025</v>
      </c>
      <c r="L132" s="32"/>
    </row>
    <row r="133" spans="2:65" s="1" customFormat="1" ht="6.95" customHeight="1">
      <c r="B133" s="32"/>
      <c r="L133" s="32"/>
    </row>
    <row r="134" spans="2:65" s="1" customFormat="1" ht="15.2" customHeight="1">
      <c r="B134" s="32"/>
      <c r="C134" s="27" t="s">
        <v>23</v>
      </c>
      <c r="F134" s="25" t="str">
        <f>E17</f>
        <v>Banskobystrický samosprávny kraj</v>
      </c>
      <c r="I134" s="27" t="s">
        <v>29</v>
      </c>
      <c r="J134" s="30" t="str">
        <f>E23</f>
        <v>Ing. Marek Mečír</v>
      </c>
      <c r="L134" s="32"/>
    </row>
    <row r="135" spans="2:65" s="1" customFormat="1" ht="15.2" customHeight="1">
      <c r="B135" s="32"/>
      <c r="C135" s="27" t="s">
        <v>27</v>
      </c>
      <c r="F135" s="25" t="str">
        <f>IF(E20="","",E20)</f>
        <v>Vyplň údaj</v>
      </c>
      <c r="I135" s="27" t="s">
        <v>32</v>
      </c>
      <c r="J135" s="30" t="str">
        <f>E26</f>
        <v>Stanislav Hlubina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22"/>
      <c r="C137" s="123" t="s">
        <v>162</v>
      </c>
      <c r="D137" s="124" t="s">
        <v>61</v>
      </c>
      <c r="E137" s="124" t="s">
        <v>57</v>
      </c>
      <c r="F137" s="124" t="s">
        <v>58</v>
      </c>
      <c r="G137" s="124" t="s">
        <v>163</v>
      </c>
      <c r="H137" s="124" t="s">
        <v>164</v>
      </c>
      <c r="I137" s="124" t="s">
        <v>165</v>
      </c>
      <c r="J137" s="125" t="s">
        <v>146</v>
      </c>
      <c r="K137" s="126" t="s">
        <v>166</v>
      </c>
      <c r="L137" s="122"/>
      <c r="M137" s="62" t="s">
        <v>1</v>
      </c>
      <c r="N137" s="63" t="s">
        <v>40</v>
      </c>
      <c r="O137" s="63" t="s">
        <v>167</v>
      </c>
      <c r="P137" s="63" t="s">
        <v>168</v>
      </c>
      <c r="Q137" s="63" t="s">
        <v>169</v>
      </c>
      <c r="R137" s="63" t="s">
        <v>170</v>
      </c>
      <c r="S137" s="63" t="s">
        <v>171</v>
      </c>
      <c r="T137" s="64" t="s">
        <v>172</v>
      </c>
    </row>
    <row r="138" spans="2:65" s="1" customFormat="1" ht="22.9" customHeight="1">
      <c r="B138" s="32"/>
      <c r="C138" s="67" t="s">
        <v>147</v>
      </c>
      <c r="J138" s="127">
        <f>BK138</f>
        <v>0</v>
      </c>
      <c r="L138" s="32"/>
      <c r="M138" s="65"/>
      <c r="N138" s="56"/>
      <c r="O138" s="56"/>
      <c r="P138" s="128">
        <f>P139+P984+P1403</f>
        <v>0</v>
      </c>
      <c r="Q138" s="56"/>
      <c r="R138" s="128">
        <f>R139+R984+R1403</f>
        <v>336.60924938164999</v>
      </c>
      <c r="S138" s="56"/>
      <c r="T138" s="129">
        <f>T139+T984+T1403</f>
        <v>557.33202940000012</v>
      </c>
      <c r="AT138" s="17" t="s">
        <v>75</v>
      </c>
      <c r="AU138" s="17" t="s">
        <v>148</v>
      </c>
      <c r="BK138" s="130">
        <f>BK139+BK984+BK1403</f>
        <v>0</v>
      </c>
    </row>
    <row r="139" spans="2:65" s="11" customFormat="1" ht="25.9" customHeight="1">
      <c r="B139" s="131"/>
      <c r="D139" s="132" t="s">
        <v>75</v>
      </c>
      <c r="E139" s="133" t="s">
        <v>173</v>
      </c>
      <c r="F139" s="133" t="s">
        <v>174</v>
      </c>
      <c r="I139" s="134"/>
      <c r="J139" s="135">
        <f>BK139</f>
        <v>0</v>
      </c>
      <c r="L139" s="131"/>
      <c r="M139" s="136"/>
      <c r="P139" s="137">
        <f>P140+P217+P458+P982</f>
        <v>0</v>
      </c>
      <c r="R139" s="137">
        <f>R140+R217+R458+R982</f>
        <v>246.26194199832003</v>
      </c>
      <c r="T139" s="138">
        <f>T140+T217+T458+T982</f>
        <v>536.97336200000018</v>
      </c>
      <c r="AR139" s="132" t="s">
        <v>83</v>
      </c>
      <c r="AT139" s="139" t="s">
        <v>75</v>
      </c>
      <c r="AU139" s="139" t="s">
        <v>76</v>
      </c>
      <c r="AY139" s="132" t="s">
        <v>175</v>
      </c>
      <c r="BK139" s="140">
        <f>BK140+BK217+BK458+BK982</f>
        <v>0</v>
      </c>
    </row>
    <row r="140" spans="2:65" s="11" customFormat="1" ht="22.9" customHeight="1">
      <c r="B140" s="131"/>
      <c r="D140" s="132" t="s">
        <v>75</v>
      </c>
      <c r="E140" s="141" t="s">
        <v>176</v>
      </c>
      <c r="F140" s="141" t="s">
        <v>177</v>
      </c>
      <c r="I140" s="134"/>
      <c r="J140" s="142">
        <f>BK140</f>
        <v>0</v>
      </c>
      <c r="L140" s="131"/>
      <c r="M140" s="136"/>
      <c r="P140" s="137">
        <f>SUM(P141:P216)</f>
        <v>0</v>
      </c>
      <c r="R140" s="137">
        <f>SUM(R141:R216)</f>
        <v>64.882341887999999</v>
      </c>
      <c r="T140" s="138">
        <f>SUM(T141:T216)</f>
        <v>0</v>
      </c>
      <c r="AR140" s="132" t="s">
        <v>83</v>
      </c>
      <c r="AT140" s="139" t="s">
        <v>75</v>
      </c>
      <c r="AU140" s="139" t="s">
        <v>83</v>
      </c>
      <c r="AY140" s="132" t="s">
        <v>175</v>
      </c>
      <c r="BK140" s="140">
        <f>SUM(BK141:BK216)</f>
        <v>0</v>
      </c>
    </row>
    <row r="141" spans="2:65" s="1" customFormat="1" ht="24.2" customHeight="1">
      <c r="B141" s="143"/>
      <c r="C141" s="144" t="s">
        <v>83</v>
      </c>
      <c r="D141" s="144" t="s">
        <v>178</v>
      </c>
      <c r="E141" s="145" t="s">
        <v>1513</v>
      </c>
      <c r="F141" s="146" t="s">
        <v>1514</v>
      </c>
      <c r="G141" s="147" t="s">
        <v>181</v>
      </c>
      <c r="H141" s="148">
        <v>49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2.6008E-2</v>
      </c>
      <c r="R141" s="154">
        <f>Q141*H141</f>
        <v>1.274392</v>
      </c>
      <c r="S141" s="154">
        <v>0</v>
      </c>
      <c r="T141" s="155">
        <f>S141*H141</f>
        <v>0</v>
      </c>
      <c r="AR141" s="156" t="s">
        <v>182</v>
      </c>
      <c r="AT141" s="156" t="s">
        <v>178</v>
      </c>
      <c r="AU141" s="156" t="s">
        <v>89</v>
      </c>
      <c r="AY141" s="17" t="s">
        <v>175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182</v>
      </c>
      <c r="BM141" s="156" t="s">
        <v>1515</v>
      </c>
    </row>
    <row r="142" spans="2:65" s="1" customFormat="1" ht="21.75" customHeight="1">
      <c r="B142" s="143"/>
      <c r="C142" s="172" t="s">
        <v>89</v>
      </c>
      <c r="D142" s="172" t="s">
        <v>186</v>
      </c>
      <c r="E142" s="173" t="s">
        <v>1516</v>
      </c>
      <c r="F142" s="174" t="s">
        <v>1517</v>
      </c>
      <c r="G142" s="175" t="s">
        <v>181</v>
      </c>
      <c r="H142" s="176">
        <v>12</v>
      </c>
      <c r="I142" s="177"/>
      <c r="J142" s="178">
        <f>ROUND(I142*H142,2)</f>
        <v>0</v>
      </c>
      <c r="K142" s="179"/>
      <c r="L142" s="180"/>
      <c r="M142" s="181" t="s">
        <v>1</v>
      </c>
      <c r="N142" s="182" t="s">
        <v>42</v>
      </c>
      <c r="P142" s="154">
        <f>O142*H142</f>
        <v>0</v>
      </c>
      <c r="Q142" s="154">
        <v>2.7040000000000002E-2</v>
      </c>
      <c r="R142" s="154">
        <f>Q142*H142</f>
        <v>0.32447999999999999</v>
      </c>
      <c r="S142" s="154">
        <v>0</v>
      </c>
      <c r="T142" s="155">
        <f>S142*H142</f>
        <v>0</v>
      </c>
      <c r="AR142" s="156" t="s">
        <v>189</v>
      </c>
      <c r="AT142" s="156" t="s">
        <v>186</v>
      </c>
      <c r="AU142" s="156" t="s">
        <v>89</v>
      </c>
      <c r="AY142" s="17" t="s">
        <v>175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182</v>
      </c>
      <c r="BM142" s="156" t="s">
        <v>1518</v>
      </c>
    </row>
    <row r="143" spans="2:65" s="13" customFormat="1">
      <c r="B143" s="165"/>
      <c r="D143" s="159" t="s">
        <v>184</v>
      </c>
      <c r="E143" s="166" t="s">
        <v>1</v>
      </c>
      <c r="F143" s="167" t="s">
        <v>1519</v>
      </c>
      <c r="H143" s="168">
        <v>4</v>
      </c>
      <c r="I143" s="169"/>
      <c r="L143" s="165"/>
      <c r="M143" s="170"/>
      <c r="T143" s="171"/>
      <c r="AT143" s="166" t="s">
        <v>184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175</v>
      </c>
    </row>
    <row r="144" spans="2:65" s="13" customFormat="1">
      <c r="B144" s="165"/>
      <c r="D144" s="159" t="s">
        <v>184</v>
      </c>
      <c r="E144" s="166" t="s">
        <v>1</v>
      </c>
      <c r="F144" s="167" t="s">
        <v>1520</v>
      </c>
      <c r="H144" s="168">
        <v>1</v>
      </c>
      <c r="I144" s="169"/>
      <c r="L144" s="165"/>
      <c r="M144" s="170"/>
      <c r="T144" s="171"/>
      <c r="AT144" s="166" t="s">
        <v>184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175</v>
      </c>
    </row>
    <row r="145" spans="2:65" s="13" customFormat="1">
      <c r="B145" s="165"/>
      <c r="D145" s="159" t="s">
        <v>184</v>
      </c>
      <c r="E145" s="166" t="s">
        <v>1</v>
      </c>
      <c r="F145" s="167" t="s">
        <v>1521</v>
      </c>
      <c r="H145" s="168">
        <v>2</v>
      </c>
      <c r="I145" s="169"/>
      <c r="L145" s="165"/>
      <c r="M145" s="170"/>
      <c r="T145" s="171"/>
      <c r="AT145" s="166" t="s">
        <v>184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175</v>
      </c>
    </row>
    <row r="146" spans="2:65" s="13" customFormat="1">
      <c r="B146" s="165"/>
      <c r="D146" s="159" t="s">
        <v>184</v>
      </c>
      <c r="E146" s="166" t="s">
        <v>1</v>
      </c>
      <c r="F146" s="167" t="s">
        <v>1522</v>
      </c>
      <c r="H146" s="168">
        <v>1</v>
      </c>
      <c r="I146" s="169"/>
      <c r="L146" s="165"/>
      <c r="M146" s="170"/>
      <c r="T146" s="171"/>
      <c r="AT146" s="166" t="s">
        <v>184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175</v>
      </c>
    </row>
    <row r="147" spans="2:65" s="13" customFormat="1">
      <c r="B147" s="165"/>
      <c r="D147" s="159" t="s">
        <v>184</v>
      </c>
      <c r="E147" s="166" t="s">
        <v>1</v>
      </c>
      <c r="F147" s="167" t="s">
        <v>1523</v>
      </c>
      <c r="H147" s="168">
        <v>1</v>
      </c>
      <c r="I147" s="169"/>
      <c r="L147" s="165"/>
      <c r="M147" s="170"/>
      <c r="T147" s="171"/>
      <c r="AT147" s="166" t="s">
        <v>184</v>
      </c>
      <c r="AU147" s="166" t="s">
        <v>89</v>
      </c>
      <c r="AV147" s="13" t="s">
        <v>89</v>
      </c>
      <c r="AW147" s="13" t="s">
        <v>31</v>
      </c>
      <c r="AX147" s="13" t="s">
        <v>76</v>
      </c>
      <c r="AY147" s="166" t="s">
        <v>175</v>
      </c>
    </row>
    <row r="148" spans="2:65" s="13" customFormat="1">
      <c r="B148" s="165"/>
      <c r="D148" s="159" t="s">
        <v>184</v>
      </c>
      <c r="E148" s="166" t="s">
        <v>1</v>
      </c>
      <c r="F148" s="167" t="s">
        <v>1524</v>
      </c>
      <c r="H148" s="168">
        <v>1</v>
      </c>
      <c r="I148" s="169"/>
      <c r="L148" s="165"/>
      <c r="M148" s="170"/>
      <c r="T148" s="171"/>
      <c r="AT148" s="166" t="s">
        <v>184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175</v>
      </c>
    </row>
    <row r="149" spans="2:65" s="13" customFormat="1">
      <c r="B149" s="165"/>
      <c r="D149" s="159" t="s">
        <v>184</v>
      </c>
      <c r="E149" s="166" t="s">
        <v>1</v>
      </c>
      <c r="F149" s="167" t="s">
        <v>1525</v>
      </c>
      <c r="H149" s="168">
        <v>1</v>
      </c>
      <c r="I149" s="169"/>
      <c r="L149" s="165"/>
      <c r="M149" s="170"/>
      <c r="T149" s="171"/>
      <c r="AT149" s="166" t="s">
        <v>184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175</v>
      </c>
    </row>
    <row r="150" spans="2:65" s="13" customFormat="1">
      <c r="B150" s="165"/>
      <c r="D150" s="159" t="s">
        <v>184</v>
      </c>
      <c r="E150" s="166" t="s">
        <v>1</v>
      </c>
      <c r="F150" s="167" t="s">
        <v>1526</v>
      </c>
      <c r="H150" s="168">
        <v>1</v>
      </c>
      <c r="I150" s="169"/>
      <c r="L150" s="165"/>
      <c r="M150" s="170"/>
      <c r="T150" s="171"/>
      <c r="AT150" s="166" t="s">
        <v>184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175</v>
      </c>
    </row>
    <row r="151" spans="2:65" s="14" customFormat="1">
      <c r="B151" s="183"/>
      <c r="D151" s="159" t="s">
        <v>184</v>
      </c>
      <c r="E151" s="184" t="s">
        <v>1</v>
      </c>
      <c r="F151" s="185" t="s">
        <v>204</v>
      </c>
      <c r="H151" s="186">
        <v>12</v>
      </c>
      <c r="I151" s="187"/>
      <c r="L151" s="183"/>
      <c r="M151" s="188"/>
      <c r="T151" s="189"/>
      <c r="AT151" s="184" t="s">
        <v>184</v>
      </c>
      <c r="AU151" s="184" t="s">
        <v>89</v>
      </c>
      <c r="AV151" s="14" t="s">
        <v>182</v>
      </c>
      <c r="AW151" s="14" t="s">
        <v>31</v>
      </c>
      <c r="AX151" s="14" t="s">
        <v>83</v>
      </c>
      <c r="AY151" s="184" t="s">
        <v>175</v>
      </c>
    </row>
    <row r="152" spans="2:65" s="1" customFormat="1" ht="16.5" customHeight="1">
      <c r="B152" s="143"/>
      <c r="C152" s="172" t="s">
        <v>176</v>
      </c>
      <c r="D152" s="172" t="s">
        <v>186</v>
      </c>
      <c r="E152" s="173" t="s">
        <v>1527</v>
      </c>
      <c r="F152" s="174" t="s">
        <v>1528</v>
      </c>
      <c r="G152" s="175" t="s">
        <v>181</v>
      </c>
      <c r="H152" s="176">
        <v>37</v>
      </c>
      <c r="I152" s="177"/>
      <c r="J152" s="178">
        <f>ROUND(I152*H152,2)</f>
        <v>0</v>
      </c>
      <c r="K152" s="179"/>
      <c r="L152" s="180"/>
      <c r="M152" s="181" t="s">
        <v>1</v>
      </c>
      <c r="N152" s="182" t="s">
        <v>42</v>
      </c>
      <c r="P152" s="154">
        <f>O152*H152</f>
        <v>0</v>
      </c>
      <c r="Q152" s="154">
        <v>5.3999999999999999E-2</v>
      </c>
      <c r="R152" s="154">
        <f>Q152*H152</f>
        <v>1.998</v>
      </c>
      <c r="S152" s="154">
        <v>0</v>
      </c>
      <c r="T152" s="155">
        <f>S152*H152</f>
        <v>0</v>
      </c>
      <c r="AR152" s="156" t="s">
        <v>189</v>
      </c>
      <c r="AT152" s="156" t="s">
        <v>186</v>
      </c>
      <c r="AU152" s="156" t="s">
        <v>89</v>
      </c>
      <c r="AY152" s="17" t="s">
        <v>175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182</v>
      </c>
      <c r="BM152" s="156" t="s">
        <v>1529</v>
      </c>
    </row>
    <row r="153" spans="2:65" s="13" customFormat="1">
      <c r="B153" s="165"/>
      <c r="D153" s="159" t="s">
        <v>184</v>
      </c>
      <c r="E153" s="166" t="s">
        <v>1</v>
      </c>
      <c r="F153" s="167" t="s">
        <v>1530</v>
      </c>
      <c r="H153" s="168">
        <v>8</v>
      </c>
      <c r="I153" s="169"/>
      <c r="L153" s="165"/>
      <c r="M153" s="170"/>
      <c r="T153" s="171"/>
      <c r="AT153" s="166" t="s">
        <v>184</v>
      </c>
      <c r="AU153" s="166" t="s">
        <v>89</v>
      </c>
      <c r="AV153" s="13" t="s">
        <v>89</v>
      </c>
      <c r="AW153" s="13" t="s">
        <v>31</v>
      </c>
      <c r="AX153" s="13" t="s">
        <v>76</v>
      </c>
      <c r="AY153" s="166" t="s">
        <v>175</v>
      </c>
    </row>
    <row r="154" spans="2:65" s="13" customFormat="1">
      <c r="B154" s="165"/>
      <c r="D154" s="159" t="s">
        <v>184</v>
      </c>
      <c r="E154" s="166" t="s">
        <v>1</v>
      </c>
      <c r="F154" s="167" t="s">
        <v>1531</v>
      </c>
      <c r="H154" s="168">
        <v>9</v>
      </c>
      <c r="I154" s="169"/>
      <c r="L154" s="165"/>
      <c r="M154" s="170"/>
      <c r="T154" s="171"/>
      <c r="AT154" s="166" t="s">
        <v>184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175</v>
      </c>
    </row>
    <row r="155" spans="2:65" s="13" customFormat="1">
      <c r="B155" s="165"/>
      <c r="D155" s="159" t="s">
        <v>184</v>
      </c>
      <c r="E155" s="166" t="s">
        <v>1</v>
      </c>
      <c r="F155" s="167" t="s">
        <v>1532</v>
      </c>
      <c r="H155" s="168">
        <v>8</v>
      </c>
      <c r="I155" s="169"/>
      <c r="L155" s="165"/>
      <c r="M155" s="170"/>
      <c r="T155" s="171"/>
      <c r="AT155" s="166" t="s">
        <v>184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175</v>
      </c>
    </row>
    <row r="156" spans="2:65" s="13" customFormat="1">
      <c r="B156" s="165"/>
      <c r="D156" s="159" t="s">
        <v>184</v>
      </c>
      <c r="E156" s="166" t="s">
        <v>1</v>
      </c>
      <c r="F156" s="167" t="s">
        <v>1533</v>
      </c>
      <c r="H156" s="168">
        <v>4</v>
      </c>
      <c r="I156" s="169"/>
      <c r="L156" s="165"/>
      <c r="M156" s="170"/>
      <c r="T156" s="171"/>
      <c r="AT156" s="166" t="s">
        <v>184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175</v>
      </c>
    </row>
    <row r="157" spans="2:65" s="13" customFormat="1">
      <c r="B157" s="165"/>
      <c r="D157" s="159" t="s">
        <v>184</v>
      </c>
      <c r="E157" s="166" t="s">
        <v>1</v>
      </c>
      <c r="F157" s="167" t="s">
        <v>1534</v>
      </c>
      <c r="H157" s="168">
        <v>4</v>
      </c>
      <c r="I157" s="169"/>
      <c r="L157" s="165"/>
      <c r="M157" s="170"/>
      <c r="T157" s="171"/>
      <c r="AT157" s="166" t="s">
        <v>184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175</v>
      </c>
    </row>
    <row r="158" spans="2:65" s="13" customFormat="1">
      <c r="B158" s="165"/>
      <c r="D158" s="159" t="s">
        <v>184</v>
      </c>
      <c r="E158" s="166" t="s">
        <v>1</v>
      </c>
      <c r="F158" s="167" t="s">
        <v>1535</v>
      </c>
      <c r="H158" s="168">
        <v>4</v>
      </c>
      <c r="I158" s="169"/>
      <c r="L158" s="165"/>
      <c r="M158" s="170"/>
      <c r="T158" s="171"/>
      <c r="AT158" s="166" t="s">
        <v>184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175</v>
      </c>
    </row>
    <row r="159" spans="2:65" s="14" customFormat="1">
      <c r="B159" s="183"/>
      <c r="D159" s="159" t="s">
        <v>184</v>
      </c>
      <c r="E159" s="184" t="s">
        <v>1</v>
      </c>
      <c r="F159" s="185" t="s">
        <v>204</v>
      </c>
      <c r="H159" s="186">
        <v>37</v>
      </c>
      <c r="I159" s="187"/>
      <c r="L159" s="183"/>
      <c r="M159" s="188"/>
      <c r="T159" s="189"/>
      <c r="AT159" s="184" t="s">
        <v>184</v>
      </c>
      <c r="AU159" s="184" t="s">
        <v>89</v>
      </c>
      <c r="AV159" s="14" t="s">
        <v>182</v>
      </c>
      <c r="AW159" s="14" t="s">
        <v>31</v>
      </c>
      <c r="AX159" s="14" t="s">
        <v>83</v>
      </c>
      <c r="AY159" s="184" t="s">
        <v>175</v>
      </c>
    </row>
    <row r="160" spans="2:65" s="1" customFormat="1" ht="33" customHeight="1">
      <c r="B160" s="143"/>
      <c r="C160" s="144" t="s">
        <v>182</v>
      </c>
      <c r="D160" s="144" t="s">
        <v>178</v>
      </c>
      <c r="E160" s="145" t="s">
        <v>1536</v>
      </c>
      <c r="F160" s="146" t="s">
        <v>1537</v>
      </c>
      <c r="G160" s="147" t="s">
        <v>181</v>
      </c>
      <c r="H160" s="148">
        <v>2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42</v>
      </c>
      <c r="P160" s="154">
        <f>O160*H160</f>
        <v>0</v>
      </c>
      <c r="Q160" s="154">
        <v>2.6008E-2</v>
      </c>
      <c r="R160" s="154">
        <f>Q160*H160</f>
        <v>5.2016E-2</v>
      </c>
      <c r="S160" s="154">
        <v>0</v>
      </c>
      <c r="T160" s="155">
        <f>S160*H160</f>
        <v>0</v>
      </c>
      <c r="AR160" s="156" t="s">
        <v>182</v>
      </c>
      <c r="AT160" s="156" t="s">
        <v>178</v>
      </c>
      <c r="AU160" s="156" t="s">
        <v>89</v>
      </c>
      <c r="AY160" s="17" t="s">
        <v>175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89</v>
      </c>
      <c r="BK160" s="157">
        <f>ROUND(I160*H160,2)</f>
        <v>0</v>
      </c>
      <c r="BL160" s="17" t="s">
        <v>182</v>
      </c>
      <c r="BM160" s="156" t="s">
        <v>1538</v>
      </c>
    </row>
    <row r="161" spans="2:65" s="1" customFormat="1" ht="21.75" customHeight="1">
      <c r="B161" s="143"/>
      <c r="C161" s="172" t="s">
        <v>207</v>
      </c>
      <c r="D161" s="172" t="s">
        <v>186</v>
      </c>
      <c r="E161" s="173" t="s">
        <v>1539</v>
      </c>
      <c r="F161" s="174" t="s">
        <v>1540</v>
      </c>
      <c r="G161" s="175" t="s">
        <v>181</v>
      </c>
      <c r="H161" s="176">
        <v>2</v>
      </c>
      <c r="I161" s="177"/>
      <c r="J161" s="178">
        <f>ROUND(I161*H161,2)</f>
        <v>0</v>
      </c>
      <c r="K161" s="179"/>
      <c r="L161" s="180"/>
      <c r="M161" s="181" t="s">
        <v>1</v>
      </c>
      <c r="N161" s="182" t="s">
        <v>42</v>
      </c>
      <c r="P161" s="154">
        <f>O161*H161</f>
        <v>0</v>
      </c>
      <c r="Q161" s="154">
        <v>4.326E-2</v>
      </c>
      <c r="R161" s="154">
        <f>Q161*H161</f>
        <v>8.652E-2</v>
      </c>
      <c r="S161" s="154">
        <v>0</v>
      </c>
      <c r="T161" s="155">
        <f>S161*H161</f>
        <v>0</v>
      </c>
      <c r="AR161" s="156" t="s">
        <v>189</v>
      </c>
      <c r="AT161" s="156" t="s">
        <v>186</v>
      </c>
      <c r="AU161" s="156" t="s">
        <v>89</v>
      </c>
      <c r="AY161" s="17" t="s">
        <v>175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89</v>
      </c>
      <c r="BK161" s="157">
        <f>ROUND(I161*H161,2)</f>
        <v>0</v>
      </c>
      <c r="BL161" s="17" t="s">
        <v>182</v>
      </c>
      <c r="BM161" s="156" t="s">
        <v>1541</v>
      </c>
    </row>
    <row r="162" spans="2:65" s="13" customFormat="1">
      <c r="B162" s="165"/>
      <c r="D162" s="159" t="s">
        <v>184</v>
      </c>
      <c r="E162" s="166" t="s">
        <v>1</v>
      </c>
      <c r="F162" s="167" t="s">
        <v>1542</v>
      </c>
      <c r="H162" s="168">
        <v>1</v>
      </c>
      <c r="I162" s="169"/>
      <c r="L162" s="165"/>
      <c r="M162" s="170"/>
      <c r="T162" s="171"/>
      <c r="AT162" s="166" t="s">
        <v>184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175</v>
      </c>
    </row>
    <row r="163" spans="2:65" s="13" customFormat="1">
      <c r="B163" s="165"/>
      <c r="D163" s="159" t="s">
        <v>184</v>
      </c>
      <c r="E163" s="166" t="s">
        <v>1</v>
      </c>
      <c r="F163" s="167" t="s">
        <v>1522</v>
      </c>
      <c r="H163" s="168">
        <v>1</v>
      </c>
      <c r="I163" s="169"/>
      <c r="L163" s="165"/>
      <c r="M163" s="170"/>
      <c r="T163" s="171"/>
      <c r="AT163" s="166" t="s">
        <v>184</v>
      </c>
      <c r="AU163" s="166" t="s">
        <v>89</v>
      </c>
      <c r="AV163" s="13" t="s">
        <v>89</v>
      </c>
      <c r="AW163" s="13" t="s">
        <v>31</v>
      </c>
      <c r="AX163" s="13" t="s">
        <v>76</v>
      </c>
      <c r="AY163" s="166" t="s">
        <v>175</v>
      </c>
    </row>
    <row r="164" spans="2:65" s="14" customFormat="1">
      <c r="B164" s="183"/>
      <c r="D164" s="159" t="s">
        <v>184</v>
      </c>
      <c r="E164" s="184" t="s">
        <v>1</v>
      </c>
      <c r="F164" s="185" t="s">
        <v>204</v>
      </c>
      <c r="H164" s="186">
        <v>2</v>
      </c>
      <c r="I164" s="187"/>
      <c r="L164" s="183"/>
      <c r="M164" s="188"/>
      <c r="T164" s="189"/>
      <c r="AT164" s="184" t="s">
        <v>184</v>
      </c>
      <c r="AU164" s="184" t="s">
        <v>89</v>
      </c>
      <c r="AV164" s="14" t="s">
        <v>182</v>
      </c>
      <c r="AW164" s="14" t="s">
        <v>31</v>
      </c>
      <c r="AX164" s="14" t="s">
        <v>83</v>
      </c>
      <c r="AY164" s="184" t="s">
        <v>175</v>
      </c>
    </row>
    <row r="165" spans="2:65" s="1" customFormat="1" ht="33" customHeight="1">
      <c r="B165" s="143"/>
      <c r="C165" s="144" t="s">
        <v>205</v>
      </c>
      <c r="D165" s="144" t="s">
        <v>178</v>
      </c>
      <c r="E165" s="145" t="s">
        <v>179</v>
      </c>
      <c r="F165" s="146" t="s">
        <v>180</v>
      </c>
      <c r="G165" s="147" t="s">
        <v>181</v>
      </c>
      <c r="H165" s="148">
        <v>9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3.0009999999999998E-2</v>
      </c>
      <c r="R165" s="154">
        <f>Q165*H165</f>
        <v>0.27009</v>
      </c>
      <c r="S165" s="154">
        <v>0</v>
      </c>
      <c r="T165" s="155">
        <f>S165*H165</f>
        <v>0</v>
      </c>
      <c r="AR165" s="156" t="s">
        <v>182</v>
      </c>
      <c r="AT165" s="156" t="s">
        <v>178</v>
      </c>
      <c r="AU165" s="156" t="s">
        <v>89</v>
      </c>
      <c r="AY165" s="17" t="s">
        <v>175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182</v>
      </c>
      <c r="BM165" s="156" t="s">
        <v>1543</v>
      </c>
    </row>
    <row r="166" spans="2:65" s="1" customFormat="1" ht="16.5" customHeight="1">
      <c r="B166" s="143"/>
      <c r="C166" s="172" t="s">
        <v>247</v>
      </c>
      <c r="D166" s="172" t="s">
        <v>186</v>
      </c>
      <c r="E166" s="173" t="s">
        <v>1544</v>
      </c>
      <c r="F166" s="174" t="s">
        <v>1545</v>
      </c>
      <c r="G166" s="175" t="s">
        <v>181</v>
      </c>
      <c r="H166" s="176">
        <v>9</v>
      </c>
      <c r="I166" s="177"/>
      <c r="J166" s="178">
        <f>ROUND(I166*H166,2)</f>
        <v>0</v>
      </c>
      <c r="K166" s="179"/>
      <c r="L166" s="180"/>
      <c r="M166" s="181" t="s">
        <v>1</v>
      </c>
      <c r="N166" s="182" t="s">
        <v>42</v>
      </c>
      <c r="P166" s="154">
        <f>O166*H166</f>
        <v>0</v>
      </c>
      <c r="Q166" s="154">
        <v>8.1000000000000003E-2</v>
      </c>
      <c r="R166" s="154">
        <f>Q166*H166</f>
        <v>0.72899999999999998</v>
      </c>
      <c r="S166" s="154">
        <v>0</v>
      </c>
      <c r="T166" s="155">
        <f>S166*H166</f>
        <v>0</v>
      </c>
      <c r="AR166" s="156" t="s">
        <v>189</v>
      </c>
      <c r="AT166" s="156" t="s">
        <v>186</v>
      </c>
      <c r="AU166" s="156" t="s">
        <v>89</v>
      </c>
      <c r="AY166" s="17" t="s">
        <v>175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182</v>
      </c>
      <c r="BM166" s="156" t="s">
        <v>1546</v>
      </c>
    </row>
    <row r="167" spans="2:65" s="13" customFormat="1">
      <c r="B167" s="165"/>
      <c r="D167" s="159" t="s">
        <v>184</v>
      </c>
      <c r="E167" s="166" t="s">
        <v>1</v>
      </c>
      <c r="F167" s="167" t="s">
        <v>1531</v>
      </c>
      <c r="H167" s="168">
        <v>9</v>
      </c>
      <c r="I167" s="169"/>
      <c r="L167" s="165"/>
      <c r="M167" s="170"/>
      <c r="T167" s="171"/>
      <c r="AT167" s="166" t="s">
        <v>184</v>
      </c>
      <c r="AU167" s="166" t="s">
        <v>89</v>
      </c>
      <c r="AV167" s="13" t="s">
        <v>89</v>
      </c>
      <c r="AW167" s="13" t="s">
        <v>31</v>
      </c>
      <c r="AX167" s="13" t="s">
        <v>83</v>
      </c>
      <c r="AY167" s="166" t="s">
        <v>175</v>
      </c>
    </row>
    <row r="168" spans="2:65" s="1" customFormat="1" ht="24.2" customHeight="1">
      <c r="B168" s="143"/>
      <c r="C168" s="144" t="s">
        <v>189</v>
      </c>
      <c r="D168" s="144" t="s">
        <v>178</v>
      </c>
      <c r="E168" s="145" t="s">
        <v>1547</v>
      </c>
      <c r="F168" s="146" t="s">
        <v>1548</v>
      </c>
      <c r="G168" s="147" t="s">
        <v>181</v>
      </c>
      <c r="H168" s="148">
        <v>1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42</v>
      </c>
      <c r="P168" s="154">
        <f>O168*H168</f>
        <v>0</v>
      </c>
      <c r="Q168" s="154">
        <v>2.0568900000000001E-2</v>
      </c>
      <c r="R168" s="154">
        <f>Q168*H168</f>
        <v>2.0568900000000001E-2</v>
      </c>
      <c r="S168" s="154">
        <v>0</v>
      </c>
      <c r="T168" s="155">
        <f>S168*H168</f>
        <v>0</v>
      </c>
      <c r="AR168" s="156" t="s">
        <v>182</v>
      </c>
      <c r="AT168" s="156" t="s">
        <v>178</v>
      </c>
      <c r="AU168" s="156" t="s">
        <v>89</v>
      </c>
      <c r="AY168" s="17" t="s">
        <v>175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89</v>
      </c>
      <c r="BK168" s="157">
        <f>ROUND(I168*H168,2)</f>
        <v>0</v>
      </c>
      <c r="BL168" s="17" t="s">
        <v>182</v>
      </c>
      <c r="BM168" s="156" t="s">
        <v>1549</v>
      </c>
    </row>
    <row r="169" spans="2:65" s="13" customFormat="1">
      <c r="B169" s="165"/>
      <c r="D169" s="159" t="s">
        <v>184</v>
      </c>
      <c r="E169" s="166" t="s">
        <v>1</v>
      </c>
      <c r="F169" s="167" t="s">
        <v>1550</v>
      </c>
      <c r="H169" s="168">
        <v>1</v>
      </c>
      <c r="I169" s="169"/>
      <c r="L169" s="165"/>
      <c r="M169" s="170"/>
      <c r="T169" s="171"/>
      <c r="AT169" s="166" t="s">
        <v>184</v>
      </c>
      <c r="AU169" s="166" t="s">
        <v>89</v>
      </c>
      <c r="AV169" s="13" t="s">
        <v>89</v>
      </c>
      <c r="AW169" s="13" t="s">
        <v>31</v>
      </c>
      <c r="AX169" s="13" t="s">
        <v>83</v>
      </c>
      <c r="AY169" s="166" t="s">
        <v>175</v>
      </c>
    </row>
    <row r="170" spans="2:65" s="1" customFormat="1" ht="24.2" customHeight="1">
      <c r="B170" s="143"/>
      <c r="C170" s="144" t="s">
        <v>269</v>
      </c>
      <c r="D170" s="144" t="s">
        <v>178</v>
      </c>
      <c r="E170" s="145" t="s">
        <v>1551</v>
      </c>
      <c r="F170" s="146" t="s">
        <v>1552</v>
      </c>
      <c r="G170" s="147" t="s">
        <v>181</v>
      </c>
      <c r="H170" s="148">
        <v>7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2.9219999999999999E-2</v>
      </c>
      <c r="R170" s="154">
        <f>Q170*H170</f>
        <v>0.20454</v>
      </c>
      <c r="S170" s="154">
        <v>0</v>
      </c>
      <c r="T170" s="155">
        <f>S170*H170</f>
        <v>0</v>
      </c>
      <c r="AR170" s="156" t="s">
        <v>182</v>
      </c>
      <c r="AT170" s="156" t="s">
        <v>178</v>
      </c>
      <c r="AU170" s="156" t="s">
        <v>89</v>
      </c>
      <c r="AY170" s="17" t="s">
        <v>175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89</v>
      </c>
      <c r="BK170" s="157">
        <f>ROUND(I170*H170,2)</f>
        <v>0</v>
      </c>
      <c r="BL170" s="17" t="s">
        <v>182</v>
      </c>
      <c r="BM170" s="156" t="s">
        <v>1553</v>
      </c>
    </row>
    <row r="171" spans="2:65" s="13" customFormat="1">
      <c r="B171" s="165"/>
      <c r="D171" s="159" t="s">
        <v>184</v>
      </c>
      <c r="E171" s="166" t="s">
        <v>1</v>
      </c>
      <c r="F171" s="167" t="s">
        <v>1554</v>
      </c>
      <c r="H171" s="168">
        <v>1</v>
      </c>
      <c r="I171" s="169"/>
      <c r="L171" s="165"/>
      <c r="M171" s="170"/>
      <c r="T171" s="171"/>
      <c r="AT171" s="166" t="s">
        <v>184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175</v>
      </c>
    </row>
    <row r="172" spans="2:65" s="13" customFormat="1">
      <c r="B172" s="165"/>
      <c r="D172" s="159" t="s">
        <v>184</v>
      </c>
      <c r="E172" s="166" t="s">
        <v>1</v>
      </c>
      <c r="F172" s="167" t="s">
        <v>1555</v>
      </c>
      <c r="H172" s="168">
        <v>1</v>
      </c>
      <c r="I172" s="169"/>
      <c r="L172" s="165"/>
      <c r="M172" s="170"/>
      <c r="T172" s="171"/>
      <c r="AT172" s="166" t="s">
        <v>184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175</v>
      </c>
    </row>
    <row r="173" spans="2:65" s="13" customFormat="1">
      <c r="B173" s="165"/>
      <c r="D173" s="159" t="s">
        <v>184</v>
      </c>
      <c r="E173" s="166" t="s">
        <v>1</v>
      </c>
      <c r="F173" s="167" t="s">
        <v>1556</v>
      </c>
      <c r="H173" s="168">
        <v>1</v>
      </c>
      <c r="I173" s="169"/>
      <c r="L173" s="165"/>
      <c r="M173" s="170"/>
      <c r="T173" s="171"/>
      <c r="AT173" s="166" t="s">
        <v>184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175</v>
      </c>
    </row>
    <row r="174" spans="2:65" s="13" customFormat="1">
      <c r="B174" s="165"/>
      <c r="D174" s="159" t="s">
        <v>184</v>
      </c>
      <c r="E174" s="166" t="s">
        <v>1</v>
      </c>
      <c r="F174" s="167" t="s">
        <v>1557</v>
      </c>
      <c r="H174" s="168">
        <v>1</v>
      </c>
      <c r="I174" s="169"/>
      <c r="L174" s="165"/>
      <c r="M174" s="170"/>
      <c r="T174" s="171"/>
      <c r="AT174" s="166" t="s">
        <v>184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175</v>
      </c>
    </row>
    <row r="175" spans="2:65" s="13" customFormat="1">
      <c r="B175" s="165"/>
      <c r="D175" s="159" t="s">
        <v>184</v>
      </c>
      <c r="E175" s="166" t="s">
        <v>1</v>
      </c>
      <c r="F175" s="167" t="s">
        <v>1558</v>
      </c>
      <c r="H175" s="168">
        <v>1</v>
      </c>
      <c r="I175" s="169"/>
      <c r="L175" s="165"/>
      <c r="M175" s="170"/>
      <c r="T175" s="171"/>
      <c r="AT175" s="166" t="s">
        <v>184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175</v>
      </c>
    </row>
    <row r="176" spans="2:65" s="13" customFormat="1">
      <c r="B176" s="165"/>
      <c r="D176" s="159" t="s">
        <v>184</v>
      </c>
      <c r="E176" s="166" t="s">
        <v>1</v>
      </c>
      <c r="F176" s="167" t="s">
        <v>1559</v>
      </c>
      <c r="H176" s="168">
        <v>1</v>
      </c>
      <c r="I176" s="169"/>
      <c r="L176" s="165"/>
      <c r="M176" s="170"/>
      <c r="T176" s="171"/>
      <c r="AT176" s="166" t="s">
        <v>184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175</v>
      </c>
    </row>
    <row r="177" spans="2:65" s="13" customFormat="1">
      <c r="B177" s="165"/>
      <c r="D177" s="159" t="s">
        <v>184</v>
      </c>
      <c r="E177" s="166" t="s">
        <v>1</v>
      </c>
      <c r="F177" s="167" t="s">
        <v>1560</v>
      </c>
      <c r="H177" s="168">
        <v>1</v>
      </c>
      <c r="I177" s="169"/>
      <c r="L177" s="165"/>
      <c r="M177" s="170"/>
      <c r="T177" s="171"/>
      <c r="AT177" s="166" t="s">
        <v>184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175</v>
      </c>
    </row>
    <row r="178" spans="2:65" s="14" customFormat="1">
      <c r="B178" s="183"/>
      <c r="D178" s="159" t="s">
        <v>184</v>
      </c>
      <c r="E178" s="184" t="s">
        <v>1</v>
      </c>
      <c r="F178" s="185" t="s">
        <v>204</v>
      </c>
      <c r="H178" s="186">
        <v>7</v>
      </c>
      <c r="I178" s="187"/>
      <c r="L178" s="183"/>
      <c r="M178" s="188"/>
      <c r="T178" s="189"/>
      <c r="AT178" s="184" t="s">
        <v>184</v>
      </c>
      <c r="AU178" s="184" t="s">
        <v>89</v>
      </c>
      <c r="AV178" s="14" t="s">
        <v>182</v>
      </c>
      <c r="AW178" s="14" t="s">
        <v>31</v>
      </c>
      <c r="AX178" s="14" t="s">
        <v>83</v>
      </c>
      <c r="AY178" s="184" t="s">
        <v>175</v>
      </c>
    </row>
    <row r="179" spans="2:65" s="1" customFormat="1" ht="24.2" customHeight="1">
      <c r="B179" s="143"/>
      <c r="C179" s="144" t="s">
        <v>121</v>
      </c>
      <c r="D179" s="144" t="s">
        <v>178</v>
      </c>
      <c r="E179" s="145" t="s">
        <v>1561</v>
      </c>
      <c r="F179" s="146" t="s">
        <v>1562</v>
      </c>
      <c r="G179" s="147" t="s">
        <v>181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4.0289499999999999E-2</v>
      </c>
      <c r="R179" s="154">
        <f>Q179*H179</f>
        <v>4.0289499999999999E-2</v>
      </c>
      <c r="S179" s="154">
        <v>0</v>
      </c>
      <c r="T179" s="155">
        <f>S179*H179</f>
        <v>0</v>
      </c>
      <c r="AR179" s="156" t="s">
        <v>182</v>
      </c>
      <c r="AT179" s="156" t="s">
        <v>178</v>
      </c>
      <c r="AU179" s="156" t="s">
        <v>89</v>
      </c>
      <c r="AY179" s="17" t="s">
        <v>175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182</v>
      </c>
      <c r="BM179" s="156" t="s">
        <v>1563</v>
      </c>
    </row>
    <row r="180" spans="2:65" s="13" customFormat="1">
      <c r="B180" s="165"/>
      <c r="D180" s="159" t="s">
        <v>184</v>
      </c>
      <c r="E180" s="166" t="s">
        <v>1</v>
      </c>
      <c r="F180" s="167" t="s">
        <v>1564</v>
      </c>
      <c r="H180" s="168">
        <v>1</v>
      </c>
      <c r="I180" s="169"/>
      <c r="L180" s="165"/>
      <c r="M180" s="170"/>
      <c r="T180" s="171"/>
      <c r="AT180" s="166" t="s">
        <v>184</v>
      </c>
      <c r="AU180" s="166" t="s">
        <v>89</v>
      </c>
      <c r="AV180" s="13" t="s">
        <v>89</v>
      </c>
      <c r="AW180" s="13" t="s">
        <v>31</v>
      </c>
      <c r="AX180" s="13" t="s">
        <v>83</v>
      </c>
      <c r="AY180" s="166" t="s">
        <v>175</v>
      </c>
    </row>
    <row r="181" spans="2:65" s="1" customFormat="1" ht="33" customHeight="1">
      <c r="B181" s="143"/>
      <c r="C181" s="144" t="s">
        <v>124</v>
      </c>
      <c r="D181" s="144" t="s">
        <v>178</v>
      </c>
      <c r="E181" s="145" t="s">
        <v>1565</v>
      </c>
      <c r="F181" s="146" t="s">
        <v>1566</v>
      </c>
      <c r="G181" s="147" t="s">
        <v>197</v>
      </c>
      <c r="H181" s="148">
        <v>5.6360000000000001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0.28059000000000001</v>
      </c>
      <c r="R181" s="154">
        <f>Q181*H181</f>
        <v>1.58140524</v>
      </c>
      <c r="S181" s="154">
        <v>0</v>
      </c>
      <c r="T181" s="155">
        <f>S181*H181</f>
        <v>0</v>
      </c>
      <c r="AR181" s="156" t="s">
        <v>182</v>
      </c>
      <c r="AT181" s="156" t="s">
        <v>178</v>
      </c>
      <c r="AU181" s="156" t="s">
        <v>89</v>
      </c>
      <c r="AY181" s="17" t="s">
        <v>175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182</v>
      </c>
      <c r="BM181" s="156" t="s">
        <v>1567</v>
      </c>
    </row>
    <row r="182" spans="2:65" s="13" customFormat="1">
      <c r="B182" s="165"/>
      <c r="D182" s="159" t="s">
        <v>184</v>
      </c>
      <c r="E182" s="166" t="s">
        <v>1</v>
      </c>
      <c r="F182" s="167" t="s">
        <v>1568</v>
      </c>
      <c r="H182" s="168">
        <v>0.63600000000000001</v>
      </c>
      <c r="I182" s="169"/>
      <c r="L182" s="165"/>
      <c r="M182" s="170"/>
      <c r="T182" s="171"/>
      <c r="AT182" s="166" t="s">
        <v>184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175</v>
      </c>
    </row>
    <row r="183" spans="2:65" s="13" customFormat="1">
      <c r="B183" s="165"/>
      <c r="D183" s="159" t="s">
        <v>184</v>
      </c>
      <c r="E183" s="166" t="s">
        <v>1</v>
      </c>
      <c r="F183" s="167" t="s">
        <v>1569</v>
      </c>
      <c r="H183" s="168">
        <v>5</v>
      </c>
      <c r="I183" s="169"/>
      <c r="L183" s="165"/>
      <c r="M183" s="170"/>
      <c r="T183" s="171"/>
      <c r="AT183" s="166" t="s">
        <v>184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175</v>
      </c>
    </row>
    <row r="184" spans="2:65" s="14" customFormat="1">
      <c r="B184" s="183"/>
      <c r="D184" s="159" t="s">
        <v>184</v>
      </c>
      <c r="E184" s="184" t="s">
        <v>1</v>
      </c>
      <c r="F184" s="185" t="s">
        <v>204</v>
      </c>
      <c r="H184" s="186">
        <v>5.6360000000000001</v>
      </c>
      <c r="I184" s="187"/>
      <c r="L184" s="183"/>
      <c r="M184" s="188"/>
      <c r="T184" s="189"/>
      <c r="AT184" s="184" t="s">
        <v>184</v>
      </c>
      <c r="AU184" s="184" t="s">
        <v>89</v>
      </c>
      <c r="AV184" s="14" t="s">
        <v>182</v>
      </c>
      <c r="AW184" s="14" t="s">
        <v>31</v>
      </c>
      <c r="AX184" s="14" t="s">
        <v>83</v>
      </c>
      <c r="AY184" s="184" t="s">
        <v>175</v>
      </c>
    </row>
    <row r="185" spans="2:65" s="1" customFormat="1" ht="33" customHeight="1">
      <c r="B185" s="143"/>
      <c r="C185" s="144" t="s">
        <v>127</v>
      </c>
      <c r="D185" s="144" t="s">
        <v>178</v>
      </c>
      <c r="E185" s="145" t="s">
        <v>1570</v>
      </c>
      <c r="F185" s="146" t="s">
        <v>1571</v>
      </c>
      <c r="G185" s="147" t="s">
        <v>197</v>
      </c>
      <c r="H185" s="148">
        <v>10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0.13405</v>
      </c>
      <c r="R185" s="154">
        <f>Q185*H185</f>
        <v>1.3405</v>
      </c>
      <c r="S185" s="154">
        <v>0</v>
      </c>
      <c r="T185" s="155">
        <f>S185*H185</f>
        <v>0</v>
      </c>
      <c r="AR185" s="156" t="s">
        <v>182</v>
      </c>
      <c r="AT185" s="156" t="s">
        <v>178</v>
      </c>
      <c r="AU185" s="156" t="s">
        <v>89</v>
      </c>
      <c r="AY185" s="17" t="s">
        <v>175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182</v>
      </c>
      <c r="BM185" s="156" t="s">
        <v>1572</v>
      </c>
    </row>
    <row r="186" spans="2:65" s="13" customFormat="1">
      <c r="B186" s="165"/>
      <c r="D186" s="159" t="s">
        <v>184</v>
      </c>
      <c r="E186" s="166" t="s">
        <v>1</v>
      </c>
      <c r="F186" s="167" t="s">
        <v>1573</v>
      </c>
      <c r="H186" s="168">
        <v>10</v>
      </c>
      <c r="I186" s="169"/>
      <c r="L186" s="165"/>
      <c r="M186" s="170"/>
      <c r="T186" s="171"/>
      <c r="AT186" s="166" t="s">
        <v>184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175</v>
      </c>
    </row>
    <row r="187" spans="2:65" s="1" customFormat="1" ht="33" customHeight="1">
      <c r="B187" s="143"/>
      <c r="C187" s="144" t="s">
        <v>130</v>
      </c>
      <c r="D187" s="144" t="s">
        <v>178</v>
      </c>
      <c r="E187" s="145" t="s">
        <v>1574</v>
      </c>
      <c r="F187" s="146" t="s">
        <v>1575</v>
      </c>
      <c r="G187" s="147" t="s">
        <v>197</v>
      </c>
      <c r="H187" s="148">
        <v>1.484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9.7869999999999999E-2</v>
      </c>
      <c r="R187" s="154">
        <f>Q187*H187</f>
        <v>0.14523907999999999</v>
      </c>
      <c r="S187" s="154">
        <v>0</v>
      </c>
      <c r="T187" s="155">
        <f>S187*H187</f>
        <v>0</v>
      </c>
      <c r="AR187" s="156" t="s">
        <v>182</v>
      </c>
      <c r="AT187" s="156" t="s">
        <v>178</v>
      </c>
      <c r="AU187" s="156" t="s">
        <v>89</v>
      </c>
      <c r="AY187" s="17" t="s">
        <v>175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182</v>
      </c>
      <c r="BM187" s="156" t="s">
        <v>1576</v>
      </c>
    </row>
    <row r="188" spans="2:65" s="13" customFormat="1">
      <c r="B188" s="165"/>
      <c r="D188" s="159" t="s">
        <v>184</v>
      </c>
      <c r="E188" s="166" t="s">
        <v>1</v>
      </c>
      <c r="F188" s="167" t="s">
        <v>1577</v>
      </c>
      <c r="H188" s="168">
        <v>1.484</v>
      </c>
      <c r="I188" s="169"/>
      <c r="L188" s="165"/>
      <c r="M188" s="170"/>
      <c r="T188" s="171"/>
      <c r="AT188" s="166" t="s">
        <v>184</v>
      </c>
      <c r="AU188" s="166" t="s">
        <v>89</v>
      </c>
      <c r="AV188" s="13" t="s">
        <v>89</v>
      </c>
      <c r="AW188" s="13" t="s">
        <v>31</v>
      </c>
      <c r="AX188" s="13" t="s">
        <v>83</v>
      </c>
      <c r="AY188" s="166" t="s">
        <v>175</v>
      </c>
    </row>
    <row r="189" spans="2:65" s="1" customFormat="1" ht="33" customHeight="1">
      <c r="B189" s="143"/>
      <c r="C189" s="144" t="s">
        <v>133</v>
      </c>
      <c r="D189" s="144" t="s">
        <v>178</v>
      </c>
      <c r="E189" s="145" t="s">
        <v>195</v>
      </c>
      <c r="F189" s="146" t="s">
        <v>196</v>
      </c>
      <c r="G189" s="147" t="s">
        <v>197</v>
      </c>
      <c r="H189" s="148">
        <v>4.0279999999999996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42</v>
      </c>
      <c r="P189" s="154">
        <f>O189*H189</f>
        <v>0</v>
      </c>
      <c r="Q189" s="154">
        <v>0.28059000000000001</v>
      </c>
      <c r="R189" s="154">
        <f>Q189*H189</f>
        <v>1.1302165199999998</v>
      </c>
      <c r="S189" s="154">
        <v>0</v>
      </c>
      <c r="T189" s="155">
        <f>S189*H189</f>
        <v>0</v>
      </c>
      <c r="AR189" s="156" t="s">
        <v>182</v>
      </c>
      <c r="AT189" s="156" t="s">
        <v>178</v>
      </c>
      <c r="AU189" s="156" t="s">
        <v>89</v>
      </c>
      <c r="AY189" s="17" t="s">
        <v>175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89</v>
      </c>
      <c r="BK189" s="157">
        <f>ROUND(I189*H189,2)</f>
        <v>0</v>
      </c>
      <c r="BL189" s="17" t="s">
        <v>182</v>
      </c>
      <c r="BM189" s="156" t="s">
        <v>1578</v>
      </c>
    </row>
    <row r="190" spans="2:65" s="13" customFormat="1">
      <c r="B190" s="165"/>
      <c r="D190" s="159" t="s">
        <v>184</v>
      </c>
      <c r="E190" s="166" t="s">
        <v>1</v>
      </c>
      <c r="F190" s="167" t="s">
        <v>1579</v>
      </c>
      <c r="H190" s="168">
        <v>4.0279999999999996</v>
      </c>
      <c r="I190" s="169"/>
      <c r="L190" s="165"/>
      <c r="M190" s="170"/>
      <c r="T190" s="171"/>
      <c r="AT190" s="166" t="s">
        <v>184</v>
      </c>
      <c r="AU190" s="166" t="s">
        <v>89</v>
      </c>
      <c r="AV190" s="13" t="s">
        <v>89</v>
      </c>
      <c r="AW190" s="13" t="s">
        <v>31</v>
      </c>
      <c r="AX190" s="13" t="s">
        <v>83</v>
      </c>
      <c r="AY190" s="166" t="s">
        <v>175</v>
      </c>
    </row>
    <row r="191" spans="2:65" s="1" customFormat="1" ht="33" customHeight="1">
      <c r="B191" s="143"/>
      <c r="C191" s="144" t="s">
        <v>136</v>
      </c>
      <c r="D191" s="144" t="s">
        <v>178</v>
      </c>
      <c r="E191" s="145" t="s">
        <v>1580</v>
      </c>
      <c r="F191" s="146" t="s">
        <v>1581</v>
      </c>
      <c r="G191" s="147" t="s">
        <v>197</v>
      </c>
      <c r="H191" s="148">
        <v>9.7520000000000007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0.13405</v>
      </c>
      <c r="R191" s="154">
        <f>Q191*H191</f>
        <v>1.3072556000000002</v>
      </c>
      <c r="S191" s="154">
        <v>0</v>
      </c>
      <c r="T191" s="155">
        <f>S191*H191</f>
        <v>0</v>
      </c>
      <c r="AR191" s="156" t="s">
        <v>182</v>
      </c>
      <c r="AT191" s="156" t="s">
        <v>178</v>
      </c>
      <c r="AU191" s="156" t="s">
        <v>89</v>
      </c>
      <c r="AY191" s="17" t="s">
        <v>175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89</v>
      </c>
      <c r="BK191" s="157">
        <f>ROUND(I191*H191,2)</f>
        <v>0</v>
      </c>
      <c r="BL191" s="17" t="s">
        <v>182</v>
      </c>
      <c r="BM191" s="156" t="s">
        <v>1582</v>
      </c>
    </row>
    <row r="192" spans="2:65" s="13" customFormat="1">
      <c r="B192" s="165"/>
      <c r="D192" s="159" t="s">
        <v>184</v>
      </c>
      <c r="E192" s="166" t="s">
        <v>1</v>
      </c>
      <c r="F192" s="167" t="s">
        <v>1583</v>
      </c>
      <c r="H192" s="168">
        <v>1.484</v>
      </c>
      <c r="I192" s="169"/>
      <c r="L192" s="165"/>
      <c r="M192" s="170"/>
      <c r="T192" s="171"/>
      <c r="AT192" s="166" t="s">
        <v>184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175</v>
      </c>
    </row>
    <row r="193" spans="2:65" s="13" customFormat="1">
      <c r="B193" s="165"/>
      <c r="D193" s="159" t="s">
        <v>184</v>
      </c>
      <c r="E193" s="166" t="s">
        <v>1</v>
      </c>
      <c r="F193" s="167" t="s">
        <v>1584</v>
      </c>
      <c r="H193" s="168">
        <v>3.8159999999999998</v>
      </c>
      <c r="I193" s="169"/>
      <c r="L193" s="165"/>
      <c r="M193" s="170"/>
      <c r="T193" s="171"/>
      <c r="AT193" s="166" t="s">
        <v>184</v>
      </c>
      <c r="AU193" s="166" t="s">
        <v>89</v>
      </c>
      <c r="AV193" s="13" t="s">
        <v>89</v>
      </c>
      <c r="AW193" s="13" t="s">
        <v>31</v>
      </c>
      <c r="AX193" s="13" t="s">
        <v>76</v>
      </c>
      <c r="AY193" s="166" t="s">
        <v>175</v>
      </c>
    </row>
    <row r="194" spans="2:65" s="13" customFormat="1">
      <c r="B194" s="165"/>
      <c r="D194" s="159" t="s">
        <v>184</v>
      </c>
      <c r="E194" s="166" t="s">
        <v>1</v>
      </c>
      <c r="F194" s="167" t="s">
        <v>1585</v>
      </c>
      <c r="H194" s="168">
        <v>1.484</v>
      </c>
      <c r="I194" s="169"/>
      <c r="L194" s="165"/>
      <c r="M194" s="170"/>
      <c r="T194" s="171"/>
      <c r="AT194" s="166" t="s">
        <v>184</v>
      </c>
      <c r="AU194" s="166" t="s">
        <v>89</v>
      </c>
      <c r="AV194" s="13" t="s">
        <v>89</v>
      </c>
      <c r="AW194" s="13" t="s">
        <v>31</v>
      </c>
      <c r="AX194" s="13" t="s">
        <v>76</v>
      </c>
      <c r="AY194" s="166" t="s">
        <v>175</v>
      </c>
    </row>
    <row r="195" spans="2:65" s="13" customFormat="1">
      <c r="B195" s="165"/>
      <c r="D195" s="159" t="s">
        <v>184</v>
      </c>
      <c r="E195" s="166" t="s">
        <v>1</v>
      </c>
      <c r="F195" s="167" t="s">
        <v>1586</v>
      </c>
      <c r="H195" s="168">
        <v>1.484</v>
      </c>
      <c r="I195" s="169"/>
      <c r="L195" s="165"/>
      <c r="M195" s="170"/>
      <c r="T195" s="171"/>
      <c r="AT195" s="166" t="s">
        <v>184</v>
      </c>
      <c r="AU195" s="166" t="s">
        <v>89</v>
      </c>
      <c r="AV195" s="13" t="s">
        <v>89</v>
      </c>
      <c r="AW195" s="13" t="s">
        <v>31</v>
      </c>
      <c r="AX195" s="13" t="s">
        <v>76</v>
      </c>
      <c r="AY195" s="166" t="s">
        <v>175</v>
      </c>
    </row>
    <row r="196" spans="2:65" s="13" customFormat="1">
      <c r="B196" s="165"/>
      <c r="D196" s="159" t="s">
        <v>184</v>
      </c>
      <c r="E196" s="166" t="s">
        <v>1</v>
      </c>
      <c r="F196" s="167" t="s">
        <v>1587</v>
      </c>
      <c r="H196" s="168">
        <v>1.484</v>
      </c>
      <c r="I196" s="169"/>
      <c r="L196" s="165"/>
      <c r="M196" s="170"/>
      <c r="T196" s="171"/>
      <c r="AT196" s="166" t="s">
        <v>184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175</v>
      </c>
    </row>
    <row r="197" spans="2:65" s="14" customFormat="1">
      <c r="B197" s="183"/>
      <c r="D197" s="159" t="s">
        <v>184</v>
      </c>
      <c r="E197" s="184" t="s">
        <v>1</v>
      </c>
      <c r="F197" s="185" t="s">
        <v>204</v>
      </c>
      <c r="H197" s="186">
        <v>9.7520000000000007</v>
      </c>
      <c r="I197" s="187"/>
      <c r="L197" s="183"/>
      <c r="M197" s="188"/>
      <c r="T197" s="189"/>
      <c r="AT197" s="184" t="s">
        <v>184</v>
      </c>
      <c r="AU197" s="184" t="s">
        <v>89</v>
      </c>
      <c r="AV197" s="14" t="s">
        <v>182</v>
      </c>
      <c r="AW197" s="14" t="s">
        <v>31</v>
      </c>
      <c r="AX197" s="14" t="s">
        <v>83</v>
      </c>
      <c r="AY197" s="184" t="s">
        <v>175</v>
      </c>
    </row>
    <row r="198" spans="2:65" s="1" customFormat="1" ht="33" customHeight="1">
      <c r="B198" s="143"/>
      <c r="C198" s="144" t="s">
        <v>321</v>
      </c>
      <c r="D198" s="144" t="s">
        <v>178</v>
      </c>
      <c r="E198" s="145" t="s">
        <v>1588</v>
      </c>
      <c r="F198" s="146" t="s">
        <v>1589</v>
      </c>
      <c r="G198" s="147" t="s">
        <v>197</v>
      </c>
      <c r="H198" s="148">
        <v>4.0279999999999996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0.22092500000000001</v>
      </c>
      <c r="R198" s="154">
        <f>Q198*H198</f>
        <v>0.8898858999999999</v>
      </c>
      <c r="S198" s="154">
        <v>0</v>
      </c>
      <c r="T198" s="155">
        <f>S198*H198</f>
        <v>0</v>
      </c>
      <c r="AR198" s="156" t="s">
        <v>182</v>
      </c>
      <c r="AT198" s="156" t="s">
        <v>178</v>
      </c>
      <c r="AU198" s="156" t="s">
        <v>89</v>
      </c>
      <c r="AY198" s="17" t="s">
        <v>175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182</v>
      </c>
      <c r="BM198" s="156" t="s">
        <v>1590</v>
      </c>
    </row>
    <row r="199" spans="2:65" s="13" customFormat="1">
      <c r="B199" s="165"/>
      <c r="D199" s="159" t="s">
        <v>184</v>
      </c>
      <c r="E199" s="166" t="s">
        <v>1</v>
      </c>
      <c r="F199" s="167" t="s">
        <v>1591</v>
      </c>
      <c r="H199" s="168">
        <v>4.0279999999999996</v>
      </c>
      <c r="I199" s="169"/>
      <c r="L199" s="165"/>
      <c r="M199" s="170"/>
      <c r="T199" s="171"/>
      <c r="AT199" s="166" t="s">
        <v>184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175</v>
      </c>
    </row>
    <row r="200" spans="2:65" s="14" customFormat="1">
      <c r="B200" s="183"/>
      <c r="D200" s="159" t="s">
        <v>184</v>
      </c>
      <c r="E200" s="184" t="s">
        <v>1</v>
      </c>
      <c r="F200" s="185" t="s">
        <v>204</v>
      </c>
      <c r="H200" s="186">
        <v>4.0279999999999996</v>
      </c>
      <c r="I200" s="187"/>
      <c r="L200" s="183"/>
      <c r="M200" s="188"/>
      <c r="T200" s="189"/>
      <c r="AT200" s="184" t="s">
        <v>184</v>
      </c>
      <c r="AU200" s="184" t="s">
        <v>89</v>
      </c>
      <c r="AV200" s="14" t="s">
        <v>182</v>
      </c>
      <c r="AW200" s="14" t="s">
        <v>31</v>
      </c>
      <c r="AX200" s="14" t="s">
        <v>83</v>
      </c>
      <c r="AY200" s="184" t="s">
        <v>175</v>
      </c>
    </row>
    <row r="201" spans="2:65" s="1" customFormat="1" ht="33" customHeight="1">
      <c r="B201" s="143"/>
      <c r="C201" s="144" t="s">
        <v>327</v>
      </c>
      <c r="D201" s="144" t="s">
        <v>178</v>
      </c>
      <c r="E201" s="145" t="s">
        <v>1592</v>
      </c>
      <c r="F201" s="146" t="s">
        <v>1593</v>
      </c>
      <c r="G201" s="147" t="s">
        <v>197</v>
      </c>
      <c r="H201" s="148">
        <v>2.968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0.16592100000000001</v>
      </c>
      <c r="R201" s="154">
        <f>Q201*H201</f>
        <v>0.49245352800000003</v>
      </c>
      <c r="S201" s="154">
        <v>0</v>
      </c>
      <c r="T201" s="155">
        <f>S201*H201</f>
        <v>0</v>
      </c>
      <c r="AR201" s="156" t="s">
        <v>182</v>
      </c>
      <c r="AT201" s="156" t="s">
        <v>178</v>
      </c>
      <c r="AU201" s="156" t="s">
        <v>89</v>
      </c>
      <c r="AY201" s="17" t="s">
        <v>175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89</v>
      </c>
      <c r="BK201" s="157">
        <f>ROUND(I201*H201,2)</f>
        <v>0</v>
      </c>
      <c r="BL201" s="17" t="s">
        <v>182</v>
      </c>
      <c r="BM201" s="156" t="s">
        <v>1594</v>
      </c>
    </row>
    <row r="202" spans="2:65" s="13" customFormat="1">
      <c r="B202" s="165"/>
      <c r="D202" s="159" t="s">
        <v>184</v>
      </c>
      <c r="E202" s="166" t="s">
        <v>1</v>
      </c>
      <c r="F202" s="167" t="s">
        <v>1595</v>
      </c>
      <c r="H202" s="168">
        <v>1.9079999999999999</v>
      </c>
      <c r="I202" s="169"/>
      <c r="L202" s="165"/>
      <c r="M202" s="170"/>
      <c r="T202" s="171"/>
      <c r="AT202" s="166" t="s">
        <v>184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175</v>
      </c>
    </row>
    <row r="203" spans="2:65" s="13" customFormat="1">
      <c r="B203" s="165"/>
      <c r="D203" s="159" t="s">
        <v>184</v>
      </c>
      <c r="E203" s="166" t="s">
        <v>1</v>
      </c>
      <c r="F203" s="167" t="s">
        <v>1596</v>
      </c>
      <c r="H203" s="168">
        <v>1.06</v>
      </c>
      <c r="I203" s="169"/>
      <c r="L203" s="165"/>
      <c r="M203" s="170"/>
      <c r="T203" s="171"/>
      <c r="AT203" s="166" t="s">
        <v>184</v>
      </c>
      <c r="AU203" s="166" t="s">
        <v>89</v>
      </c>
      <c r="AV203" s="13" t="s">
        <v>89</v>
      </c>
      <c r="AW203" s="13" t="s">
        <v>31</v>
      </c>
      <c r="AX203" s="13" t="s">
        <v>76</v>
      </c>
      <c r="AY203" s="166" t="s">
        <v>175</v>
      </c>
    </row>
    <row r="204" spans="2:65" s="14" customFormat="1">
      <c r="B204" s="183"/>
      <c r="D204" s="159" t="s">
        <v>184</v>
      </c>
      <c r="E204" s="184" t="s">
        <v>1</v>
      </c>
      <c r="F204" s="185" t="s">
        <v>204</v>
      </c>
      <c r="H204" s="186">
        <v>2.968</v>
      </c>
      <c r="I204" s="187"/>
      <c r="L204" s="183"/>
      <c r="M204" s="188"/>
      <c r="T204" s="189"/>
      <c r="AT204" s="184" t="s">
        <v>184</v>
      </c>
      <c r="AU204" s="184" t="s">
        <v>89</v>
      </c>
      <c r="AV204" s="14" t="s">
        <v>182</v>
      </c>
      <c r="AW204" s="14" t="s">
        <v>31</v>
      </c>
      <c r="AX204" s="14" t="s">
        <v>83</v>
      </c>
      <c r="AY204" s="184" t="s">
        <v>175</v>
      </c>
    </row>
    <row r="205" spans="2:65" s="1" customFormat="1" ht="37.9" customHeight="1">
      <c r="B205" s="143"/>
      <c r="C205" s="144" t="s">
        <v>333</v>
      </c>
      <c r="D205" s="144" t="s">
        <v>178</v>
      </c>
      <c r="E205" s="145" t="s">
        <v>1597</v>
      </c>
      <c r="F205" s="146" t="s">
        <v>1598</v>
      </c>
      <c r="G205" s="147" t="s">
        <v>197</v>
      </c>
      <c r="H205" s="148">
        <v>40.340000000000003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9.6759999999999999E-2</v>
      </c>
      <c r="R205" s="154">
        <f>Q205*H205</f>
        <v>3.9032984000000002</v>
      </c>
      <c r="S205" s="154">
        <v>0</v>
      </c>
      <c r="T205" s="155">
        <f>S205*H205</f>
        <v>0</v>
      </c>
      <c r="AR205" s="156" t="s">
        <v>182</v>
      </c>
      <c r="AT205" s="156" t="s">
        <v>178</v>
      </c>
      <c r="AU205" s="156" t="s">
        <v>89</v>
      </c>
      <c r="AY205" s="17" t="s">
        <v>175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182</v>
      </c>
      <c r="BM205" s="156" t="s">
        <v>1599</v>
      </c>
    </row>
    <row r="206" spans="2:65" s="13" customFormat="1">
      <c r="B206" s="165"/>
      <c r="D206" s="159" t="s">
        <v>184</v>
      </c>
      <c r="E206" s="166" t="s">
        <v>1</v>
      </c>
      <c r="F206" s="167" t="s">
        <v>1600</v>
      </c>
      <c r="H206" s="168">
        <v>9.0820000000000007</v>
      </c>
      <c r="I206" s="169"/>
      <c r="L206" s="165"/>
      <c r="M206" s="170"/>
      <c r="T206" s="171"/>
      <c r="AT206" s="166" t="s">
        <v>184</v>
      </c>
      <c r="AU206" s="166" t="s">
        <v>89</v>
      </c>
      <c r="AV206" s="13" t="s">
        <v>89</v>
      </c>
      <c r="AW206" s="13" t="s">
        <v>31</v>
      </c>
      <c r="AX206" s="13" t="s">
        <v>76</v>
      </c>
      <c r="AY206" s="166" t="s">
        <v>175</v>
      </c>
    </row>
    <row r="207" spans="2:65" s="13" customFormat="1">
      <c r="B207" s="165"/>
      <c r="D207" s="159" t="s">
        <v>184</v>
      </c>
      <c r="E207" s="166" t="s">
        <v>1</v>
      </c>
      <c r="F207" s="167" t="s">
        <v>1601</v>
      </c>
      <c r="H207" s="168">
        <v>17.632999999999999</v>
      </c>
      <c r="I207" s="169"/>
      <c r="L207" s="165"/>
      <c r="M207" s="170"/>
      <c r="T207" s="171"/>
      <c r="AT207" s="166" t="s">
        <v>184</v>
      </c>
      <c r="AU207" s="166" t="s">
        <v>89</v>
      </c>
      <c r="AV207" s="13" t="s">
        <v>89</v>
      </c>
      <c r="AW207" s="13" t="s">
        <v>31</v>
      </c>
      <c r="AX207" s="13" t="s">
        <v>76</v>
      </c>
      <c r="AY207" s="166" t="s">
        <v>175</v>
      </c>
    </row>
    <row r="208" spans="2:65" s="13" customFormat="1">
      <c r="B208" s="165"/>
      <c r="D208" s="159" t="s">
        <v>184</v>
      </c>
      <c r="E208" s="166" t="s">
        <v>1</v>
      </c>
      <c r="F208" s="167" t="s">
        <v>1602</v>
      </c>
      <c r="H208" s="168">
        <v>13.625</v>
      </c>
      <c r="I208" s="169"/>
      <c r="L208" s="165"/>
      <c r="M208" s="170"/>
      <c r="T208" s="171"/>
      <c r="AT208" s="166" t="s">
        <v>184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175</v>
      </c>
    </row>
    <row r="209" spans="2:65" s="14" customFormat="1">
      <c r="B209" s="183"/>
      <c r="D209" s="159" t="s">
        <v>184</v>
      </c>
      <c r="E209" s="184" t="s">
        <v>1</v>
      </c>
      <c r="F209" s="185" t="s">
        <v>204</v>
      </c>
      <c r="H209" s="186">
        <v>40.340000000000003</v>
      </c>
      <c r="I209" s="187"/>
      <c r="L209" s="183"/>
      <c r="M209" s="188"/>
      <c r="T209" s="189"/>
      <c r="AT209" s="184" t="s">
        <v>184</v>
      </c>
      <c r="AU209" s="184" t="s">
        <v>89</v>
      </c>
      <c r="AV209" s="14" t="s">
        <v>182</v>
      </c>
      <c r="AW209" s="14" t="s">
        <v>31</v>
      </c>
      <c r="AX209" s="14" t="s">
        <v>83</v>
      </c>
      <c r="AY209" s="184" t="s">
        <v>175</v>
      </c>
    </row>
    <row r="210" spans="2:65" s="1" customFormat="1" ht="37.9" customHeight="1">
      <c r="B210" s="143"/>
      <c r="C210" s="144" t="s">
        <v>339</v>
      </c>
      <c r="D210" s="144" t="s">
        <v>178</v>
      </c>
      <c r="E210" s="145" t="s">
        <v>1603</v>
      </c>
      <c r="F210" s="146" t="s">
        <v>1604</v>
      </c>
      <c r="G210" s="147" t="s">
        <v>197</v>
      </c>
      <c r="H210" s="148">
        <v>462.52300000000002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42</v>
      </c>
      <c r="P210" s="154">
        <f>O210*H210</f>
        <v>0</v>
      </c>
      <c r="Q210" s="154">
        <v>0.10614</v>
      </c>
      <c r="R210" s="154">
        <f>Q210*H210</f>
        <v>49.092191220000004</v>
      </c>
      <c r="S210" s="154">
        <v>0</v>
      </c>
      <c r="T210" s="155">
        <f>S210*H210</f>
        <v>0</v>
      </c>
      <c r="AR210" s="156" t="s">
        <v>182</v>
      </c>
      <c r="AT210" s="156" t="s">
        <v>178</v>
      </c>
      <c r="AU210" s="156" t="s">
        <v>89</v>
      </c>
      <c r="AY210" s="17" t="s">
        <v>175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89</v>
      </c>
      <c r="BK210" s="157">
        <f>ROUND(I210*H210,2)</f>
        <v>0</v>
      </c>
      <c r="BL210" s="17" t="s">
        <v>182</v>
      </c>
      <c r="BM210" s="156" t="s">
        <v>1605</v>
      </c>
    </row>
    <row r="211" spans="2:65" s="13" customFormat="1">
      <c r="B211" s="165"/>
      <c r="D211" s="159" t="s">
        <v>184</v>
      </c>
      <c r="E211" s="166" t="s">
        <v>1</v>
      </c>
      <c r="F211" s="167" t="s">
        <v>1606</v>
      </c>
      <c r="H211" s="168">
        <v>75.95</v>
      </c>
      <c r="I211" s="169"/>
      <c r="L211" s="165"/>
      <c r="M211" s="170"/>
      <c r="T211" s="171"/>
      <c r="AT211" s="166" t="s">
        <v>184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175</v>
      </c>
    </row>
    <row r="212" spans="2:65" s="13" customFormat="1" ht="22.5">
      <c r="B212" s="165"/>
      <c r="D212" s="159" t="s">
        <v>184</v>
      </c>
      <c r="E212" s="166" t="s">
        <v>1</v>
      </c>
      <c r="F212" s="167" t="s">
        <v>1607</v>
      </c>
      <c r="H212" s="168">
        <v>187.99100000000001</v>
      </c>
      <c r="I212" s="169"/>
      <c r="L212" s="165"/>
      <c r="M212" s="170"/>
      <c r="T212" s="171"/>
      <c r="AT212" s="166" t="s">
        <v>184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175</v>
      </c>
    </row>
    <row r="213" spans="2:65" s="13" customFormat="1">
      <c r="B213" s="165"/>
      <c r="D213" s="159" t="s">
        <v>184</v>
      </c>
      <c r="E213" s="166" t="s">
        <v>1</v>
      </c>
      <c r="F213" s="167" t="s">
        <v>1608</v>
      </c>
      <c r="H213" s="168">
        <v>12.204000000000001</v>
      </c>
      <c r="I213" s="169"/>
      <c r="L213" s="165"/>
      <c r="M213" s="170"/>
      <c r="T213" s="171"/>
      <c r="AT213" s="166" t="s">
        <v>184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175</v>
      </c>
    </row>
    <row r="214" spans="2:65" s="13" customFormat="1">
      <c r="B214" s="165"/>
      <c r="D214" s="159" t="s">
        <v>184</v>
      </c>
      <c r="E214" s="166" t="s">
        <v>1</v>
      </c>
      <c r="F214" s="167" t="s">
        <v>1609</v>
      </c>
      <c r="H214" s="168">
        <v>45.463000000000001</v>
      </c>
      <c r="I214" s="169"/>
      <c r="L214" s="165"/>
      <c r="M214" s="170"/>
      <c r="T214" s="171"/>
      <c r="AT214" s="166" t="s">
        <v>184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175</v>
      </c>
    </row>
    <row r="215" spans="2:65" s="13" customFormat="1" ht="22.5">
      <c r="B215" s="165"/>
      <c r="D215" s="159" t="s">
        <v>184</v>
      </c>
      <c r="E215" s="166" t="s">
        <v>1</v>
      </c>
      <c r="F215" s="167" t="s">
        <v>1610</v>
      </c>
      <c r="H215" s="168">
        <v>140.91499999999999</v>
      </c>
      <c r="I215" s="169"/>
      <c r="L215" s="165"/>
      <c r="M215" s="170"/>
      <c r="T215" s="171"/>
      <c r="AT215" s="166" t="s">
        <v>184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175</v>
      </c>
    </row>
    <row r="216" spans="2:65" s="14" customFormat="1">
      <c r="B216" s="183"/>
      <c r="D216" s="159" t="s">
        <v>184</v>
      </c>
      <c r="E216" s="184" t="s">
        <v>1</v>
      </c>
      <c r="F216" s="185" t="s">
        <v>204</v>
      </c>
      <c r="H216" s="186">
        <v>462.52300000000002</v>
      </c>
      <c r="I216" s="187"/>
      <c r="L216" s="183"/>
      <c r="M216" s="188"/>
      <c r="T216" s="189"/>
      <c r="AT216" s="184" t="s">
        <v>184</v>
      </c>
      <c r="AU216" s="184" t="s">
        <v>89</v>
      </c>
      <c r="AV216" s="14" t="s">
        <v>182</v>
      </c>
      <c r="AW216" s="14" t="s">
        <v>31</v>
      </c>
      <c r="AX216" s="14" t="s">
        <v>83</v>
      </c>
      <c r="AY216" s="184" t="s">
        <v>175</v>
      </c>
    </row>
    <row r="217" spans="2:65" s="11" customFormat="1" ht="22.9" customHeight="1">
      <c r="B217" s="131"/>
      <c r="D217" s="132" t="s">
        <v>75</v>
      </c>
      <c r="E217" s="141" t="s">
        <v>205</v>
      </c>
      <c r="F217" s="141" t="s">
        <v>206</v>
      </c>
      <c r="I217" s="134"/>
      <c r="J217" s="142">
        <f>BK217</f>
        <v>0</v>
      </c>
      <c r="L217" s="131"/>
      <c r="M217" s="136"/>
      <c r="P217" s="137">
        <f>SUM(P218:P457)</f>
        <v>0</v>
      </c>
      <c r="R217" s="137">
        <f>SUM(R218:R457)</f>
        <v>111.68533477067002</v>
      </c>
      <c r="T217" s="138">
        <f>SUM(T218:T457)</f>
        <v>0</v>
      </c>
      <c r="AR217" s="132" t="s">
        <v>83</v>
      </c>
      <c r="AT217" s="139" t="s">
        <v>75</v>
      </c>
      <c r="AU217" s="139" t="s">
        <v>83</v>
      </c>
      <c r="AY217" s="132" t="s">
        <v>175</v>
      </c>
      <c r="BK217" s="140">
        <f>SUM(BK218:BK457)</f>
        <v>0</v>
      </c>
    </row>
    <row r="218" spans="2:65" s="1" customFormat="1" ht="37.9" customHeight="1">
      <c r="B218" s="143"/>
      <c r="C218" s="144" t="s">
        <v>345</v>
      </c>
      <c r="D218" s="144" t="s">
        <v>178</v>
      </c>
      <c r="E218" s="145" t="s">
        <v>1611</v>
      </c>
      <c r="F218" s="146" t="s">
        <v>1612</v>
      </c>
      <c r="G218" s="147" t="s">
        <v>197</v>
      </c>
      <c r="H218" s="148">
        <v>140.02000000000001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42</v>
      </c>
      <c r="P218" s="154">
        <f>O218*H218</f>
        <v>0</v>
      </c>
      <c r="Q218" s="154">
        <v>4.1691999999999996E-3</v>
      </c>
      <c r="R218" s="154">
        <f>Q218*H218</f>
        <v>0.58377138399999995</v>
      </c>
      <c r="S218" s="154">
        <v>0</v>
      </c>
      <c r="T218" s="155">
        <f>S218*H218</f>
        <v>0</v>
      </c>
      <c r="AR218" s="156" t="s">
        <v>182</v>
      </c>
      <c r="AT218" s="156" t="s">
        <v>178</v>
      </c>
      <c r="AU218" s="156" t="s">
        <v>89</v>
      </c>
      <c r="AY218" s="17" t="s">
        <v>175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89</v>
      </c>
      <c r="BK218" s="157">
        <f>ROUND(I218*H218,2)</f>
        <v>0</v>
      </c>
      <c r="BL218" s="17" t="s">
        <v>182</v>
      </c>
      <c r="BM218" s="156" t="s">
        <v>1613</v>
      </c>
    </row>
    <row r="219" spans="2:65" s="13" customFormat="1">
      <c r="B219" s="165"/>
      <c r="D219" s="159" t="s">
        <v>184</v>
      </c>
      <c r="E219" s="166" t="s">
        <v>1</v>
      </c>
      <c r="F219" s="167" t="s">
        <v>1614</v>
      </c>
      <c r="H219" s="168">
        <v>70.010000000000005</v>
      </c>
      <c r="I219" s="169"/>
      <c r="L219" s="165"/>
      <c r="M219" s="170"/>
      <c r="T219" s="171"/>
      <c r="AT219" s="166" t="s">
        <v>184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175</v>
      </c>
    </row>
    <row r="220" spans="2:65" s="13" customFormat="1">
      <c r="B220" s="165"/>
      <c r="D220" s="159" t="s">
        <v>184</v>
      </c>
      <c r="E220" s="166" t="s">
        <v>1</v>
      </c>
      <c r="F220" s="167" t="s">
        <v>1615</v>
      </c>
      <c r="H220" s="168">
        <v>70.010000000000005</v>
      </c>
      <c r="I220" s="169"/>
      <c r="L220" s="165"/>
      <c r="M220" s="170"/>
      <c r="T220" s="171"/>
      <c r="AT220" s="166" t="s">
        <v>184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175</v>
      </c>
    </row>
    <row r="221" spans="2:65" s="14" customFormat="1">
      <c r="B221" s="183"/>
      <c r="D221" s="159" t="s">
        <v>184</v>
      </c>
      <c r="E221" s="184" t="s">
        <v>1</v>
      </c>
      <c r="F221" s="185" t="s">
        <v>204</v>
      </c>
      <c r="H221" s="186">
        <v>140.02000000000001</v>
      </c>
      <c r="I221" s="187"/>
      <c r="L221" s="183"/>
      <c r="M221" s="188"/>
      <c r="T221" s="189"/>
      <c r="AT221" s="184" t="s">
        <v>184</v>
      </c>
      <c r="AU221" s="184" t="s">
        <v>89</v>
      </c>
      <c r="AV221" s="14" t="s">
        <v>182</v>
      </c>
      <c r="AW221" s="14" t="s">
        <v>31</v>
      </c>
      <c r="AX221" s="14" t="s">
        <v>83</v>
      </c>
      <c r="AY221" s="184" t="s">
        <v>175</v>
      </c>
    </row>
    <row r="222" spans="2:65" s="1" customFormat="1" ht="24.2" customHeight="1">
      <c r="B222" s="143"/>
      <c r="C222" s="144" t="s">
        <v>349</v>
      </c>
      <c r="D222" s="144" t="s">
        <v>178</v>
      </c>
      <c r="E222" s="145" t="s">
        <v>1616</v>
      </c>
      <c r="F222" s="146" t="s">
        <v>1617</v>
      </c>
      <c r="G222" s="147" t="s">
        <v>197</v>
      </c>
      <c r="H222" s="148">
        <v>14.002000000000001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2.2499999999999999E-4</v>
      </c>
      <c r="R222" s="154">
        <f>Q222*H222</f>
        <v>3.15045E-3</v>
      </c>
      <c r="S222" s="154">
        <v>0</v>
      </c>
      <c r="T222" s="155">
        <f>S222*H222</f>
        <v>0</v>
      </c>
      <c r="AR222" s="156" t="s">
        <v>182</v>
      </c>
      <c r="AT222" s="156" t="s">
        <v>178</v>
      </c>
      <c r="AU222" s="156" t="s">
        <v>89</v>
      </c>
      <c r="AY222" s="17" t="s">
        <v>175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182</v>
      </c>
      <c r="BM222" s="156" t="s">
        <v>1618</v>
      </c>
    </row>
    <row r="223" spans="2:65" s="12" customFormat="1">
      <c r="B223" s="158"/>
      <c r="D223" s="159" t="s">
        <v>184</v>
      </c>
      <c r="E223" s="160" t="s">
        <v>1</v>
      </c>
      <c r="F223" s="161" t="s">
        <v>1619</v>
      </c>
      <c r="H223" s="160" t="s">
        <v>1</v>
      </c>
      <c r="I223" s="162"/>
      <c r="L223" s="158"/>
      <c r="M223" s="163"/>
      <c r="T223" s="164"/>
      <c r="AT223" s="160" t="s">
        <v>184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175</v>
      </c>
    </row>
    <row r="224" spans="2:65" s="13" customFormat="1">
      <c r="B224" s="165"/>
      <c r="D224" s="159" t="s">
        <v>184</v>
      </c>
      <c r="E224" s="166" t="s">
        <v>1</v>
      </c>
      <c r="F224" s="167" t="s">
        <v>1620</v>
      </c>
      <c r="H224" s="168">
        <v>14.002000000000001</v>
      </c>
      <c r="I224" s="169"/>
      <c r="L224" s="165"/>
      <c r="M224" s="170"/>
      <c r="T224" s="171"/>
      <c r="AT224" s="166" t="s">
        <v>184</v>
      </c>
      <c r="AU224" s="166" t="s">
        <v>89</v>
      </c>
      <c r="AV224" s="13" t="s">
        <v>89</v>
      </c>
      <c r="AW224" s="13" t="s">
        <v>31</v>
      </c>
      <c r="AX224" s="13" t="s">
        <v>83</v>
      </c>
      <c r="AY224" s="166" t="s">
        <v>175</v>
      </c>
    </row>
    <row r="225" spans="2:65" s="1" customFormat="1" ht="24.2" customHeight="1">
      <c r="B225" s="143"/>
      <c r="C225" s="144" t="s">
        <v>355</v>
      </c>
      <c r="D225" s="144" t="s">
        <v>178</v>
      </c>
      <c r="E225" s="145" t="s">
        <v>1621</v>
      </c>
      <c r="F225" s="146" t="s">
        <v>1622</v>
      </c>
      <c r="G225" s="147" t="s">
        <v>197</v>
      </c>
      <c r="H225" s="148">
        <v>251.816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42</v>
      </c>
      <c r="P225" s="154">
        <f>O225*H225</f>
        <v>0</v>
      </c>
      <c r="Q225" s="154">
        <v>3.98E-3</v>
      </c>
      <c r="R225" s="154">
        <f>Q225*H225</f>
        <v>1.0022276800000001</v>
      </c>
      <c r="S225" s="154">
        <v>0</v>
      </c>
      <c r="T225" s="155">
        <f>S225*H225</f>
        <v>0</v>
      </c>
      <c r="AR225" s="156" t="s">
        <v>182</v>
      </c>
      <c r="AT225" s="156" t="s">
        <v>178</v>
      </c>
      <c r="AU225" s="156" t="s">
        <v>89</v>
      </c>
      <c r="AY225" s="17" t="s">
        <v>175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89</v>
      </c>
      <c r="BK225" s="157">
        <f>ROUND(I225*H225,2)</f>
        <v>0</v>
      </c>
      <c r="BL225" s="17" t="s">
        <v>182</v>
      </c>
      <c r="BM225" s="156" t="s">
        <v>1623</v>
      </c>
    </row>
    <row r="226" spans="2:65" s="12" customFormat="1">
      <c r="B226" s="158"/>
      <c r="D226" s="159" t="s">
        <v>184</v>
      </c>
      <c r="E226" s="160" t="s">
        <v>1</v>
      </c>
      <c r="F226" s="161" t="s">
        <v>1624</v>
      </c>
      <c r="H226" s="160" t="s">
        <v>1</v>
      </c>
      <c r="I226" s="162"/>
      <c r="L226" s="158"/>
      <c r="M226" s="163"/>
      <c r="T226" s="164"/>
      <c r="AT226" s="160" t="s">
        <v>184</v>
      </c>
      <c r="AU226" s="160" t="s">
        <v>89</v>
      </c>
      <c r="AV226" s="12" t="s">
        <v>83</v>
      </c>
      <c r="AW226" s="12" t="s">
        <v>31</v>
      </c>
      <c r="AX226" s="12" t="s">
        <v>76</v>
      </c>
      <c r="AY226" s="160" t="s">
        <v>175</v>
      </c>
    </row>
    <row r="227" spans="2:65" s="13" customFormat="1">
      <c r="B227" s="165"/>
      <c r="D227" s="159" t="s">
        <v>184</v>
      </c>
      <c r="E227" s="166" t="s">
        <v>1</v>
      </c>
      <c r="F227" s="167" t="s">
        <v>1625</v>
      </c>
      <c r="H227" s="168">
        <v>125.908</v>
      </c>
      <c r="I227" s="169"/>
      <c r="L227" s="165"/>
      <c r="M227" s="170"/>
      <c r="T227" s="171"/>
      <c r="AT227" s="166" t="s">
        <v>184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175</v>
      </c>
    </row>
    <row r="228" spans="2:65" s="13" customFormat="1">
      <c r="B228" s="165"/>
      <c r="D228" s="159" t="s">
        <v>184</v>
      </c>
      <c r="E228" s="166" t="s">
        <v>1</v>
      </c>
      <c r="F228" s="167" t="s">
        <v>1626</v>
      </c>
      <c r="H228" s="168">
        <v>125.908</v>
      </c>
      <c r="I228" s="169"/>
      <c r="L228" s="165"/>
      <c r="M228" s="170"/>
      <c r="T228" s="171"/>
      <c r="AT228" s="166" t="s">
        <v>184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175</v>
      </c>
    </row>
    <row r="229" spans="2:65" s="14" customFormat="1">
      <c r="B229" s="183"/>
      <c r="D229" s="159" t="s">
        <v>184</v>
      </c>
      <c r="E229" s="184" t="s">
        <v>1</v>
      </c>
      <c r="F229" s="185" t="s">
        <v>204</v>
      </c>
      <c r="H229" s="186">
        <v>251.816</v>
      </c>
      <c r="I229" s="187"/>
      <c r="L229" s="183"/>
      <c r="M229" s="188"/>
      <c r="T229" s="189"/>
      <c r="AT229" s="184" t="s">
        <v>184</v>
      </c>
      <c r="AU229" s="184" t="s">
        <v>89</v>
      </c>
      <c r="AV229" s="14" t="s">
        <v>182</v>
      </c>
      <c r="AW229" s="14" t="s">
        <v>31</v>
      </c>
      <c r="AX229" s="14" t="s">
        <v>83</v>
      </c>
      <c r="AY229" s="184" t="s">
        <v>175</v>
      </c>
    </row>
    <row r="230" spans="2:65" s="1" customFormat="1" ht="33" customHeight="1">
      <c r="B230" s="143"/>
      <c r="C230" s="144" t="s">
        <v>7</v>
      </c>
      <c r="D230" s="144" t="s">
        <v>178</v>
      </c>
      <c r="E230" s="145" t="s">
        <v>1627</v>
      </c>
      <c r="F230" s="146" t="s">
        <v>1628</v>
      </c>
      <c r="G230" s="147" t="s">
        <v>197</v>
      </c>
      <c r="H230" s="148">
        <v>4819.9679999999998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42</v>
      </c>
      <c r="P230" s="154">
        <f>O230*H230</f>
        <v>0</v>
      </c>
      <c r="Q230" s="154">
        <v>1.119E-2</v>
      </c>
      <c r="R230" s="154">
        <f>Q230*H230</f>
        <v>53.935441920000002</v>
      </c>
      <c r="S230" s="154">
        <v>0</v>
      </c>
      <c r="T230" s="155">
        <f>S230*H230</f>
        <v>0</v>
      </c>
      <c r="AR230" s="156" t="s">
        <v>182</v>
      </c>
      <c r="AT230" s="156" t="s">
        <v>178</v>
      </c>
      <c r="AU230" s="156" t="s">
        <v>89</v>
      </c>
      <c r="AY230" s="17" t="s">
        <v>175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89</v>
      </c>
      <c r="BK230" s="157">
        <f>ROUND(I230*H230,2)</f>
        <v>0</v>
      </c>
      <c r="BL230" s="17" t="s">
        <v>182</v>
      </c>
      <c r="BM230" s="156" t="s">
        <v>1629</v>
      </c>
    </row>
    <row r="231" spans="2:65" s="12" customFormat="1">
      <c r="B231" s="158"/>
      <c r="D231" s="159" t="s">
        <v>184</v>
      </c>
      <c r="E231" s="160" t="s">
        <v>1</v>
      </c>
      <c r="F231" s="161" t="s">
        <v>1624</v>
      </c>
      <c r="H231" s="160" t="s">
        <v>1</v>
      </c>
      <c r="I231" s="162"/>
      <c r="L231" s="158"/>
      <c r="M231" s="163"/>
      <c r="T231" s="164"/>
      <c r="AT231" s="160" t="s">
        <v>184</v>
      </c>
      <c r="AU231" s="160" t="s">
        <v>89</v>
      </c>
      <c r="AV231" s="12" t="s">
        <v>83</v>
      </c>
      <c r="AW231" s="12" t="s">
        <v>31</v>
      </c>
      <c r="AX231" s="12" t="s">
        <v>76</v>
      </c>
      <c r="AY231" s="160" t="s">
        <v>175</v>
      </c>
    </row>
    <row r="232" spans="2:65" s="13" customFormat="1">
      <c r="B232" s="165"/>
      <c r="D232" s="159" t="s">
        <v>184</v>
      </c>
      <c r="E232" s="166" t="s">
        <v>1</v>
      </c>
      <c r="F232" s="167" t="s">
        <v>1630</v>
      </c>
      <c r="H232" s="168">
        <v>66.959999999999994</v>
      </c>
      <c r="I232" s="169"/>
      <c r="L232" s="165"/>
      <c r="M232" s="170"/>
      <c r="T232" s="171"/>
      <c r="AT232" s="166" t="s">
        <v>184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175</v>
      </c>
    </row>
    <row r="233" spans="2:65" s="13" customFormat="1">
      <c r="B233" s="165"/>
      <c r="D233" s="159" t="s">
        <v>184</v>
      </c>
      <c r="E233" s="166" t="s">
        <v>1</v>
      </c>
      <c r="F233" s="167" t="s">
        <v>1631</v>
      </c>
      <c r="H233" s="168">
        <v>20.658000000000001</v>
      </c>
      <c r="I233" s="169"/>
      <c r="L233" s="165"/>
      <c r="M233" s="170"/>
      <c r="T233" s="171"/>
      <c r="AT233" s="166" t="s">
        <v>184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175</v>
      </c>
    </row>
    <row r="234" spans="2:65" s="13" customFormat="1">
      <c r="B234" s="165"/>
      <c r="D234" s="159" t="s">
        <v>184</v>
      </c>
      <c r="E234" s="166" t="s">
        <v>1</v>
      </c>
      <c r="F234" s="167" t="s">
        <v>1632</v>
      </c>
      <c r="H234" s="168">
        <v>60.287999999999997</v>
      </c>
      <c r="I234" s="169"/>
      <c r="L234" s="165"/>
      <c r="M234" s="170"/>
      <c r="T234" s="171"/>
      <c r="AT234" s="166" t="s">
        <v>184</v>
      </c>
      <c r="AU234" s="166" t="s">
        <v>89</v>
      </c>
      <c r="AV234" s="13" t="s">
        <v>89</v>
      </c>
      <c r="AW234" s="13" t="s">
        <v>31</v>
      </c>
      <c r="AX234" s="13" t="s">
        <v>76</v>
      </c>
      <c r="AY234" s="166" t="s">
        <v>175</v>
      </c>
    </row>
    <row r="235" spans="2:65" s="13" customFormat="1">
      <c r="B235" s="165"/>
      <c r="D235" s="159" t="s">
        <v>184</v>
      </c>
      <c r="E235" s="166" t="s">
        <v>1</v>
      </c>
      <c r="F235" s="167" t="s">
        <v>1633</v>
      </c>
      <c r="H235" s="168">
        <v>40.85</v>
      </c>
      <c r="I235" s="169"/>
      <c r="L235" s="165"/>
      <c r="M235" s="170"/>
      <c r="T235" s="171"/>
      <c r="AT235" s="166" t="s">
        <v>184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175</v>
      </c>
    </row>
    <row r="236" spans="2:65" s="13" customFormat="1">
      <c r="B236" s="165"/>
      <c r="D236" s="159" t="s">
        <v>184</v>
      </c>
      <c r="E236" s="166" t="s">
        <v>1</v>
      </c>
      <c r="F236" s="167" t="s">
        <v>1634</v>
      </c>
      <c r="H236" s="168">
        <v>54.503999999999998</v>
      </c>
      <c r="I236" s="169"/>
      <c r="L236" s="165"/>
      <c r="M236" s="170"/>
      <c r="T236" s="171"/>
      <c r="AT236" s="166" t="s">
        <v>184</v>
      </c>
      <c r="AU236" s="166" t="s">
        <v>89</v>
      </c>
      <c r="AV236" s="13" t="s">
        <v>89</v>
      </c>
      <c r="AW236" s="13" t="s">
        <v>31</v>
      </c>
      <c r="AX236" s="13" t="s">
        <v>76</v>
      </c>
      <c r="AY236" s="166" t="s">
        <v>175</v>
      </c>
    </row>
    <row r="237" spans="2:65" s="13" customFormat="1">
      <c r="B237" s="165"/>
      <c r="D237" s="159" t="s">
        <v>184</v>
      </c>
      <c r="E237" s="166" t="s">
        <v>1</v>
      </c>
      <c r="F237" s="167" t="s">
        <v>1635</v>
      </c>
      <c r="H237" s="168">
        <v>18.300999999999998</v>
      </c>
      <c r="I237" s="169"/>
      <c r="L237" s="165"/>
      <c r="M237" s="170"/>
      <c r="T237" s="171"/>
      <c r="AT237" s="166" t="s">
        <v>184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175</v>
      </c>
    </row>
    <row r="238" spans="2:65" s="13" customFormat="1">
      <c r="B238" s="165"/>
      <c r="D238" s="159" t="s">
        <v>184</v>
      </c>
      <c r="E238" s="166" t="s">
        <v>1</v>
      </c>
      <c r="F238" s="167" t="s">
        <v>1636</v>
      </c>
      <c r="H238" s="168">
        <v>12.898</v>
      </c>
      <c r="I238" s="169"/>
      <c r="L238" s="165"/>
      <c r="M238" s="170"/>
      <c r="T238" s="171"/>
      <c r="AT238" s="166" t="s">
        <v>184</v>
      </c>
      <c r="AU238" s="166" t="s">
        <v>89</v>
      </c>
      <c r="AV238" s="13" t="s">
        <v>89</v>
      </c>
      <c r="AW238" s="13" t="s">
        <v>31</v>
      </c>
      <c r="AX238" s="13" t="s">
        <v>76</v>
      </c>
      <c r="AY238" s="166" t="s">
        <v>175</v>
      </c>
    </row>
    <row r="239" spans="2:65" s="13" customFormat="1">
      <c r="B239" s="165"/>
      <c r="D239" s="159" t="s">
        <v>184</v>
      </c>
      <c r="E239" s="166" t="s">
        <v>1</v>
      </c>
      <c r="F239" s="167" t="s">
        <v>1637</v>
      </c>
      <c r="H239" s="168">
        <v>12.257999999999999</v>
      </c>
      <c r="I239" s="169"/>
      <c r="L239" s="165"/>
      <c r="M239" s="170"/>
      <c r="T239" s="171"/>
      <c r="AT239" s="166" t="s">
        <v>184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175</v>
      </c>
    </row>
    <row r="240" spans="2:65" s="13" customFormat="1" ht="33.75">
      <c r="B240" s="165"/>
      <c r="D240" s="159" t="s">
        <v>184</v>
      </c>
      <c r="E240" s="166" t="s">
        <v>1</v>
      </c>
      <c r="F240" s="167" t="s">
        <v>1638</v>
      </c>
      <c r="H240" s="168">
        <v>59.344000000000001</v>
      </c>
      <c r="I240" s="169"/>
      <c r="L240" s="165"/>
      <c r="M240" s="170"/>
      <c r="T240" s="171"/>
      <c r="AT240" s="166" t="s">
        <v>184</v>
      </c>
      <c r="AU240" s="166" t="s">
        <v>89</v>
      </c>
      <c r="AV240" s="13" t="s">
        <v>89</v>
      </c>
      <c r="AW240" s="13" t="s">
        <v>31</v>
      </c>
      <c r="AX240" s="13" t="s">
        <v>76</v>
      </c>
      <c r="AY240" s="166" t="s">
        <v>175</v>
      </c>
    </row>
    <row r="241" spans="2:51" s="13" customFormat="1" ht="22.5">
      <c r="B241" s="165"/>
      <c r="D241" s="159" t="s">
        <v>184</v>
      </c>
      <c r="E241" s="166" t="s">
        <v>1</v>
      </c>
      <c r="F241" s="167" t="s">
        <v>1639</v>
      </c>
      <c r="H241" s="168">
        <v>66.811000000000007</v>
      </c>
      <c r="I241" s="169"/>
      <c r="L241" s="165"/>
      <c r="M241" s="170"/>
      <c r="T241" s="171"/>
      <c r="AT241" s="166" t="s">
        <v>184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175</v>
      </c>
    </row>
    <row r="242" spans="2:51" s="13" customFormat="1">
      <c r="B242" s="165"/>
      <c r="D242" s="159" t="s">
        <v>184</v>
      </c>
      <c r="E242" s="166" t="s">
        <v>1</v>
      </c>
      <c r="F242" s="167" t="s">
        <v>1640</v>
      </c>
      <c r="H242" s="168">
        <v>182.99799999999999</v>
      </c>
      <c r="I242" s="169"/>
      <c r="L242" s="165"/>
      <c r="M242" s="170"/>
      <c r="T242" s="171"/>
      <c r="AT242" s="166" t="s">
        <v>184</v>
      </c>
      <c r="AU242" s="166" t="s">
        <v>89</v>
      </c>
      <c r="AV242" s="13" t="s">
        <v>89</v>
      </c>
      <c r="AW242" s="13" t="s">
        <v>31</v>
      </c>
      <c r="AX242" s="13" t="s">
        <v>76</v>
      </c>
      <c r="AY242" s="166" t="s">
        <v>175</v>
      </c>
    </row>
    <row r="243" spans="2:51" s="13" customFormat="1">
      <c r="B243" s="165"/>
      <c r="D243" s="159" t="s">
        <v>184</v>
      </c>
      <c r="E243" s="166" t="s">
        <v>1</v>
      </c>
      <c r="F243" s="167" t="s">
        <v>1641</v>
      </c>
      <c r="H243" s="168">
        <v>134.50399999999999</v>
      </c>
      <c r="I243" s="169"/>
      <c r="L243" s="165"/>
      <c r="M243" s="170"/>
      <c r="T243" s="171"/>
      <c r="AT243" s="166" t="s">
        <v>184</v>
      </c>
      <c r="AU243" s="166" t="s">
        <v>89</v>
      </c>
      <c r="AV243" s="13" t="s">
        <v>89</v>
      </c>
      <c r="AW243" s="13" t="s">
        <v>31</v>
      </c>
      <c r="AX243" s="13" t="s">
        <v>76</v>
      </c>
      <c r="AY243" s="166" t="s">
        <v>175</v>
      </c>
    </row>
    <row r="244" spans="2:51" s="13" customFormat="1">
      <c r="B244" s="165"/>
      <c r="D244" s="159" t="s">
        <v>184</v>
      </c>
      <c r="E244" s="166" t="s">
        <v>1</v>
      </c>
      <c r="F244" s="167" t="s">
        <v>1642</v>
      </c>
      <c r="H244" s="168">
        <v>139.92400000000001</v>
      </c>
      <c r="I244" s="169"/>
      <c r="L244" s="165"/>
      <c r="M244" s="170"/>
      <c r="T244" s="171"/>
      <c r="AT244" s="166" t="s">
        <v>184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175</v>
      </c>
    </row>
    <row r="245" spans="2:51" s="13" customFormat="1" ht="22.5">
      <c r="B245" s="165"/>
      <c r="D245" s="159" t="s">
        <v>184</v>
      </c>
      <c r="E245" s="166" t="s">
        <v>1</v>
      </c>
      <c r="F245" s="167" t="s">
        <v>1643</v>
      </c>
      <c r="H245" s="168">
        <v>174.62899999999999</v>
      </c>
      <c r="I245" s="169"/>
      <c r="L245" s="165"/>
      <c r="M245" s="170"/>
      <c r="T245" s="171"/>
      <c r="AT245" s="166" t="s">
        <v>184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175</v>
      </c>
    </row>
    <row r="246" spans="2:51" s="13" customFormat="1">
      <c r="B246" s="165"/>
      <c r="D246" s="159" t="s">
        <v>184</v>
      </c>
      <c r="E246" s="166" t="s">
        <v>1</v>
      </c>
      <c r="F246" s="167" t="s">
        <v>1644</v>
      </c>
      <c r="H246" s="168">
        <v>100.77800000000001</v>
      </c>
      <c r="I246" s="169"/>
      <c r="L246" s="165"/>
      <c r="M246" s="170"/>
      <c r="T246" s="171"/>
      <c r="AT246" s="166" t="s">
        <v>184</v>
      </c>
      <c r="AU246" s="166" t="s">
        <v>89</v>
      </c>
      <c r="AV246" s="13" t="s">
        <v>89</v>
      </c>
      <c r="AW246" s="13" t="s">
        <v>31</v>
      </c>
      <c r="AX246" s="13" t="s">
        <v>76</v>
      </c>
      <c r="AY246" s="166" t="s">
        <v>175</v>
      </c>
    </row>
    <row r="247" spans="2:51" s="13" customFormat="1" ht="22.5">
      <c r="B247" s="165"/>
      <c r="D247" s="159" t="s">
        <v>184</v>
      </c>
      <c r="E247" s="166" t="s">
        <v>1</v>
      </c>
      <c r="F247" s="167" t="s">
        <v>1645</v>
      </c>
      <c r="H247" s="168">
        <v>107.866</v>
      </c>
      <c r="I247" s="169"/>
      <c r="L247" s="165"/>
      <c r="M247" s="170"/>
      <c r="T247" s="171"/>
      <c r="AT247" s="166" t="s">
        <v>184</v>
      </c>
      <c r="AU247" s="166" t="s">
        <v>89</v>
      </c>
      <c r="AV247" s="13" t="s">
        <v>89</v>
      </c>
      <c r="AW247" s="13" t="s">
        <v>31</v>
      </c>
      <c r="AX247" s="13" t="s">
        <v>76</v>
      </c>
      <c r="AY247" s="166" t="s">
        <v>175</v>
      </c>
    </row>
    <row r="248" spans="2:51" s="13" customFormat="1">
      <c r="B248" s="165"/>
      <c r="D248" s="159" t="s">
        <v>184</v>
      </c>
      <c r="E248" s="166" t="s">
        <v>1</v>
      </c>
      <c r="F248" s="167" t="s">
        <v>1646</v>
      </c>
      <c r="H248" s="168">
        <v>90.956999999999994</v>
      </c>
      <c r="I248" s="169"/>
      <c r="L248" s="165"/>
      <c r="M248" s="170"/>
      <c r="T248" s="171"/>
      <c r="AT248" s="166" t="s">
        <v>184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175</v>
      </c>
    </row>
    <row r="249" spans="2:51" s="13" customFormat="1">
      <c r="B249" s="165"/>
      <c r="D249" s="159" t="s">
        <v>184</v>
      </c>
      <c r="E249" s="166" t="s">
        <v>1</v>
      </c>
      <c r="F249" s="167" t="s">
        <v>1647</v>
      </c>
      <c r="H249" s="168">
        <v>90.956999999999994</v>
      </c>
      <c r="I249" s="169"/>
      <c r="L249" s="165"/>
      <c r="M249" s="170"/>
      <c r="T249" s="171"/>
      <c r="AT249" s="166" t="s">
        <v>184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175</v>
      </c>
    </row>
    <row r="250" spans="2:51" s="13" customFormat="1" ht="22.5">
      <c r="B250" s="165"/>
      <c r="D250" s="159" t="s">
        <v>184</v>
      </c>
      <c r="E250" s="166" t="s">
        <v>1</v>
      </c>
      <c r="F250" s="167" t="s">
        <v>1648</v>
      </c>
      <c r="H250" s="168">
        <v>230.52699999999999</v>
      </c>
      <c r="I250" s="169"/>
      <c r="L250" s="165"/>
      <c r="M250" s="170"/>
      <c r="T250" s="171"/>
      <c r="AT250" s="166" t="s">
        <v>184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175</v>
      </c>
    </row>
    <row r="251" spans="2:51" s="13" customFormat="1" ht="22.5">
      <c r="B251" s="165"/>
      <c r="D251" s="159" t="s">
        <v>184</v>
      </c>
      <c r="E251" s="166" t="s">
        <v>1</v>
      </c>
      <c r="F251" s="167" t="s">
        <v>1649</v>
      </c>
      <c r="H251" s="168">
        <v>336.20699999999999</v>
      </c>
      <c r="I251" s="169"/>
      <c r="L251" s="165"/>
      <c r="M251" s="170"/>
      <c r="T251" s="171"/>
      <c r="AT251" s="166" t="s">
        <v>184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175</v>
      </c>
    </row>
    <row r="252" spans="2:51" s="13" customFormat="1" ht="22.5">
      <c r="B252" s="165"/>
      <c r="D252" s="159" t="s">
        <v>184</v>
      </c>
      <c r="E252" s="166" t="s">
        <v>1</v>
      </c>
      <c r="F252" s="167" t="s">
        <v>1650</v>
      </c>
      <c r="H252" s="168">
        <v>81.423000000000002</v>
      </c>
      <c r="I252" s="169"/>
      <c r="L252" s="165"/>
      <c r="M252" s="170"/>
      <c r="T252" s="171"/>
      <c r="AT252" s="166" t="s">
        <v>184</v>
      </c>
      <c r="AU252" s="166" t="s">
        <v>89</v>
      </c>
      <c r="AV252" s="13" t="s">
        <v>89</v>
      </c>
      <c r="AW252" s="13" t="s">
        <v>31</v>
      </c>
      <c r="AX252" s="13" t="s">
        <v>76</v>
      </c>
      <c r="AY252" s="166" t="s">
        <v>175</v>
      </c>
    </row>
    <row r="253" spans="2:51" s="13" customFormat="1">
      <c r="B253" s="165"/>
      <c r="D253" s="159" t="s">
        <v>184</v>
      </c>
      <c r="E253" s="166" t="s">
        <v>1</v>
      </c>
      <c r="F253" s="167" t="s">
        <v>1651</v>
      </c>
      <c r="H253" s="168">
        <v>25.065999999999999</v>
      </c>
      <c r="I253" s="169"/>
      <c r="L253" s="165"/>
      <c r="M253" s="170"/>
      <c r="T253" s="171"/>
      <c r="AT253" s="166" t="s">
        <v>184</v>
      </c>
      <c r="AU253" s="166" t="s">
        <v>89</v>
      </c>
      <c r="AV253" s="13" t="s">
        <v>89</v>
      </c>
      <c r="AW253" s="13" t="s">
        <v>31</v>
      </c>
      <c r="AX253" s="13" t="s">
        <v>76</v>
      </c>
      <c r="AY253" s="166" t="s">
        <v>175</v>
      </c>
    </row>
    <row r="254" spans="2:51" s="13" customFormat="1">
      <c r="B254" s="165"/>
      <c r="D254" s="159" t="s">
        <v>184</v>
      </c>
      <c r="E254" s="166" t="s">
        <v>1</v>
      </c>
      <c r="F254" s="167" t="s">
        <v>1652</v>
      </c>
      <c r="H254" s="168">
        <v>69.905000000000001</v>
      </c>
      <c r="I254" s="169"/>
      <c r="L254" s="165"/>
      <c r="M254" s="170"/>
      <c r="T254" s="171"/>
      <c r="AT254" s="166" t="s">
        <v>184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175</v>
      </c>
    </row>
    <row r="255" spans="2:51" s="13" customFormat="1">
      <c r="B255" s="165"/>
      <c r="D255" s="159" t="s">
        <v>184</v>
      </c>
      <c r="E255" s="166" t="s">
        <v>1</v>
      </c>
      <c r="F255" s="167" t="s">
        <v>1653</v>
      </c>
      <c r="H255" s="168">
        <v>63.554000000000002</v>
      </c>
      <c r="I255" s="169"/>
      <c r="L255" s="165"/>
      <c r="M255" s="170"/>
      <c r="T255" s="171"/>
      <c r="AT255" s="166" t="s">
        <v>184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175</v>
      </c>
    </row>
    <row r="256" spans="2:51" s="13" customFormat="1">
      <c r="B256" s="165"/>
      <c r="D256" s="159" t="s">
        <v>184</v>
      </c>
      <c r="E256" s="166" t="s">
        <v>1</v>
      </c>
      <c r="F256" s="167" t="s">
        <v>1654</v>
      </c>
      <c r="H256" s="168">
        <v>60.881999999999998</v>
      </c>
      <c r="I256" s="169"/>
      <c r="L256" s="165"/>
      <c r="M256" s="170"/>
      <c r="T256" s="171"/>
      <c r="AT256" s="166" t="s">
        <v>184</v>
      </c>
      <c r="AU256" s="166" t="s">
        <v>89</v>
      </c>
      <c r="AV256" s="13" t="s">
        <v>89</v>
      </c>
      <c r="AW256" s="13" t="s">
        <v>31</v>
      </c>
      <c r="AX256" s="13" t="s">
        <v>76</v>
      </c>
      <c r="AY256" s="166" t="s">
        <v>175</v>
      </c>
    </row>
    <row r="257" spans="2:51" s="13" customFormat="1" ht="22.5">
      <c r="B257" s="165"/>
      <c r="D257" s="159" t="s">
        <v>184</v>
      </c>
      <c r="E257" s="166" t="s">
        <v>1</v>
      </c>
      <c r="F257" s="167" t="s">
        <v>1655</v>
      </c>
      <c r="H257" s="168">
        <v>117.94799999999999</v>
      </c>
      <c r="I257" s="169"/>
      <c r="L257" s="165"/>
      <c r="M257" s="170"/>
      <c r="T257" s="171"/>
      <c r="AT257" s="166" t="s">
        <v>184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175</v>
      </c>
    </row>
    <row r="258" spans="2:51" s="13" customFormat="1">
      <c r="B258" s="165"/>
      <c r="D258" s="159" t="s">
        <v>184</v>
      </c>
      <c r="E258" s="166" t="s">
        <v>1</v>
      </c>
      <c r="F258" s="167" t="s">
        <v>1656</v>
      </c>
      <c r="H258" s="168">
        <v>138.89599999999999</v>
      </c>
      <c r="I258" s="169"/>
      <c r="L258" s="165"/>
      <c r="M258" s="170"/>
      <c r="T258" s="171"/>
      <c r="AT258" s="166" t="s">
        <v>184</v>
      </c>
      <c r="AU258" s="166" t="s">
        <v>89</v>
      </c>
      <c r="AV258" s="13" t="s">
        <v>89</v>
      </c>
      <c r="AW258" s="13" t="s">
        <v>31</v>
      </c>
      <c r="AX258" s="13" t="s">
        <v>76</v>
      </c>
      <c r="AY258" s="166" t="s">
        <v>175</v>
      </c>
    </row>
    <row r="259" spans="2:51" s="13" customFormat="1" ht="22.5">
      <c r="B259" s="165"/>
      <c r="D259" s="159" t="s">
        <v>184</v>
      </c>
      <c r="E259" s="166" t="s">
        <v>1</v>
      </c>
      <c r="F259" s="167" t="s">
        <v>1657</v>
      </c>
      <c r="H259" s="168">
        <v>250.876</v>
      </c>
      <c r="I259" s="169"/>
      <c r="L259" s="165"/>
      <c r="M259" s="170"/>
      <c r="T259" s="171"/>
      <c r="AT259" s="166" t="s">
        <v>184</v>
      </c>
      <c r="AU259" s="166" t="s">
        <v>89</v>
      </c>
      <c r="AV259" s="13" t="s">
        <v>89</v>
      </c>
      <c r="AW259" s="13" t="s">
        <v>31</v>
      </c>
      <c r="AX259" s="13" t="s">
        <v>76</v>
      </c>
      <c r="AY259" s="166" t="s">
        <v>175</v>
      </c>
    </row>
    <row r="260" spans="2:51" s="13" customFormat="1" ht="22.5">
      <c r="B260" s="165"/>
      <c r="D260" s="159" t="s">
        <v>184</v>
      </c>
      <c r="E260" s="166" t="s">
        <v>1</v>
      </c>
      <c r="F260" s="167" t="s">
        <v>1658</v>
      </c>
      <c r="H260" s="168">
        <v>132.334</v>
      </c>
      <c r="I260" s="169"/>
      <c r="L260" s="165"/>
      <c r="M260" s="170"/>
      <c r="T260" s="171"/>
      <c r="AT260" s="166" t="s">
        <v>184</v>
      </c>
      <c r="AU260" s="166" t="s">
        <v>89</v>
      </c>
      <c r="AV260" s="13" t="s">
        <v>89</v>
      </c>
      <c r="AW260" s="13" t="s">
        <v>31</v>
      </c>
      <c r="AX260" s="13" t="s">
        <v>76</v>
      </c>
      <c r="AY260" s="166" t="s">
        <v>175</v>
      </c>
    </row>
    <row r="261" spans="2:51" s="13" customFormat="1" ht="22.5">
      <c r="B261" s="165"/>
      <c r="D261" s="159" t="s">
        <v>184</v>
      </c>
      <c r="E261" s="166" t="s">
        <v>1</v>
      </c>
      <c r="F261" s="167" t="s">
        <v>1659</v>
      </c>
      <c r="H261" s="168">
        <v>340.28</v>
      </c>
      <c r="I261" s="169"/>
      <c r="L261" s="165"/>
      <c r="M261" s="170"/>
      <c r="T261" s="171"/>
      <c r="AT261" s="166" t="s">
        <v>184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175</v>
      </c>
    </row>
    <row r="262" spans="2:51" s="13" customFormat="1" ht="22.5">
      <c r="B262" s="165"/>
      <c r="D262" s="159" t="s">
        <v>184</v>
      </c>
      <c r="E262" s="166" t="s">
        <v>1</v>
      </c>
      <c r="F262" s="167" t="s">
        <v>1660</v>
      </c>
      <c r="H262" s="168">
        <v>163.971</v>
      </c>
      <c r="I262" s="169"/>
      <c r="L262" s="165"/>
      <c r="M262" s="170"/>
      <c r="T262" s="171"/>
      <c r="AT262" s="166" t="s">
        <v>184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175</v>
      </c>
    </row>
    <row r="263" spans="2:51" s="13" customFormat="1" ht="22.5">
      <c r="B263" s="165"/>
      <c r="D263" s="159" t="s">
        <v>184</v>
      </c>
      <c r="E263" s="166" t="s">
        <v>1</v>
      </c>
      <c r="F263" s="167" t="s">
        <v>1661</v>
      </c>
      <c r="H263" s="168">
        <v>222.76</v>
      </c>
      <c r="I263" s="169"/>
      <c r="L263" s="165"/>
      <c r="M263" s="170"/>
      <c r="T263" s="171"/>
      <c r="AT263" s="166" t="s">
        <v>184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175</v>
      </c>
    </row>
    <row r="264" spans="2:51" s="13" customFormat="1">
      <c r="B264" s="165"/>
      <c r="D264" s="159" t="s">
        <v>184</v>
      </c>
      <c r="E264" s="166" t="s">
        <v>1</v>
      </c>
      <c r="F264" s="167" t="s">
        <v>1662</v>
      </c>
      <c r="H264" s="168">
        <v>163.26</v>
      </c>
      <c r="I264" s="169"/>
      <c r="L264" s="165"/>
      <c r="M264" s="170"/>
      <c r="T264" s="171"/>
      <c r="AT264" s="166" t="s">
        <v>184</v>
      </c>
      <c r="AU264" s="166" t="s">
        <v>89</v>
      </c>
      <c r="AV264" s="13" t="s">
        <v>89</v>
      </c>
      <c r="AW264" s="13" t="s">
        <v>31</v>
      </c>
      <c r="AX264" s="13" t="s">
        <v>76</v>
      </c>
      <c r="AY264" s="166" t="s">
        <v>175</v>
      </c>
    </row>
    <row r="265" spans="2:51" s="13" customFormat="1">
      <c r="B265" s="165"/>
      <c r="D265" s="159" t="s">
        <v>184</v>
      </c>
      <c r="E265" s="166" t="s">
        <v>1</v>
      </c>
      <c r="F265" s="167" t="s">
        <v>1663</v>
      </c>
      <c r="H265" s="168">
        <v>43.78</v>
      </c>
      <c r="I265" s="169"/>
      <c r="L265" s="165"/>
      <c r="M265" s="170"/>
      <c r="T265" s="171"/>
      <c r="AT265" s="166" t="s">
        <v>184</v>
      </c>
      <c r="AU265" s="166" t="s">
        <v>89</v>
      </c>
      <c r="AV265" s="13" t="s">
        <v>89</v>
      </c>
      <c r="AW265" s="13" t="s">
        <v>31</v>
      </c>
      <c r="AX265" s="13" t="s">
        <v>76</v>
      </c>
      <c r="AY265" s="166" t="s">
        <v>175</v>
      </c>
    </row>
    <row r="266" spans="2:51" s="13" customFormat="1" ht="33.75">
      <c r="B266" s="165"/>
      <c r="D266" s="159" t="s">
        <v>184</v>
      </c>
      <c r="E266" s="166" t="s">
        <v>1</v>
      </c>
      <c r="F266" s="167" t="s">
        <v>1664</v>
      </c>
      <c r="H266" s="168">
        <v>86.552000000000007</v>
      </c>
      <c r="I266" s="169"/>
      <c r="L266" s="165"/>
      <c r="M266" s="170"/>
      <c r="T266" s="171"/>
      <c r="AT266" s="166" t="s">
        <v>184</v>
      </c>
      <c r="AU266" s="166" t="s">
        <v>89</v>
      </c>
      <c r="AV266" s="13" t="s">
        <v>89</v>
      </c>
      <c r="AW266" s="13" t="s">
        <v>31</v>
      </c>
      <c r="AX266" s="13" t="s">
        <v>76</v>
      </c>
      <c r="AY266" s="166" t="s">
        <v>175</v>
      </c>
    </row>
    <row r="267" spans="2:51" s="13" customFormat="1" ht="33.75">
      <c r="B267" s="165"/>
      <c r="D267" s="159" t="s">
        <v>184</v>
      </c>
      <c r="E267" s="166" t="s">
        <v>1</v>
      </c>
      <c r="F267" s="167" t="s">
        <v>1665</v>
      </c>
      <c r="H267" s="168">
        <v>75.031999999999996</v>
      </c>
      <c r="I267" s="169"/>
      <c r="L267" s="165"/>
      <c r="M267" s="170"/>
      <c r="T267" s="171"/>
      <c r="AT267" s="166" t="s">
        <v>184</v>
      </c>
      <c r="AU267" s="166" t="s">
        <v>89</v>
      </c>
      <c r="AV267" s="13" t="s">
        <v>89</v>
      </c>
      <c r="AW267" s="13" t="s">
        <v>31</v>
      </c>
      <c r="AX267" s="13" t="s">
        <v>76</v>
      </c>
      <c r="AY267" s="166" t="s">
        <v>175</v>
      </c>
    </row>
    <row r="268" spans="2:51" s="13" customFormat="1" ht="22.5">
      <c r="B268" s="165"/>
      <c r="D268" s="159" t="s">
        <v>184</v>
      </c>
      <c r="E268" s="166" t="s">
        <v>1</v>
      </c>
      <c r="F268" s="167" t="s">
        <v>1666</v>
      </c>
      <c r="H268" s="168">
        <v>85.918999999999997</v>
      </c>
      <c r="I268" s="169"/>
      <c r="L268" s="165"/>
      <c r="M268" s="170"/>
      <c r="T268" s="171"/>
      <c r="AT268" s="166" t="s">
        <v>184</v>
      </c>
      <c r="AU268" s="166" t="s">
        <v>89</v>
      </c>
      <c r="AV268" s="13" t="s">
        <v>89</v>
      </c>
      <c r="AW268" s="13" t="s">
        <v>31</v>
      </c>
      <c r="AX268" s="13" t="s">
        <v>76</v>
      </c>
      <c r="AY268" s="166" t="s">
        <v>175</v>
      </c>
    </row>
    <row r="269" spans="2:51" s="13" customFormat="1">
      <c r="B269" s="165"/>
      <c r="D269" s="159" t="s">
        <v>184</v>
      </c>
      <c r="E269" s="166" t="s">
        <v>1</v>
      </c>
      <c r="F269" s="167" t="s">
        <v>1667</v>
      </c>
      <c r="H269" s="168">
        <v>75.599999999999994</v>
      </c>
      <c r="I269" s="169"/>
      <c r="L269" s="165"/>
      <c r="M269" s="170"/>
      <c r="T269" s="171"/>
      <c r="AT269" s="166" t="s">
        <v>184</v>
      </c>
      <c r="AU269" s="166" t="s">
        <v>89</v>
      </c>
      <c r="AV269" s="13" t="s">
        <v>89</v>
      </c>
      <c r="AW269" s="13" t="s">
        <v>31</v>
      </c>
      <c r="AX269" s="13" t="s">
        <v>76</v>
      </c>
      <c r="AY269" s="166" t="s">
        <v>175</v>
      </c>
    </row>
    <row r="270" spans="2:51" s="13" customFormat="1" ht="22.5">
      <c r="B270" s="165"/>
      <c r="D270" s="159" t="s">
        <v>184</v>
      </c>
      <c r="E270" s="166" t="s">
        <v>1</v>
      </c>
      <c r="F270" s="167" t="s">
        <v>1668</v>
      </c>
      <c r="H270" s="168">
        <v>95.438000000000002</v>
      </c>
      <c r="I270" s="169"/>
      <c r="L270" s="165"/>
      <c r="M270" s="170"/>
      <c r="T270" s="171"/>
      <c r="AT270" s="166" t="s">
        <v>184</v>
      </c>
      <c r="AU270" s="166" t="s">
        <v>89</v>
      </c>
      <c r="AV270" s="13" t="s">
        <v>89</v>
      </c>
      <c r="AW270" s="13" t="s">
        <v>31</v>
      </c>
      <c r="AX270" s="13" t="s">
        <v>76</v>
      </c>
      <c r="AY270" s="166" t="s">
        <v>175</v>
      </c>
    </row>
    <row r="271" spans="2:51" s="13" customFormat="1" ht="22.5">
      <c r="B271" s="165"/>
      <c r="D271" s="159" t="s">
        <v>184</v>
      </c>
      <c r="E271" s="166" t="s">
        <v>1</v>
      </c>
      <c r="F271" s="167" t="s">
        <v>1669</v>
      </c>
      <c r="H271" s="168">
        <v>100.05</v>
      </c>
      <c r="I271" s="169"/>
      <c r="L271" s="165"/>
      <c r="M271" s="170"/>
      <c r="T271" s="171"/>
      <c r="AT271" s="166" t="s">
        <v>184</v>
      </c>
      <c r="AU271" s="166" t="s">
        <v>89</v>
      </c>
      <c r="AV271" s="13" t="s">
        <v>89</v>
      </c>
      <c r="AW271" s="13" t="s">
        <v>31</v>
      </c>
      <c r="AX271" s="13" t="s">
        <v>76</v>
      </c>
      <c r="AY271" s="166" t="s">
        <v>175</v>
      </c>
    </row>
    <row r="272" spans="2:51" s="13" customFormat="1">
      <c r="B272" s="165"/>
      <c r="D272" s="159" t="s">
        <v>184</v>
      </c>
      <c r="E272" s="166" t="s">
        <v>1</v>
      </c>
      <c r="F272" s="167" t="s">
        <v>1670</v>
      </c>
      <c r="H272" s="168">
        <v>29.806999999999999</v>
      </c>
      <c r="I272" s="169"/>
      <c r="L272" s="165"/>
      <c r="M272" s="170"/>
      <c r="T272" s="171"/>
      <c r="AT272" s="166" t="s">
        <v>184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175</v>
      </c>
    </row>
    <row r="273" spans="2:51" s="13" customFormat="1" ht="22.5">
      <c r="B273" s="165"/>
      <c r="D273" s="159" t="s">
        <v>184</v>
      </c>
      <c r="E273" s="166" t="s">
        <v>1</v>
      </c>
      <c r="F273" s="167" t="s">
        <v>1671</v>
      </c>
      <c r="H273" s="168">
        <v>97.658000000000001</v>
      </c>
      <c r="I273" s="169"/>
      <c r="L273" s="165"/>
      <c r="M273" s="170"/>
      <c r="T273" s="171"/>
      <c r="AT273" s="166" t="s">
        <v>184</v>
      </c>
      <c r="AU273" s="166" t="s">
        <v>89</v>
      </c>
      <c r="AV273" s="13" t="s">
        <v>89</v>
      </c>
      <c r="AW273" s="13" t="s">
        <v>31</v>
      </c>
      <c r="AX273" s="13" t="s">
        <v>76</v>
      </c>
      <c r="AY273" s="166" t="s">
        <v>175</v>
      </c>
    </row>
    <row r="274" spans="2:51" s="13" customFormat="1">
      <c r="B274" s="165"/>
      <c r="D274" s="159" t="s">
        <v>184</v>
      </c>
      <c r="E274" s="166" t="s">
        <v>1</v>
      </c>
      <c r="F274" s="167" t="s">
        <v>1672</v>
      </c>
      <c r="H274" s="168">
        <v>43.264000000000003</v>
      </c>
      <c r="I274" s="169"/>
      <c r="L274" s="165"/>
      <c r="M274" s="170"/>
      <c r="T274" s="171"/>
      <c r="AT274" s="166" t="s">
        <v>184</v>
      </c>
      <c r="AU274" s="166" t="s">
        <v>89</v>
      </c>
      <c r="AV274" s="13" t="s">
        <v>89</v>
      </c>
      <c r="AW274" s="13" t="s">
        <v>31</v>
      </c>
      <c r="AX274" s="13" t="s">
        <v>76</v>
      </c>
      <c r="AY274" s="166" t="s">
        <v>175</v>
      </c>
    </row>
    <row r="275" spans="2:51" s="13" customFormat="1">
      <c r="B275" s="165"/>
      <c r="D275" s="159" t="s">
        <v>184</v>
      </c>
      <c r="E275" s="166" t="s">
        <v>1</v>
      </c>
      <c r="F275" s="167" t="s">
        <v>1673</v>
      </c>
      <c r="H275" s="168">
        <v>40.783999999999999</v>
      </c>
      <c r="I275" s="169"/>
      <c r="L275" s="165"/>
      <c r="M275" s="170"/>
      <c r="T275" s="171"/>
      <c r="AT275" s="166" t="s">
        <v>184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175</v>
      </c>
    </row>
    <row r="276" spans="2:51" s="13" customFormat="1">
      <c r="B276" s="165"/>
      <c r="D276" s="159" t="s">
        <v>184</v>
      </c>
      <c r="E276" s="166" t="s">
        <v>1</v>
      </c>
      <c r="F276" s="167" t="s">
        <v>1674</v>
      </c>
      <c r="H276" s="168">
        <v>49.829000000000001</v>
      </c>
      <c r="I276" s="169"/>
      <c r="L276" s="165"/>
      <c r="M276" s="170"/>
      <c r="T276" s="171"/>
      <c r="AT276" s="166" t="s">
        <v>184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175</v>
      </c>
    </row>
    <row r="277" spans="2:51" s="13" customFormat="1">
      <c r="B277" s="165"/>
      <c r="D277" s="159" t="s">
        <v>184</v>
      </c>
      <c r="E277" s="166" t="s">
        <v>1</v>
      </c>
      <c r="F277" s="167" t="s">
        <v>1675</v>
      </c>
      <c r="H277" s="168">
        <v>28.527999999999999</v>
      </c>
      <c r="I277" s="169"/>
      <c r="L277" s="165"/>
      <c r="M277" s="170"/>
      <c r="T277" s="171"/>
      <c r="AT277" s="166" t="s">
        <v>184</v>
      </c>
      <c r="AU277" s="166" t="s">
        <v>89</v>
      </c>
      <c r="AV277" s="13" t="s">
        <v>89</v>
      </c>
      <c r="AW277" s="13" t="s">
        <v>31</v>
      </c>
      <c r="AX277" s="13" t="s">
        <v>76</v>
      </c>
      <c r="AY277" s="166" t="s">
        <v>175</v>
      </c>
    </row>
    <row r="278" spans="2:51" s="13" customFormat="1">
      <c r="B278" s="165"/>
      <c r="D278" s="159" t="s">
        <v>184</v>
      </c>
      <c r="E278" s="166" t="s">
        <v>1</v>
      </c>
      <c r="F278" s="167" t="s">
        <v>1676</v>
      </c>
      <c r="H278" s="168">
        <v>14.27</v>
      </c>
      <c r="I278" s="169"/>
      <c r="L278" s="165"/>
      <c r="M278" s="170"/>
      <c r="T278" s="171"/>
      <c r="AT278" s="166" t="s">
        <v>184</v>
      </c>
      <c r="AU278" s="166" t="s">
        <v>89</v>
      </c>
      <c r="AV278" s="13" t="s">
        <v>89</v>
      </c>
      <c r="AW278" s="13" t="s">
        <v>31</v>
      </c>
      <c r="AX278" s="13" t="s">
        <v>76</v>
      </c>
      <c r="AY278" s="166" t="s">
        <v>175</v>
      </c>
    </row>
    <row r="279" spans="2:51" s="13" customFormat="1">
      <c r="B279" s="165"/>
      <c r="D279" s="159" t="s">
        <v>184</v>
      </c>
      <c r="E279" s="166" t="s">
        <v>1</v>
      </c>
      <c r="F279" s="167" t="s">
        <v>1677</v>
      </c>
      <c r="H279" s="168">
        <v>14.27</v>
      </c>
      <c r="I279" s="169"/>
      <c r="L279" s="165"/>
      <c r="M279" s="170"/>
      <c r="T279" s="171"/>
      <c r="AT279" s="166" t="s">
        <v>184</v>
      </c>
      <c r="AU279" s="166" t="s">
        <v>89</v>
      </c>
      <c r="AV279" s="13" t="s">
        <v>89</v>
      </c>
      <c r="AW279" s="13" t="s">
        <v>31</v>
      </c>
      <c r="AX279" s="13" t="s">
        <v>76</v>
      </c>
      <c r="AY279" s="166" t="s">
        <v>175</v>
      </c>
    </row>
    <row r="280" spans="2:51" s="13" customFormat="1">
      <c r="B280" s="165"/>
      <c r="D280" s="159" t="s">
        <v>184</v>
      </c>
      <c r="E280" s="166" t="s">
        <v>1</v>
      </c>
      <c r="F280" s="167" t="s">
        <v>1678</v>
      </c>
      <c r="H280" s="168">
        <v>13.864000000000001</v>
      </c>
      <c r="I280" s="169"/>
      <c r="L280" s="165"/>
      <c r="M280" s="170"/>
      <c r="T280" s="171"/>
      <c r="AT280" s="166" t="s">
        <v>184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175</v>
      </c>
    </row>
    <row r="281" spans="2:51" s="13" customFormat="1">
      <c r="B281" s="165"/>
      <c r="D281" s="159" t="s">
        <v>184</v>
      </c>
      <c r="E281" s="166" t="s">
        <v>1</v>
      </c>
      <c r="F281" s="167" t="s">
        <v>1679</v>
      </c>
      <c r="H281" s="168">
        <v>13.864000000000001</v>
      </c>
      <c r="I281" s="169"/>
      <c r="L281" s="165"/>
      <c r="M281" s="170"/>
      <c r="T281" s="171"/>
      <c r="AT281" s="166" t="s">
        <v>184</v>
      </c>
      <c r="AU281" s="166" t="s">
        <v>89</v>
      </c>
      <c r="AV281" s="13" t="s">
        <v>89</v>
      </c>
      <c r="AW281" s="13" t="s">
        <v>31</v>
      </c>
      <c r="AX281" s="13" t="s">
        <v>76</v>
      </c>
      <c r="AY281" s="166" t="s">
        <v>175</v>
      </c>
    </row>
    <row r="282" spans="2:51" s="13" customFormat="1" ht="22.5">
      <c r="B282" s="165"/>
      <c r="D282" s="159" t="s">
        <v>184</v>
      </c>
      <c r="E282" s="166" t="s">
        <v>1</v>
      </c>
      <c r="F282" s="167" t="s">
        <v>1680</v>
      </c>
      <c r="H282" s="168">
        <v>232.48</v>
      </c>
      <c r="I282" s="169"/>
      <c r="L282" s="165"/>
      <c r="M282" s="170"/>
      <c r="T282" s="171"/>
      <c r="AT282" s="166" t="s">
        <v>184</v>
      </c>
      <c r="AU282" s="166" t="s">
        <v>89</v>
      </c>
      <c r="AV282" s="13" t="s">
        <v>89</v>
      </c>
      <c r="AW282" s="13" t="s">
        <v>31</v>
      </c>
      <c r="AX282" s="13" t="s">
        <v>76</v>
      </c>
      <c r="AY282" s="166" t="s">
        <v>175</v>
      </c>
    </row>
    <row r="283" spans="2:51" s="13" customFormat="1">
      <c r="B283" s="165"/>
      <c r="D283" s="159" t="s">
        <v>184</v>
      </c>
      <c r="E283" s="166" t="s">
        <v>1</v>
      </c>
      <c r="F283" s="167" t="s">
        <v>1681</v>
      </c>
      <c r="H283" s="168">
        <v>54.887999999999998</v>
      </c>
      <c r="I283" s="169"/>
      <c r="L283" s="165"/>
      <c r="M283" s="170"/>
      <c r="T283" s="171"/>
      <c r="AT283" s="166" t="s">
        <v>184</v>
      </c>
      <c r="AU283" s="166" t="s">
        <v>89</v>
      </c>
      <c r="AV283" s="13" t="s">
        <v>89</v>
      </c>
      <c r="AW283" s="13" t="s">
        <v>31</v>
      </c>
      <c r="AX283" s="13" t="s">
        <v>76</v>
      </c>
      <c r="AY283" s="166" t="s">
        <v>175</v>
      </c>
    </row>
    <row r="284" spans="2:51" s="13" customFormat="1">
      <c r="B284" s="165"/>
      <c r="D284" s="159" t="s">
        <v>184</v>
      </c>
      <c r="E284" s="166" t="s">
        <v>1</v>
      </c>
      <c r="F284" s="167" t="s">
        <v>1682</v>
      </c>
      <c r="H284" s="168">
        <v>26.87</v>
      </c>
      <c r="I284" s="169"/>
      <c r="L284" s="165"/>
      <c r="M284" s="170"/>
      <c r="T284" s="171"/>
      <c r="AT284" s="166" t="s">
        <v>184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175</v>
      </c>
    </row>
    <row r="285" spans="2:51" s="13" customFormat="1">
      <c r="B285" s="165"/>
      <c r="D285" s="159" t="s">
        <v>184</v>
      </c>
      <c r="E285" s="166" t="s">
        <v>1</v>
      </c>
      <c r="F285" s="167" t="s">
        <v>1683</v>
      </c>
      <c r="H285" s="168">
        <v>22.916</v>
      </c>
      <c r="I285" s="169"/>
      <c r="L285" s="165"/>
      <c r="M285" s="170"/>
      <c r="T285" s="171"/>
      <c r="AT285" s="166" t="s">
        <v>184</v>
      </c>
      <c r="AU285" s="166" t="s">
        <v>89</v>
      </c>
      <c r="AV285" s="13" t="s">
        <v>89</v>
      </c>
      <c r="AW285" s="13" t="s">
        <v>31</v>
      </c>
      <c r="AX285" s="13" t="s">
        <v>76</v>
      </c>
      <c r="AY285" s="166" t="s">
        <v>175</v>
      </c>
    </row>
    <row r="286" spans="2:51" s="13" customFormat="1">
      <c r="B286" s="165"/>
      <c r="D286" s="159" t="s">
        <v>184</v>
      </c>
      <c r="E286" s="166" t="s">
        <v>1</v>
      </c>
      <c r="F286" s="167" t="s">
        <v>1684</v>
      </c>
      <c r="H286" s="168">
        <v>27.622</v>
      </c>
      <c r="I286" s="169"/>
      <c r="L286" s="165"/>
      <c r="M286" s="170"/>
      <c r="T286" s="171"/>
      <c r="AT286" s="166" t="s">
        <v>184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175</v>
      </c>
    </row>
    <row r="287" spans="2:51" s="13" customFormat="1">
      <c r="B287" s="165"/>
      <c r="D287" s="159" t="s">
        <v>184</v>
      </c>
      <c r="E287" s="166" t="s">
        <v>1</v>
      </c>
      <c r="F287" s="167" t="s">
        <v>1685</v>
      </c>
      <c r="H287" s="168">
        <v>39.993000000000002</v>
      </c>
      <c r="I287" s="169"/>
      <c r="L287" s="165"/>
      <c r="M287" s="170"/>
      <c r="T287" s="171"/>
      <c r="AT287" s="166" t="s">
        <v>184</v>
      </c>
      <c r="AU287" s="166" t="s">
        <v>89</v>
      </c>
      <c r="AV287" s="13" t="s">
        <v>89</v>
      </c>
      <c r="AW287" s="13" t="s">
        <v>31</v>
      </c>
      <c r="AX287" s="13" t="s">
        <v>76</v>
      </c>
      <c r="AY287" s="166" t="s">
        <v>175</v>
      </c>
    </row>
    <row r="288" spans="2:51" s="13" customFormat="1" ht="33.75">
      <c r="B288" s="165"/>
      <c r="D288" s="159" t="s">
        <v>184</v>
      </c>
      <c r="E288" s="166" t="s">
        <v>1</v>
      </c>
      <c r="F288" s="167" t="s">
        <v>1686</v>
      </c>
      <c r="H288" s="168">
        <v>84.661000000000001</v>
      </c>
      <c r="I288" s="169"/>
      <c r="L288" s="165"/>
      <c r="M288" s="170"/>
      <c r="T288" s="171"/>
      <c r="AT288" s="166" t="s">
        <v>184</v>
      </c>
      <c r="AU288" s="166" t="s">
        <v>89</v>
      </c>
      <c r="AV288" s="13" t="s">
        <v>89</v>
      </c>
      <c r="AW288" s="13" t="s">
        <v>31</v>
      </c>
      <c r="AX288" s="13" t="s">
        <v>76</v>
      </c>
      <c r="AY288" s="166" t="s">
        <v>175</v>
      </c>
    </row>
    <row r="289" spans="2:65" s="13" customFormat="1" ht="22.5">
      <c r="B289" s="165"/>
      <c r="D289" s="159" t="s">
        <v>184</v>
      </c>
      <c r="E289" s="166" t="s">
        <v>1</v>
      </c>
      <c r="F289" s="167" t="s">
        <v>1687</v>
      </c>
      <c r="H289" s="168">
        <v>69.293000000000006</v>
      </c>
      <c r="I289" s="169"/>
      <c r="L289" s="165"/>
      <c r="M289" s="170"/>
      <c r="T289" s="171"/>
      <c r="AT289" s="166" t="s">
        <v>184</v>
      </c>
      <c r="AU289" s="166" t="s">
        <v>89</v>
      </c>
      <c r="AV289" s="13" t="s">
        <v>89</v>
      </c>
      <c r="AW289" s="13" t="s">
        <v>31</v>
      </c>
      <c r="AX289" s="13" t="s">
        <v>76</v>
      </c>
      <c r="AY289" s="166" t="s">
        <v>175</v>
      </c>
    </row>
    <row r="290" spans="2:65" s="13" customFormat="1" ht="22.5">
      <c r="B290" s="165"/>
      <c r="D290" s="159" t="s">
        <v>184</v>
      </c>
      <c r="E290" s="166" t="s">
        <v>1</v>
      </c>
      <c r="F290" s="167" t="s">
        <v>1688</v>
      </c>
      <c r="H290" s="168">
        <v>82.155000000000001</v>
      </c>
      <c r="I290" s="169"/>
      <c r="L290" s="165"/>
      <c r="M290" s="170"/>
      <c r="T290" s="171"/>
      <c r="AT290" s="166" t="s">
        <v>184</v>
      </c>
      <c r="AU290" s="166" t="s">
        <v>89</v>
      </c>
      <c r="AV290" s="13" t="s">
        <v>89</v>
      </c>
      <c r="AW290" s="13" t="s">
        <v>31</v>
      </c>
      <c r="AX290" s="13" t="s">
        <v>76</v>
      </c>
      <c r="AY290" s="166" t="s">
        <v>175</v>
      </c>
    </row>
    <row r="291" spans="2:65" s="12" customFormat="1">
      <c r="B291" s="158"/>
      <c r="D291" s="159" t="s">
        <v>184</v>
      </c>
      <c r="E291" s="160" t="s">
        <v>1</v>
      </c>
      <c r="F291" s="161" t="s">
        <v>1689</v>
      </c>
      <c r="H291" s="160" t="s">
        <v>1</v>
      </c>
      <c r="I291" s="162"/>
      <c r="L291" s="158"/>
      <c r="M291" s="163"/>
      <c r="T291" s="164"/>
      <c r="AT291" s="160" t="s">
        <v>184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175</v>
      </c>
    </row>
    <row r="292" spans="2:65" s="13" customFormat="1">
      <c r="B292" s="165"/>
      <c r="D292" s="159" t="s">
        <v>184</v>
      </c>
      <c r="E292" s="166" t="s">
        <v>1</v>
      </c>
      <c r="F292" s="167" t="s">
        <v>1690</v>
      </c>
      <c r="H292" s="168">
        <v>58.902000000000001</v>
      </c>
      <c r="I292" s="169"/>
      <c r="L292" s="165"/>
      <c r="M292" s="170"/>
      <c r="T292" s="171"/>
      <c r="AT292" s="166" t="s">
        <v>184</v>
      </c>
      <c r="AU292" s="166" t="s">
        <v>89</v>
      </c>
      <c r="AV292" s="13" t="s">
        <v>89</v>
      </c>
      <c r="AW292" s="13" t="s">
        <v>31</v>
      </c>
      <c r="AX292" s="13" t="s">
        <v>76</v>
      </c>
      <c r="AY292" s="166" t="s">
        <v>175</v>
      </c>
    </row>
    <row r="293" spans="2:65" s="12" customFormat="1" ht="22.5">
      <c r="B293" s="158"/>
      <c r="D293" s="159" t="s">
        <v>184</v>
      </c>
      <c r="E293" s="160" t="s">
        <v>1</v>
      </c>
      <c r="F293" s="161" t="s">
        <v>1691</v>
      </c>
      <c r="H293" s="160" t="s">
        <v>1</v>
      </c>
      <c r="I293" s="162"/>
      <c r="L293" s="158"/>
      <c r="M293" s="163"/>
      <c r="T293" s="164"/>
      <c r="AT293" s="160" t="s">
        <v>184</v>
      </c>
      <c r="AU293" s="160" t="s">
        <v>89</v>
      </c>
      <c r="AV293" s="12" t="s">
        <v>83</v>
      </c>
      <c r="AW293" s="12" t="s">
        <v>31</v>
      </c>
      <c r="AX293" s="12" t="s">
        <v>76</v>
      </c>
      <c r="AY293" s="160" t="s">
        <v>175</v>
      </c>
    </row>
    <row r="294" spans="2:65" s="13" customFormat="1">
      <c r="B294" s="165"/>
      <c r="D294" s="159" t="s">
        <v>184</v>
      </c>
      <c r="E294" s="166" t="s">
        <v>1</v>
      </c>
      <c r="F294" s="167" t="s">
        <v>1692</v>
      </c>
      <c r="H294" s="168">
        <v>-237.75399999999999</v>
      </c>
      <c r="I294" s="169"/>
      <c r="L294" s="165"/>
      <c r="M294" s="170"/>
      <c r="T294" s="171"/>
      <c r="AT294" s="166" t="s">
        <v>184</v>
      </c>
      <c r="AU294" s="166" t="s">
        <v>89</v>
      </c>
      <c r="AV294" s="13" t="s">
        <v>89</v>
      </c>
      <c r="AW294" s="13" t="s">
        <v>31</v>
      </c>
      <c r="AX294" s="13" t="s">
        <v>76</v>
      </c>
      <c r="AY294" s="166" t="s">
        <v>175</v>
      </c>
    </row>
    <row r="295" spans="2:65" s="12" customFormat="1">
      <c r="B295" s="158"/>
      <c r="D295" s="159" t="s">
        <v>184</v>
      </c>
      <c r="E295" s="160" t="s">
        <v>1</v>
      </c>
      <c r="F295" s="161" t="s">
        <v>1693</v>
      </c>
      <c r="H295" s="160" t="s">
        <v>1</v>
      </c>
      <c r="I295" s="162"/>
      <c r="L295" s="158"/>
      <c r="M295" s="163"/>
      <c r="T295" s="164"/>
      <c r="AT295" s="160" t="s">
        <v>184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175</v>
      </c>
    </row>
    <row r="296" spans="2:65" s="13" customFormat="1">
      <c r="B296" s="165"/>
      <c r="D296" s="159" t="s">
        <v>184</v>
      </c>
      <c r="E296" s="166" t="s">
        <v>1</v>
      </c>
      <c r="F296" s="167" t="s">
        <v>1694</v>
      </c>
      <c r="H296" s="168">
        <v>-36.225999999999999</v>
      </c>
      <c r="I296" s="169"/>
      <c r="L296" s="165"/>
      <c r="M296" s="170"/>
      <c r="T296" s="171"/>
      <c r="AT296" s="166" t="s">
        <v>184</v>
      </c>
      <c r="AU296" s="166" t="s">
        <v>89</v>
      </c>
      <c r="AV296" s="13" t="s">
        <v>89</v>
      </c>
      <c r="AW296" s="13" t="s">
        <v>31</v>
      </c>
      <c r="AX296" s="13" t="s">
        <v>76</v>
      </c>
      <c r="AY296" s="166" t="s">
        <v>175</v>
      </c>
    </row>
    <row r="297" spans="2:65" s="12" customFormat="1">
      <c r="B297" s="158"/>
      <c r="D297" s="159" t="s">
        <v>184</v>
      </c>
      <c r="E297" s="160" t="s">
        <v>1</v>
      </c>
      <c r="F297" s="161" t="s">
        <v>1695</v>
      </c>
      <c r="H297" s="160" t="s">
        <v>1</v>
      </c>
      <c r="I297" s="162"/>
      <c r="L297" s="158"/>
      <c r="M297" s="163"/>
      <c r="T297" s="164"/>
      <c r="AT297" s="160" t="s">
        <v>184</v>
      </c>
      <c r="AU297" s="160" t="s">
        <v>89</v>
      </c>
      <c r="AV297" s="12" t="s">
        <v>83</v>
      </c>
      <c r="AW297" s="12" t="s">
        <v>31</v>
      </c>
      <c r="AX297" s="12" t="s">
        <v>76</v>
      </c>
      <c r="AY297" s="160" t="s">
        <v>175</v>
      </c>
    </row>
    <row r="298" spans="2:65" s="13" customFormat="1">
      <c r="B298" s="165"/>
      <c r="D298" s="159" t="s">
        <v>184</v>
      </c>
      <c r="E298" s="166" t="s">
        <v>1</v>
      </c>
      <c r="F298" s="167" t="s">
        <v>1696</v>
      </c>
      <c r="H298" s="168">
        <v>-347.71499999999997</v>
      </c>
      <c r="I298" s="169"/>
      <c r="L298" s="165"/>
      <c r="M298" s="170"/>
      <c r="T298" s="171"/>
      <c r="AT298" s="166" t="s">
        <v>184</v>
      </c>
      <c r="AU298" s="166" t="s">
        <v>89</v>
      </c>
      <c r="AV298" s="13" t="s">
        <v>89</v>
      </c>
      <c r="AW298" s="13" t="s">
        <v>31</v>
      </c>
      <c r="AX298" s="13" t="s">
        <v>76</v>
      </c>
      <c r="AY298" s="166" t="s">
        <v>175</v>
      </c>
    </row>
    <row r="299" spans="2:65" s="14" customFormat="1">
      <c r="B299" s="183"/>
      <c r="D299" s="159" t="s">
        <v>184</v>
      </c>
      <c r="E299" s="184" t="s">
        <v>1</v>
      </c>
      <c r="F299" s="185" t="s">
        <v>204</v>
      </c>
      <c r="H299" s="186">
        <v>4819.9679999999998</v>
      </c>
      <c r="I299" s="187"/>
      <c r="L299" s="183"/>
      <c r="M299" s="188"/>
      <c r="T299" s="189"/>
      <c r="AT299" s="184" t="s">
        <v>184</v>
      </c>
      <c r="AU299" s="184" t="s">
        <v>89</v>
      </c>
      <c r="AV299" s="14" t="s">
        <v>182</v>
      </c>
      <c r="AW299" s="14" t="s">
        <v>31</v>
      </c>
      <c r="AX299" s="14" t="s">
        <v>83</v>
      </c>
      <c r="AY299" s="184" t="s">
        <v>175</v>
      </c>
    </row>
    <row r="300" spans="2:65" s="1" customFormat="1" ht="24.2" customHeight="1">
      <c r="B300" s="143"/>
      <c r="C300" s="144" t="s">
        <v>367</v>
      </c>
      <c r="D300" s="144" t="s">
        <v>178</v>
      </c>
      <c r="E300" s="145" t="s">
        <v>1697</v>
      </c>
      <c r="F300" s="146" t="s">
        <v>1698</v>
      </c>
      <c r="G300" s="147" t="s">
        <v>197</v>
      </c>
      <c r="H300" s="148">
        <v>22.95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42</v>
      </c>
      <c r="P300" s="154">
        <f>O300*H300</f>
        <v>0</v>
      </c>
      <c r="Q300" s="154">
        <v>3.6232E-2</v>
      </c>
      <c r="R300" s="154">
        <f>Q300*H300</f>
        <v>0.83152439999999994</v>
      </c>
      <c r="S300" s="154">
        <v>0</v>
      </c>
      <c r="T300" s="155">
        <f>S300*H300</f>
        <v>0</v>
      </c>
      <c r="AR300" s="156" t="s">
        <v>182</v>
      </c>
      <c r="AT300" s="156" t="s">
        <v>178</v>
      </c>
      <c r="AU300" s="156" t="s">
        <v>89</v>
      </c>
      <c r="AY300" s="17" t="s">
        <v>175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89</v>
      </c>
      <c r="BK300" s="157">
        <f>ROUND(I300*H300,2)</f>
        <v>0</v>
      </c>
      <c r="BL300" s="17" t="s">
        <v>182</v>
      </c>
      <c r="BM300" s="156" t="s">
        <v>1699</v>
      </c>
    </row>
    <row r="301" spans="2:65" s="12" customFormat="1">
      <c r="B301" s="158"/>
      <c r="D301" s="159" t="s">
        <v>184</v>
      </c>
      <c r="E301" s="160" t="s">
        <v>1</v>
      </c>
      <c r="F301" s="161" t="s">
        <v>1700</v>
      </c>
      <c r="H301" s="160" t="s">
        <v>1</v>
      </c>
      <c r="I301" s="162"/>
      <c r="L301" s="158"/>
      <c r="M301" s="163"/>
      <c r="T301" s="164"/>
      <c r="AT301" s="160" t="s">
        <v>184</v>
      </c>
      <c r="AU301" s="160" t="s">
        <v>89</v>
      </c>
      <c r="AV301" s="12" t="s">
        <v>83</v>
      </c>
      <c r="AW301" s="12" t="s">
        <v>31</v>
      </c>
      <c r="AX301" s="12" t="s">
        <v>76</v>
      </c>
      <c r="AY301" s="160" t="s">
        <v>175</v>
      </c>
    </row>
    <row r="302" spans="2:65" s="13" customFormat="1">
      <c r="B302" s="165"/>
      <c r="D302" s="159" t="s">
        <v>184</v>
      </c>
      <c r="E302" s="166" t="s">
        <v>1</v>
      </c>
      <c r="F302" s="167" t="s">
        <v>1701</v>
      </c>
      <c r="H302" s="168">
        <v>9.9</v>
      </c>
      <c r="I302" s="169"/>
      <c r="L302" s="165"/>
      <c r="M302" s="170"/>
      <c r="T302" s="171"/>
      <c r="AT302" s="166" t="s">
        <v>184</v>
      </c>
      <c r="AU302" s="166" t="s">
        <v>89</v>
      </c>
      <c r="AV302" s="13" t="s">
        <v>89</v>
      </c>
      <c r="AW302" s="13" t="s">
        <v>31</v>
      </c>
      <c r="AX302" s="13" t="s">
        <v>76</v>
      </c>
      <c r="AY302" s="166" t="s">
        <v>175</v>
      </c>
    </row>
    <row r="303" spans="2:65" s="13" customFormat="1">
      <c r="B303" s="165"/>
      <c r="D303" s="159" t="s">
        <v>184</v>
      </c>
      <c r="E303" s="166" t="s">
        <v>1</v>
      </c>
      <c r="F303" s="167" t="s">
        <v>1702</v>
      </c>
      <c r="H303" s="168">
        <v>13.05</v>
      </c>
      <c r="I303" s="169"/>
      <c r="L303" s="165"/>
      <c r="M303" s="170"/>
      <c r="T303" s="171"/>
      <c r="AT303" s="166" t="s">
        <v>184</v>
      </c>
      <c r="AU303" s="166" t="s">
        <v>89</v>
      </c>
      <c r="AV303" s="13" t="s">
        <v>89</v>
      </c>
      <c r="AW303" s="13" t="s">
        <v>31</v>
      </c>
      <c r="AX303" s="13" t="s">
        <v>76</v>
      </c>
      <c r="AY303" s="166" t="s">
        <v>175</v>
      </c>
    </row>
    <row r="304" spans="2:65" s="14" customFormat="1">
      <c r="B304" s="183"/>
      <c r="D304" s="159" t="s">
        <v>184</v>
      </c>
      <c r="E304" s="184" t="s">
        <v>1</v>
      </c>
      <c r="F304" s="185" t="s">
        <v>204</v>
      </c>
      <c r="H304" s="186">
        <v>22.95</v>
      </c>
      <c r="I304" s="187"/>
      <c r="L304" s="183"/>
      <c r="M304" s="188"/>
      <c r="T304" s="189"/>
      <c r="AT304" s="184" t="s">
        <v>184</v>
      </c>
      <c r="AU304" s="184" t="s">
        <v>89</v>
      </c>
      <c r="AV304" s="14" t="s">
        <v>182</v>
      </c>
      <c r="AW304" s="14" t="s">
        <v>31</v>
      </c>
      <c r="AX304" s="14" t="s">
        <v>83</v>
      </c>
      <c r="AY304" s="184" t="s">
        <v>175</v>
      </c>
    </row>
    <row r="305" spans="2:65" s="1" customFormat="1" ht="24.2" customHeight="1">
      <c r="B305" s="143"/>
      <c r="C305" s="144" t="s">
        <v>373</v>
      </c>
      <c r="D305" s="144" t="s">
        <v>178</v>
      </c>
      <c r="E305" s="145" t="s">
        <v>248</v>
      </c>
      <c r="F305" s="146" t="s">
        <v>249</v>
      </c>
      <c r="G305" s="147" t="s">
        <v>197</v>
      </c>
      <c r="H305" s="148">
        <v>2919.828</v>
      </c>
      <c r="I305" s="149"/>
      <c r="J305" s="150">
        <f>ROUND(I305*H305,2)</f>
        <v>0</v>
      </c>
      <c r="K305" s="151"/>
      <c r="L305" s="32"/>
      <c r="M305" s="152" t="s">
        <v>1</v>
      </c>
      <c r="N305" s="153" t="s">
        <v>42</v>
      </c>
      <c r="P305" s="154">
        <f>O305*H305</f>
        <v>0</v>
      </c>
      <c r="Q305" s="154">
        <v>2.2499999999999999E-4</v>
      </c>
      <c r="R305" s="154">
        <f>Q305*H305</f>
        <v>0.65696129999999997</v>
      </c>
      <c r="S305" s="154">
        <v>0</v>
      </c>
      <c r="T305" s="155">
        <f>S305*H305</f>
        <v>0</v>
      </c>
      <c r="AR305" s="156" t="s">
        <v>182</v>
      </c>
      <c r="AT305" s="156" t="s">
        <v>178</v>
      </c>
      <c r="AU305" s="156" t="s">
        <v>89</v>
      </c>
      <c r="AY305" s="17" t="s">
        <v>175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89</v>
      </c>
      <c r="BK305" s="157">
        <f>ROUND(I305*H305,2)</f>
        <v>0</v>
      </c>
      <c r="BL305" s="17" t="s">
        <v>182</v>
      </c>
      <c r="BM305" s="156" t="s">
        <v>1703</v>
      </c>
    </row>
    <row r="306" spans="2:65" s="13" customFormat="1">
      <c r="B306" s="165"/>
      <c r="D306" s="159" t="s">
        <v>184</v>
      </c>
      <c r="E306" s="166" t="s">
        <v>1</v>
      </c>
      <c r="F306" s="167" t="s">
        <v>1704</v>
      </c>
      <c r="H306" s="168">
        <v>25.181999999999999</v>
      </c>
      <c r="I306" s="169"/>
      <c r="L306" s="165"/>
      <c r="M306" s="170"/>
      <c r="T306" s="171"/>
      <c r="AT306" s="166" t="s">
        <v>184</v>
      </c>
      <c r="AU306" s="166" t="s">
        <v>89</v>
      </c>
      <c r="AV306" s="13" t="s">
        <v>89</v>
      </c>
      <c r="AW306" s="13" t="s">
        <v>31</v>
      </c>
      <c r="AX306" s="13" t="s">
        <v>76</v>
      </c>
      <c r="AY306" s="166" t="s">
        <v>175</v>
      </c>
    </row>
    <row r="307" spans="2:65" s="13" customFormat="1">
      <c r="B307" s="165"/>
      <c r="D307" s="159" t="s">
        <v>184</v>
      </c>
      <c r="E307" s="166" t="s">
        <v>1</v>
      </c>
      <c r="F307" s="167" t="s">
        <v>1705</v>
      </c>
      <c r="H307" s="168">
        <v>1445.99</v>
      </c>
      <c r="I307" s="169"/>
      <c r="L307" s="165"/>
      <c r="M307" s="170"/>
      <c r="T307" s="171"/>
      <c r="AT307" s="166" t="s">
        <v>184</v>
      </c>
      <c r="AU307" s="166" t="s">
        <v>89</v>
      </c>
      <c r="AV307" s="13" t="s">
        <v>89</v>
      </c>
      <c r="AW307" s="13" t="s">
        <v>31</v>
      </c>
      <c r="AX307" s="13" t="s">
        <v>76</v>
      </c>
      <c r="AY307" s="166" t="s">
        <v>175</v>
      </c>
    </row>
    <row r="308" spans="2:65" s="13" customFormat="1">
      <c r="B308" s="165"/>
      <c r="D308" s="159" t="s">
        <v>184</v>
      </c>
      <c r="E308" s="166" t="s">
        <v>1</v>
      </c>
      <c r="F308" s="167" t="s">
        <v>1706</v>
      </c>
      <c r="H308" s="168">
        <v>347.71499999999997</v>
      </c>
      <c r="I308" s="169"/>
      <c r="L308" s="165"/>
      <c r="M308" s="170"/>
      <c r="T308" s="171"/>
      <c r="AT308" s="166" t="s">
        <v>184</v>
      </c>
      <c r="AU308" s="166" t="s">
        <v>89</v>
      </c>
      <c r="AV308" s="13" t="s">
        <v>89</v>
      </c>
      <c r="AW308" s="13" t="s">
        <v>31</v>
      </c>
      <c r="AX308" s="13" t="s">
        <v>76</v>
      </c>
      <c r="AY308" s="166" t="s">
        <v>175</v>
      </c>
    </row>
    <row r="309" spans="2:65" s="13" customFormat="1">
      <c r="B309" s="165"/>
      <c r="D309" s="159" t="s">
        <v>184</v>
      </c>
      <c r="E309" s="166" t="s">
        <v>1</v>
      </c>
      <c r="F309" s="167" t="s">
        <v>1707</v>
      </c>
      <c r="H309" s="168">
        <v>1077.991</v>
      </c>
      <c r="I309" s="169"/>
      <c r="L309" s="165"/>
      <c r="M309" s="170"/>
      <c r="T309" s="171"/>
      <c r="AT309" s="166" t="s">
        <v>184</v>
      </c>
      <c r="AU309" s="166" t="s">
        <v>89</v>
      </c>
      <c r="AV309" s="13" t="s">
        <v>89</v>
      </c>
      <c r="AW309" s="13" t="s">
        <v>31</v>
      </c>
      <c r="AX309" s="13" t="s">
        <v>76</v>
      </c>
      <c r="AY309" s="166" t="s">
        <v>175</v>
      </c>
    </row>
    <row r="310" spans="2:65" s="13" customFormat="1">
      <c r="B310" s="165"/>
      <c r="D310" s="159" t="s">
        <v>184</v>
      </c>
      <c r="E310" s="166" t="s">
        <v>1</v>
      </c>
      <c r="F310" s="167" t="s">
        <v>1708</v>
      </c>
      <c r="H310" s="168">
        <v>22.95</v>
      </c>
      <c r="I310" s="169"/>
      <c r="L310" s="165"/>
      <c r="M310" s="170"/>
      <c r="T310" s="171"/>
      <c r="AT310" s="166" t="s">
        <v>184</v>
      </c>
      <c r="AU310" s="166" t="s">
        <v>89</v>
      </c>
      <c r="AV310" s="13" t="s">
        <v>89</v>
      </c>
      <c r="AW310" s="13" t="s">
        <v>31</v>
      </c>
      <c r="AX310" s="13" t="s">
        <v>76</v>
      </c>
      <c r="AY310" s="166" t="s">
        <v>175</v>
      </c>
    </row>
    <row r="311" spans="2:65" s="14" customFormat="1">
      <c r="B311" s="183"/>
      <c r="D311" s="159" t="s">
        <v>184</v>
      </c>
      <c r="E311" s="184" t="s">
        <v>1</v>
      </c>
      <c r="F311" s="185" t="s">
        <v>204</v>
      </c>
      <c r="H311" s="186">
        <v>2919.828</v>
      </c>
      <c r="I311" s="187"/>
      <c r="L311" s="183"/>
      <c r="M311" s="188"/>
      <c r="T311" s="189"/>
      <c r="AT311" s="184" t="s">
        <v>184</v>
      </c>
      <c r="AU311" s="184" t="s">
        <v>89</v>
      </c>
      <c r="AV311" s="14" t="s">
        <v>182</v>
      </c>
      <c r="AW311" s="14" t="s">
        <v>31</v>
      </c>
      <c r="AX311" s="14" t="s">
        <v>83</v>
      </c>
      <c r="AY311" s="184" t="s">
        <v>175</v>
      </c>
    </row>
    <row r="312" spans="2:65" s="1" customFormat="1" ht="24.2" customHeight="1">
      <c r="B312" s="143"/>
      <c r="C312" s="144" t="s">
        <v>378</v>
      </c>
      <c r="D312" s="144" t="s">
        <v>178</v>
      </c>
      <c r="E312" s="145" t="s">
        <v>1709</v>
      </c>
      <c r="F312" s="146" t="s">
        <v>1710</v>
      </c>
      <c r="G312" s="147" t="s">
        <v>197</v>
      </c>
      <c r="H312" s="148">
        <v>347.71499999999997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42</v>
      </c>
      <c r="P312" s="154">
        <f>O312*H312</f>
        <v>0</v>
      </c>
      <c r="Q312" s="154">
        <v>1.575E-2</v>
      </c>
      <c r="R312" s="154">
        <f>Q312*H312</f>
        <v>5.4765112499999997</v>
      </c>
      <c r="S312" s="154">
        <v>0</v>
      </c>
      <c r="T312" s="155">
        <f>S312*H312</f>
        <v>0</v>
      </c>
      <c r="AR312" s="156" t="s">
        <v>182</v>
      </c>
      <c r="AT312" s="156" t="s">
        <v>178</v>
      </c>
      <c r="AU312" s="156" t="s">
        <v>89</v>
      </c>
      <c r="AY312" s="17" t="s">
        <v>175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89</v>
      </c>
      <c r="BK312" s="157">
        <f>ROUND(I312*H312,2)</f>
        <v>0</v>
      </c>
      <c r="BL312" s="17" t="s">
        <v>182</v>
      </c>
      <c r="BM312" s="156" t="s">
        <v>1711</v>
      </c>
    </row>
    <row r="313" spans="2:65" s="12" customFormat="1">
      <c r="B313" s="158"/>
      <c r="D313" s="159" t="s">
        <v>184</v>
      </c>
      <c r="E313" s="160" t="s">
        <v>1</v>
      </c>
      <c r="F313" s="161" t="s">
        <v>1712</v>
      </c>
      <c r="H313" s="160" t="s">
        <v>1</v>
      </c>
      <c r="I313" s="162"/>
      <c r="L313" s="158"/>
      <c r="M313" s="163"/>
      <c r="T313" s="164"/>
      <c r="AT313" s="160" t="s">
        <v>184</v>
      </c>
      <c r="AU313" s="160" t="s">
        <v>89</v>
      </c>
      <c r="AV313" s="12" t="s">
        <v>83</v>
      </c>
      <c r="AW313" s="12" t="s">
        <v>31</v>
      </c>
      <c r="AX313" s="12" t="s">
        <v>76</v>
      </c>
      <c r="AY313" s="160" t="s">
        <v>175</v>
      </c>
    </row>
    <row r="314" spans="2:65" s="13" customFormat="1">
      <c r="B314" s="165"/>
      <c r="D314" s="159" t="s">
        <v>184</v>
      </c>
      <c r="E314" s="166" t="s">
        <v>1</v>
      </c>
      <c r="F314" s="167" t="s">
        <v>1713</v>
      </c>
      <c r="H314" s="168">
        <v>36.237000000000002</v>
      </c>
      <c r="I314" s="169"/>
      <c r="L314" s="165"/>
      <c r="M314" s="170"/>
      <c r="T314" s="171"/>
      <c r="AT314" s="166" t="s">
        <v>184</v>
      </c>
      <c r="AU314" s="166" t="s">
        <v>89</v>
      </c>
      <c r="AV314" s="13" t="s">
        <v>89</v>
      </c>
      <c r="AW314" s="13" t="s">
        <v>31</v>
      </c>
      <c r="AX314" s="13" t="s">
        <v>76</v>
      </c>
      <c r="AY314" s="166" t="s">
        <v>175</v>
      </c>
    </row>
    <row r="315" spans="2:65" s="13" customFormat="1">
      <c r="B315" s="165"/>
      <c r="D315" s="159" t="s">
        <v>184</v>
      </c>
      <c r="E315" s="166" t="s">
        <v>1</v>
      </c>
      <c r="F315" s="167" t="s">
        <v>1714</v>
      </c>
      <c r="H315" s="168">
        <v>11.141999999999999</v>
      </c>
      <c r="I315" s="169"/>
      <c r="L315" s="165"/>
      <c r="M315" s="170"/>
      <c r="T315" s="171"/>
      <c r="AT315" s="166" t="s">
        <v>184</v>
      </c>
      <c r="AU315" s="166" t="s">
        <v>89</v>
      </c>
      <c r="AV315" s="13" t="s">
        <v>89</v>
      </c>
      <c r="AW315" s="13" t="s">
        <v>31</v>
      </c>
      <c r="AX315" s="13" t="s">
        <v>76</v>
      </c>
      <c r="AY315" s="166" t="s">
        <v>175</v>
      </c>
    </row>
    <row r="316" spans="2:65" s="13" customFormat="1">
      <c r="B316" s="165"/>
      <c r="D316" s="159" t="s">
        <v>184</v>
      </c>
      <c r="E316" s="166" t="s">
        <v>1</v>
      </c>
      <c r="F316" s="167" t="s">
        <v>1715</v>
      </c>
      <c r="H316" s="168">
        <v>8.0579999999999998</v>
      </c>
      <c r="I316" s="169"/>
      <c r="L316" s="165"/>
      <c r="M316" s="170"/>
      <c r="T316" s="171"/>
      <c r="AT316" s="166" t="s">
        <v>184</v>
      </c>
      <c r="AU316" s="166" t="s">
        <v>89</v>
      </c>
      <c r="AV316" s="13" t="s">
        <v>89</v>
      </c>
      <c r="AW316" s="13" t="s">
        <v>31</v>
      </c>
      <c r="AX316" s="13" t="s">
        <v>76</v>
      </c>
      <c r="AY316" s="166" t="s">
        <v>175</v>
      </c>
    </row>
    <row r="317" spans="2:65" s="13" customFormat="1">
      <c r="B317" s="165"/>
      <c r="D317" s="159" t="s">
        <v>184</v>
      </c>
      <c r="E317" s="166" t="s">
        <v>1</v>
      </c>
      <c r="F317" s="167" t="s">
        <v>1716</v>
      </c>
      <c r="H317" s="168">
        <v>7.6379999999999999</v>
      </c>
      <c r="I317" s="169"/>
      <c r="L317" s="165"/>
      <c r="M317" s="170"/>
      <c r="T317" s="171"/>
      <c r="AT317" s="166" t="s">
        <v>184</v>
      </c>
      <c r="AU317" s="166" t="s">
        <v>89</v>
      </c>
      <c r="AV317" s="13" t="s">
        <v>89</v>
      </c>
      <c r="AW317" s="13" t="s">
        <v>31</v>
      </c>
      <c r="AX317" s="13" t="s">
        <v>76</v>
      </c>
      <c r="AY317" s="166" t="s">
        <v>175</v>
      </c>
    </row>
    <row r="318" spans="2:65" s="13" customFormat="1" ht="33.75">
      <c r="B318" s="165"/>
      <c r="D318" s="159" t="s">
        <v>184</v>
      </c>
      <c r="E318" s="166" t="s">
        <v>1</v>
      </c>
      <c r="F318" s="167" t="s">
        <v>1717</v>
      </c>
      <c r="H318" s="168">
        <v>39.219000000000001</v>
      </c>
      <c r="I318" s="169"/>
      <c r="L318" s="165"/>
      <c r="M318" s="170"/>
      <c r="T318" s="171"/>
      <c r="AT318" s="166" t="s">
        <v>184</v>
      </c>
      <c r="AU318" s="166" t="s">
        <v>89</v>
      </c>
      <c r="AV318" s="13" t="s">
        <v>89</v>
      </c>
      <c r="AW318" s="13" t="s">
        <v>31</v>
      </c>
      <c r="AX318" s="13" t="s">
        <v>76</v>
      </c>
      <c r="AY318" s="166" t="s">
        <v>175</v>
      </c>
    </row>
    <row r="319" spans="2:65" s="13" customFormat="1">
      <c r="B319" s="165"/>
      <c r="D319" s="159" t="s">
        <v>184</v>
      </c>
      <c r="E319" s="166" t="s">
        <v>1</v>
      </c>
      <c r="F319" s="167" t="s">
        <v>1718</v>
      </c>
      <c r="H319" s="168">
        <v>2.25</v>
      </c>
      <c r="I319" s="169"/>
      <c r="L319" s="165"/>
      <c r="M319" s="170"/>
      <c r="T319" s="171"/>
      <c r="AT319" s="166" t="s">
        <v>184</v>
      </c>
      <c r="AU319" s="166" t="s">
        <v>89</v>
      </c>
      <c r="AV319" s="13" t="s">
        <v>89</v>
      </c>
      <c r="AW319" s="13" t="s">
        <v>31</v>
      </c>
      <c r="AX319" s="13" t="s">
        <v>76</v>
      </c>
      <c r="AY319" s="166" t="s">
        <v>175</v>
      </c>
    </row>
    <row r="320" spans="2:65" s="13" customFormat="1">
      <c r="B320" s="165"/>
      <c r="D320" s="159" t="s">
        <v>184</v>
      </c>
      <c r="E320" s="166" t="s">
        <v>1</v>
      </c>
      <c r="F320" s="167" t="s">
        <v>1719</v>
      </c>
      <c r="H320" s="168">
        <v>2.25</v>
      </c>
      <c r="I320" s="169"/>
      <c r="L320" s="165"/>
      <c r="M320" s="170"/>
      <c r="T320" s="171"/>
      <c r="AT320" s="166" t="s">
        <v>184</v>
      </c>
      <c r="AU320" s="166" t="s">
        <v>89</v>
      </c>
      <c r="AV320" s="13" t="s">
        <v>89</v>
      </c>
      <c r="AW320" s="13" t="s">
        <v>31</v>
      </c>
      <c r="AX320" s="13" t="s">
        <v>76</v>
      </c>
      <c r="AY320" s="166" t="s">
        <v>175</v>
      </c>
    </row>
    <row r="321" spans="2:65" s="13" customFormat="1" ht="33.75">
      <c r="B321" s="165"/>
      <c r="D321" s="159" t="s">
        <v>184</v>
      </c>
      <c r="E321" s="166" t="s">
        <v>1</v>
      </c>
      <c r="F321" s="167" t="s">
        <v>1720</v>
      </c>
      <c r="H321" s="168">
        <v>53.954999999999998</v>
      </c>
      <c r="I321" s="169"/>
      <c r="L321" s="165"/>
      <c r="M321" s="170"/>
      <c r="T321" s="171"/>
      <c r="AT321" s="166" t="s">
        <v>184</v>
      </c>
      <c r="AU321" s="166" t="s">
        <v>89</v>
      </c>
      <c r="AV321" s="13" t="s">
        <v>89</v>
      </c>
      <c r="AW321" s="13" t="s">
        <v>31</v>
      </c>
      <c r="AX321" s="13" t="s">
        <v>76</v>
      </c>
      <c r="AY321" s="166" t="s">
        <v>175</v>
      </c>
    </row>
    <row r="322" spans="2:65" s="13" customFormat="1">
      <c r="B322" s="165"/>
      <c r="D322" s="159" t="s">
        <v>184</v>
      </c>
      <c r="E322" s="166" t="s">
        <v>1</v>
      </c>
      <c r="F322" s="167" t="s">
        <v>1721</v>
      </c>
      <c r="H322" s="168">
        <v>11.3</v>
      </c>
      <c r="I322" s="169"/>
      <c r="L322" s="165"/>
      <c r="M322" s="170"/>
      <c r="T322" s="171"/>
      <c r="AT322" s="166" t="s">
        <v>184</v>
      </c>
      <c r="AU322" s="166" t="s">
        <v>89</v>
      </c>
      <c r="AV322" s="13" t="s">
        <v>89</v>
      </c>
      <c r="AW322" s="13" t="s">
        <v>31</v>
      </c>
      <c r="AX322" s="13" t="s">
        <v>76</v>
      </c>
      <c r="AY322" s="166" t="s">
        <v>175</v>
      </c>
    </row>
    <row r="323" spans="2:65" s="13" customFormat="1">
      <c r="B323" s="165"/>
      <c r="D323" s="159" t="s">
        <v>184</v>
      </c>
      <c r="E323" s="166" t="s">
        <v>1</v>
      </c>
      <c r="F323" s="167" t="s">
        <v>1722</v>
      </c>
      <c r="H323" s="168">
        <v>7.226</v>
      </c>
      <c r="I323" s="169"/>
      <c r="L323" s="165"/>
      <c r="M323" s="170"/>
      <c r="T323" s="171"/>
      <c r="AT323" s="166" t="s">
        <v>184</v>
      </c>
      <c r="AU323" s="166" t="s">
        <v>89</v>
      </c>
      <c r="AV323" s="13" t="s">
        <v>89</v>
      </c>
      <c r="AW323" s="13" t="s">
        <v>31</v>
      </c>
      <c r="AX323" s="13" t="s">
        <v>76</v>
      </c>
      <c r="AY323" s="166" t="s">
        <v>175</v>
      </c>
    </row>
    <row r="324" spans="2:65" s="13" customFormat="1" ht="22.5">
      <c r="B324" s="165"/>
      <c r="D324" s="159" t="s">
        <v>184</v>
      </c>
      <c r="E324" s="166" t="s">
        <v>1</v>
      </c>
      <c r="F324" s="167" t="s">
        <v>1723</v>
      </c>
      <c r="H324" s="168">
        <v>43.847999999999999</v>
      </c>
      <c r="I324" s="169"/>
      <c r="L324" s="165"/>
      <c r="M324" s="170"/>
      <c r="T324" s="171"/>
      <c r="AT324" s="166" t="s">
        <v>184</v>
      </c>
      <c r="AU324" s="166" t="s">
        <v>89</v>
      </c>
      <c r="AV324" s="13" t="s">
        <v>89</v>
      </c>
      <c r="AW324" s="13" t="s">
        <v>31</v>
      </c>
      <c r="AX324" s="13" t="s">
        <v>76</v>
      </c>
      <c r="AY324" s="166" t="s">
        <v>175</v>
      </c>
    </row>
    <row r="325" spans="2:65" s="13" customFormat="1">
      <c r="B325" s="165"/>
      <c r="D325" s="159" t="s">
        <v>184</v>
      </c>
      <c r="E325" s="166" t="s">
        <v>1</v>
      </c>
      <c r="F325" s="167" t="s">
        <v>1724</v>
      </c>
      <c r="H325" s="168">
        <v>1.758</v>
      </c>
      <c r="I325" s="169"/>
      <c r="L325" s="165"/>
      <c r="M325" s="170"/>
      <c r="T325" s="171"/>
      <c r="AT325" s="166" t="s">
        <v>184</v>
      </c>
      <c r="AU325" s="166" t="s">
        <v>89</v>
      </c>
      <c r="AV325" s="13" t="s">
        <v>89</v>
      </c>
      <c r="AW325" s="13" t="s">
        <v>31</v>
      </c>
      <c r="AX325" s="13" t="s">
        <v>76</v>
      </c>
      <c r="AY325" s="166" t="s">
        <v>175</v>
      </c>
    </row>
    <row r="326" spans="2:65" s="13" customFormat="1">
      <c r="B326" s="165"/>
      <c r="D326" s="159" t="s">
        <v>184</v>
      </c>
      <c r="E326" s="166" t="s">
        <v>1</v>
      </c>
      <c r="F326" s="167" t="s">
        <v>1725</v>
      </c>
      <c r="H326" s="168">
        <v>18.597000000000001</v>
      </c>
      <c r="I326" s="169"/>
      <c r="L326" s="165"/>
      <c r="M326" s="170"/>
      <c r="T326" s="171"/>
      <c r="AT326" s="166" t="s">
        <v>184</v>
      </c>
      <c r="AU326" s="166" t="s">
        <v>89</v>
      </c>
      <c r="AV326" s="13" t="s">
        <v>89</v>
      </c>
      <c r="AW326" s="13" t="s">
        <v>31</v>
      </c>
      <c r="AX326" s="13" t="s">
        <v>76</v>
      </c>
      <c r="AY326" s="166" t="s">
        <v>175</v>
      </c>
    </row>
    <row r="327" spans="2:65" s="13" customFormat="1">
      <c r="B327" s="165"/>
      <c r="D327" s="159" t="s">
        <v>184</v>
      </c>
      <c r="E327" s="166" t="s">
        <v>1</v>
      </c>
      <c r="F327" s="167" t="s">
        <v>1726</v>
      </c>
      <c r="H327" s="168">
        <v>4.3010000000000002</v>
      </c>
      <c r="I327" s="169"/>
      <c r="L327" s="165"/>
      <c r="M327" s="170"/>
      <c r="T327" s="171"/>
      <c r="AT327" s="166" t="s">
        <v>184</v>
      </c>
      <c r="AU327" s="166" t="s">
        <v>89</v>
      </c>
      <c r="AV327" s="13" t="s">
        <v>89</v>
      </c>
      <c r="AW327" s="13" t="s">
        <v>31</v>
      </c>
      <c r="AX327" s="13" t="s">
        <v>76</v>
      </c>
      <c r="AY327" s="166" t="s">
        <v>175</v>
      </c>
    </row>
    <row r="328" spans="2:65" s="13" customFormat="1" ht="33.75">
      <c r="B328" s="165"/>
      <c r="D328" s="159" t="s">
        <v>184</v>
      </c>
      <c r="E328" s="166" t="s">
        <v>1</v>
      </c>
      <c r="F328" s="167" t="s">
        <v>1727</v>
      </c>
      <c r="H328" s="168">
        <v>53.438000000000002</v>
      </c>
      <c r="I328" s="169"/>
      <c r="L328" s="165"/>
      <c r="M328" s="170"/>
      <c r="T328" s="171"/>
      <c r="AT328" s="166" t="s">
        <v>184</v>
      </c>
      <c r="AU328" s="166" t="s">
        <v>89</v>
      </c>
      <c r="AV328" s="13" t="s">
        <v>89</v>
      </c>
      <c r="AW328" s="13" t="s">
        <v>31</v>
      </c>
      <c r="AX328" s="13" t="s">
        <v>76</v>
      </c>
      <c r="AY328" s="166" t="s">
        <v>175</v>
      </c>
    </row>
    <row r="329" spans="2:65" s="13" customFormat="1" ht="22.5">
      <c r="B329" s="165"/>
      <c r="D329" s="159" t="s">
        <v>184</v>
      </c>
      <c r="E329" s="166" t="s">
        <v>1</v>
      </c>
      <c r="F329" s="167" t="s">
        <v>1728</v>
      </c>
      <c r="H329" s="168">
        <v>46.497999999999998</v>
      </c>
      <c r="I329" s="169"/>
      <c r="L329" s="165"/>
      <c r="M329" s="170"/>
      <c r="T329" s="171"/>
      <c r="AT329" s="166" t="s">
        <v>184</v>
      </c>
      <c r="AU329" s="166" t="s">
        <v>89</v>
      </c>
      <c r="AV329" s="13" t="s">
        <v>89</v>
      </c>
      <c r="AW329" s="13" t="s">
        <v>31</v>
      </c>
      <c r="AX329" s="13" t="s">
        <v>76</v>
      </c>
      <c r="AY329" s="166" t="s">
        <v>175</v>
      </c>
    </row>
    <row r="330" spans="2:65" s="14" customFormat="1">
      <c r="B330" s="183"/>
      <c r="D330" s="159" t="s">
        <v>184</v>
      </c>
      <c r="E330" s="184" t="s">
        <v>1</v>
      </c>
      <c r="F330" s="185" t="s">
        <v>204</v>
      </c>
      <c r="H330" s="186">
        <v>347.71499999999997</v>
      </c>
      <c r="I330" s="187"/>
      <c r="L330" s="183"/>
      <c r="M330" s="188"/>
      <c r="T330" s="189"/>
      <c r="AT330" s="184" t="s">
        <v>184</v>
      </c>
      <c r="AU330" s="184" t="s">
        <v>89</v>
      </c>
      <c r="AV330" s="14" t="s">
        <v>182</v>
      </c>
      <c r="AW330" s="14" t="s">
        <v>31</v>
      </c>
      <c r="AX330" s="14" t="s">
        <v>83</v>
      </c>
      <c r="AY330" s="184" t="s">
        <v>175</v>
      </c>
    </row>
    <row r="331" spans="2:65" s="1" customFormat="1" ht="24.2" customHeight="1">
      <c r="B331" s="143"/>
      <c r="C331" s="144" t="s">
        <v>382</v>
      </c>
      <c r="D331" s="144" t="s">
        <v>178</v>
      </c>
      <c r="E331" s="145" t="s">
        <v>1729</v>
      </c>
      <c r="F331" s="146" t="s">
        <v>1730</v>
      </c>
      <c r="G331" s="147" t="s">
        <v>197</v>
      </c>
      <c r="H331" s="148">
        <v>1077.991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42</v>
      </c>
      <c r="P331" s="154">
        <f>O331*H331</f>
        <v>0</v>
      </c>
      <c r="Q331" s="154">
        <v>1.3125E-2</v>
      </c>
      <c r="R331" s="154">
        <f>Q331*H331</f>
        <v>14.148631875</v>
      </c>
      <c r="S331" s="154">
        <v>0</v>
      </c>
      <c r="T331" s="155">
        <f>S331*H331</f>
        <v>0</v>
      </c>
      <c r="AR331" s="156" t="s">
        <v>182</v>
      </c>
      <c r="AT331" s="156" t="s">
        <v>178</v>
      </c>
      <c r="AU331" s="156" t="s">
        <v>89</v>
      </c>
      <c r="AY331" s="17" t="s">
        <v>175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182</v>
      </c>
      <c r="BM331" s="156" t="s">
        <v>1731</v>
      </c>
    </row>
    <row r="332" spans="2:65" s="12" customFormat="1">
      <c r="B332" s="158"/>
      <c r="D332" s="159" t="s">
        <v>184</v>
      </c>
      <c r="E332" s="160" t="s">
        <v>1</v>
      </c>
      <c r="F332" s="161" t="s">
        <v>1732</v>
      </c>
      <c r="H332" s="160" t="s">
        <v>1</v>
      </c>
      <c r="I332" s="162"/>
      <c r="L332" s="158"/>
      <c r="M332" s="163"/>
      <c r="T332" s="164"/>
      <c r="AT332" s="160" t="s">
        <v>184</v>
      </c>
      <c r="AU332" s="160" t="s">
        <v>89</v>
      </c>
      <c r="AV332" s="12" t="s">
        <v>83</v>
      </c>
      <c r="AW332" s="12" t="s">
        <v>31</v>
      </c>
      <c r="AX332" s="12" t="s">
        <v>76</v>
      </c>
      <c r="AY332" s="160" t="s">
        <v>175</v>
      </c>
    </row>
    <row r="333" spans="2:65" s="13" customFormat="1">
      <c r="B333" s="165"/>
      <c r="D333" s="159" t="s">
        <v>184</v>
      </c>
      <c r="E333" s="166" t="s">
        <v>1</v>
      </c>
      <c r="F333" s="167" t="s">
        <v>199</v>
      </c>
      <c r="H333" s="168">
        <v>7.75</v>
      </c>
      <c r="I333" s="169"/>
      <c r="L333" s="165"/>
      <c r="M333" s="170"/>
      <c r="T333" s="171"/>
      <c r="AT333" s="166" t="s">
        <v>184</v>
      </c>
      <c r="AU333" s="166" t="s">
        <v>89</v>
      </c>
      <c r="AV333" s="13" t="s">
        <v>89</v>
      </c>
      <c r="AW333" s="13" t="s">
        <v>31</v>
      </c>
      <c r="AX333" s="13" t="s">
        <v>76</v>
      </c>
      <c r="AY333" s="166" t="s">
        <v>175</v>
      </c>
    </row>
    <row r="334" spans="2:65" s="13" customFormat="1">
      <c r="B334" s="165"/>
      <c r="D334" s="159" t="s">
        <v>184</v>
      </c>
      <c r="E334" s="166" t="s">
        <v>1</v>
      </c>
      <c r="F334" s="167" t="s">
        <v>200</v>
      </c>
      <c r="H334" s="168">
        <v>10.050000000000001</v>
      </c>
      <c r="I334" s="169"/>
      <c r="L334" s="165"/>
      <c r="M334" s="170"/>
      <c r="T334" s="171"/>
      <c r="AT334" s="166" t="s">
        <v>184</v>
      </c>
      <c r="AU334" s="166" t="s">
        <v>89</v>
      </c>
      <c r="AV334" s="13" t="s">
        <v>89</v>
      </c>
      <c r="AW334" s="13" t="s">
        <v>31</v>
      </c>
      <c r="AX334" s="13" t="s">
        <v>76</v>
      </c>
      <c r="AY334" s="166" t="s">
        <v>175</v>
      </c>
    </row>
    <row r="335" spans="2:65" s="13" customFormat="1">
      <c r="B335" s="165"/>
      <c r="D335" s="159" t="s">
        <v>184</v>
      </c>
      <c r="E335" s="166" t="s">
        <v>1</v>
      </c>
      <c r="F335" s="167" t="s">
        <v>201</v>
      </c>
      <c r="H335" s="168">
        <v>4.2039999999999997</v>
      </c>
      <c r="I335" s="169"/>
      <c r="L335" s="165"/>
      <c r="M335" s="170"/>
      <c r="T335" s="171"/>
      <c r="AT335" s="166" t="s">
        <v>184</v>
      </c>
      <c r="AU335" s="166" t="s">
        <v>89</v>
      </c>
      <c r="AV335" s="13" t="s">
        <v>89</v>
      </c>
      <c r="AW335" s="13" t="s">
        <v>31</v>
      </c>
      <c r="AX335" s="13" t="s">
        <v>76</v>
      </c>
      <c r="AY335" s="166" t="s">
        <v>175</v>
      </c>
    </row>
    <row r="336" spans="2:65" s="13" customFormat="1">
      <c r="B336" s="165"/>
      <c r="D336" s="159" t="s">
        <v>184</v>
      </c>
      <c r="E336" s="166" t="s">
        <v>1</v>
      </c>
      <c r="F336" s="167" t="s">
        <v>202</v>
      </c>
      <c r="H336" s="168">
        <v>4.7229999999999999</v>
      </c>
      <c r="I336" s="169"/>
      <c r="L336" s="165"/>
      <c r="M336" s="170"/>
      <c r="T336" s="171"/>
      <c r="AT336" s="166" t="s">
        <v>184</v>
      </c>
      <c r="AU336" s="166" t="s">
        <v>89</v>
      </c>
      <c r="AV336" s="13" t="s">
        <v>89</v>
      </c>
      <c r="AW336" s="13" t="s">
        <v>31</v>
      </c>
      <c r="AX336" s="13" t="s">
        <v>76</v>
      </c>
      <c r="AY336" s="166" t="s">
        <v>175</v>
      </c>
    </row>
    <row r="337" spans="2:51" s="13" customFormat="1">
      <c r="B337" s="165"/>
      <c r="D337" s="159" t="s">
        <v>184</v>
      </c>
      <c r="E337" s="166" t="s">
        <v>1</v>
      </c>
      <c r="F337" s="167" t="s">
        <v>203</v>
      </c>
      <c r="H337" s="168">
        <v>9.4990000000000006</v>
      </c>
      <c r="I337" s="169"/>
      <c r="L337" s="165"/>
      <c r="M337" s="170"/>
      <c r="T337" s="171"/>
      <c r="AT337" s="166" t="s">
        <v>184</v>
      </c>
      <c r="AU337" s="166" t="s">
        <v>89</v>
      </c>
      <c r="AV337" s="13" t="s">
        <v>89</v>
      </c>
      <c r="AW337" s="13" t="s">
        <v>31</v>
      </c>
      <c r="AX337" s="13" t="s">
        <v>76</v>
      </c>
      <c r="AY337" s="166" t="s">
        <v>175</v>
      </c>
    </row>
    <row r="338" spans="2:51" s="15" customFormat="1">
      <c r="B338" s="202"/>
      <c r="D338" s="159" t="s">
        <v>184</v>
      </c>
      <c r="E338" s="203" t="s">
        <v>1</v>
      </c>
      <c r="F338" s="204" t="s">
        <v>1733</v>
      </c>
      <c r="H338" s="205">
        <v>36.225999999999999</v>
      </c>
      <c r="I338" s="206"/>
      <c r="L338" s="202"/>
      <c r="M338" s="207"/>
      <c r="T338" s="208"/>
      <c r="AT338" s="203" t="s">
        <v>184</v>
      </c>
      <c r="AU338" s="203" t="s">
        <v>89</v>
      </c>
      <c r="AV338" s="15" t="s">
        <v>176</v>
      </c>
      <c r="AW338" s="15" t="s">
        <v>31</v>
      </c>
      <c r="AX338" s="15" t="s">
        <v>76</v>
      </c>
      <c r="AY338" s="203" t="s">
        <v>175</v>
      </c>
    </row>
    <row r="339" spans="2:51" s="12" customFormat="1">
      <c r="B339" s="158"/>
      <c r="D339" s="159" t="s">
        <v>184</v>
      </c>
      <c r="E339" s="160" t="s">
        <v>1</v>
      </c>
      <c r="F339" s="161" t="s">
        <v>1734</v>
      </c>
      <c r="H339" s="160" t="s">
        <v>1</v>
      </c>
      <c r="I339" s="162"/>
      <c r="L339" s="158"/>
      <c r="M339" s="163"/>
      <c r="T339" s="164"/>
      <c r="AT339" s="160" t="s">
        <v>184</v>
      </c>
      <c r="AU339" s="160" t="s">
        <v>89</v>
      </c>
      <c r="AV339" s="12" t="s">
        <v>83</v>
      </c>
      <c r="AW339" s="12" t="s">
        <v>31</v>
      </c>
      <c r="AX339" s="12" t="s">
        <v>76</v>
      </c>
      <c r="AY339" s="160" t="s">
        <v>175</v>
      </c>
    </row>
    <row r="340" spans="2:51" s="13" customFormat="1">
      <c r="B340" s="165"/>
      <c r="D340" s="159" t="s">
        <v>184</v>
      </c>
      <c r="E340" s="166" t="s">
        <v>1</v>
      </c>
      <c r="F340" s="167" t="s">
        <v>1735</v>
      </c>
      <c r="H340" s="168">
        <v>2.968</v>
      </c>
      <c r="I340" s="169"/>
      <c r="L340" s="165"/>
      <c r="M340" s="170"/>
      <c r="T340" s="171"/>
      <c r="AT340" s="166" t="s">
        <v>184</v>
      </c>
      <c r="AU340" s="166" t="s">
        <v>89</v>
      </c>
      <c r="AV340" s="13" t="s">
        <v>89</v>
      </c>
      <c r="AW340" s="13" t="s">
        <v>31</v>
      </c>
      <c r="AX340" s="13" t="s">
        <v>76</v>
      </c>
      <c r="AY340" s="166" t="s">
        <v>175</v>
      </c>
    </row>
    <row r="341" spans="2:51" s="12" customFormat="1">
      <c r="B341" s="158"/>
      <c r="D341" s="159" t="s">
        <v>184</v>
      </c>
      <c r="E341" s="160" t="s">
        <v>1</v>
      </c>
      <c r="F341" s="161" t="s">
        <v>1736</v>
      </c>
      <c r="H341" s="160" t="s">
        <v>1</v>
      </c>
      <c r="I341" s="162"/>
      <c r="L341" s="158"/>
      <c r="M341" s="163"/>
      <c r="T341" s="164"/>
      <c r="AT341" s="160" t="s">
        <v>184</v>
      </c>
      <c r="AU341" s="160" t="s">
        <v>89</v>
      </c>
      <c r="AV341" s="12" t="s">
        <v>83</v>
      </c>
      <c r="AW341" s="12" t="s">
        <v>31</v>
      </c>
      <c r="AX341" s="12" t="s">
        <v>76</v>
      </c>
      <c r="AY341" s="160" t="s">
        <v>175</v>
      </c>
    </row>
    <row r="342" spans="2:51" s="13" customFormat="1">
      <c r="B342" s="165"/>
      <c r="D342" s="159" t="s">
        <v>184</v>
      </c>
      <c r="E342" s="166" t="s">
        <v>1</v>
      </c>
      <c r="F342" s="167" t="s">
        <v>1583</v>
      </c>
      <c r="H342" s="168">
        <v>1.484</v>
      </c>
      <c r="I342" s="169"/>
      <c r="L342" s="165"/>
      <c r="M342" s="170"/>
      <c r="T342" s="171"/>
      <c r="AT342" s="166" t="s">
        <v>184</v>
      </c>
      <c r="AU342" s="166" t="s">
        <v>89</v>
      </c>
      <c r="AV342" s="13" t="s">
        <v>89</v>
      </c>
      <c r="AW342" s="13" t="s">
        <v>31</v>
      </c>
      <c r="AX342" s="13" t="s">
        <v>76</v>
      </c>
      <c r="AY342" s="166" t="s">
        <v>175</v>
      </c>
    </row>
    <row r="343" spans="2:51" s="13" customFormat="1">
      <c r="B343" s="165"/>
      <c r="D343" s="159" t="s">
        <v>184</v>
      </c>
      <c r="E343" s="166" t="s">
        <v>1</v>
      </c>
      <c r="F343" s="167" t="s">
        <v>1584</v>
      </c>
      <c r="H343" s="168">
        <v>3.8159999999999998</v>
      </c>
      <c r="I343" s="169"/>
      <c r="L343" s="165"/>
      <c r="M343" s="170"/>
      <c r="T343" s="171"/>
      <c r="AT343" s="166" t="s">
        <v>184</v>
      </c>
      <c r="AU343" s="166" t="s">
        <v>89</v>
      </c>
      <c r="AV343" s="13" t="s">
        <v>89</v>
      </c>
      <c r="AW343" s="13" t="s">
        <v>31</v>
      </c>
      <c r="AX343" s="13" t="s">
        <v>76</v>
      </c>
      <c r="AY343" s="166" t="s">
        <v>175</v>
      </c>
    </row>
    <row r="344" spans="2:51" s="13" customFormat="1">
      <c r="B344" s="165"/>
      <c r="D344" s="159" t="s">
        <v>184</v>
      </c>
      <c r="E344" s="166" t="s">
        <v>1</v>
      </c>
      <c r="F344" s="167" t="s">
        <v>1585</v>
      </c>
      <c r="H344" s="168">
        <v>1.484</v>
      </c>
      <c r="I344" s="169"/>
      <c r="L344" s="165"/>
      <c r="M344" s="170"/>
      <c r="T344" s="171"/>
      <c r="AT344" s="166" t="s">
        <v>184</v>
      </c>
      <c r="AU344" s="166" t="s">
        <v>89</v>
      </c>
      <c r="AV344" s="13" t="s">
        <v>89</v>
      </c>
      <c r="AW344" s="13" t="s">
        <v>31</v>
      </c>
      <c r="AX344" s="13" t="s">
        <v>76</v>
      </c>
      <c r="AY344" s="166" t="s">
        <v>175</v>
      </c>
    </row>
    <row r="345" spans="2:51" s="13" customFormat="1">
      <c r="B345" s="165"/>
      <c r="D345" s="159" t="s">
        <v>184</v>
      </c>
      <c r="E345" s="166" t="s">
        <v>1</v>
      </c>
      <c r="F345" s="167" t="s">
        <v>1586</v>
      </c>
      <c r="H345" s="168">
        <v>1.484</v>
      </c>
      <c r="I345" s="169"/>
      <c r="L345" s="165"/>
      <c r="M345" s="170"/>
      <c r="T345" s="171"/>
      <c r="AT345" s="166" t="s">
        <v>184</v>
      </c>
      <c r="AU345" s="166" t="s">
        <v>89</v>
      </c>
      <c r="AV345" s="13" t="s">
        <v>89</v>
      </c>
      <c r="AW345" s="13" t="s">
        <v>31</v>
      </c>
      <c r="AX345" s="13" t="s">
        <v>76</v>
      </c>
      <c r="AY345" s="166" t="s">
        <v>175</v>
      </c>
    </row>
    <row r="346" spans="2:51" s="13" customFormat="1">
      <c r="B346" s="165"/>
      <c r="D346" s="159" t="s">
        <v>184</v>
      </c>
      <c r="E346" s="166" t="s">
        <v>1</v>
      </c>
      <c r="F346" s="167" t="s">
        <v>1587</v>
      </c>
      <c r="H346" s="168">
        <v>1.484</v>
      </c>
      <c r="I346" s="169"/>
      <c r="L346" s="165"/>
      <c r="M346" s="170"/>
      <c r="T346" s="171"/>
      <c r="AT346" s="166" t="s">
        <v>184</v>
      </c>
      <c r="AU346" s="166" t="s">
        <v>89</v>
      </c>
      <c r="AV346" s="13" t="s">
        <v>89</v>
      </c>
      <c r="AW346" s="13" t="s">
        <v>31</v>
      </c>
      <c r="AX346" s="13" t="s">
        <v>76</v>
      </c>
      <c r="AY346" s="166" t="s">
        <v>175</v>
      </c>
    </row>
    <row r="347" spans="2:51" s="12" customFormat="1">
      <c r="B347" s="158"/>
      <c r="D347" s="159" t="s">
        <v>184</v>
      </c>
      <c r="E347" s="160" t="s">
        <v>1</v>
      </c>
      <c r="F347" s="161" t="s">
        <v>1737</v>
      </c>
      <c r="H347" s="160" t="s">
        <v>1</v>
      </c>
      <c r="I347" s="162"/>
      <c r="L347" s="158"/>
      <c r="M347" s="163"/>
      <c r="T347" s="164"/>
      <c r="AT347" s="160" t="s">
        <v>184</v>
      </c>
      <c r="AU347" s="160" t="s">
        <v>89</v>
      </c>
      <c r="AV347" s="12" t="s">
        <v>83</v>
      </c>
      <c r="AW347" s="12" t="s">
        <v>31</v>
      </c>
      <c r="AX347" s="12" t="s">
        <v>76</v>
      </c>
      <c r="AY347" s="160" t="s">
        <v>175</v>
      </c>
    </row>
    <row r="348" spans="2:51" s="13" customFormat="1">
      <c r="B348" s="165"/>
      <c r="D348" s="159" t="s">
        <v>184</v>
      </c>
      <c r="E348" s="166" t="s">
        <v>1</v>
      </c>
      <c r="F348" s="167" t="s">
        <v>1738</v>
      </c>
      <c r="H348" s="168">
        <v>3.8159999999999998</v>
      </c>
      <c r="I348" s="169"/>
      <c r="L348" s="165"/>
      <c r="M348" s="170"/>
      <c r="T348" s="171"/>
      <c r="AT348" s="166" t="s">
        <v>184</v>
      </c>
      <c r="AU348" s="166" t="s">
        <v>89</v>
      </c>
      <c r="AV348" s="13" t="s">
        <v>89</v>
      </c>
      <c r="AW348" s="13" t="s">
        <v>31</v>
      </c>
      <c r="AX348" s="13" t="s">
        <v>76</v>
      </c>
      <c r="AY348" s="166" t="s">
        <v>175</v>
      </c>
    </row>
    <row r="349" spans="2:51" s="13" customFormat="1">
      <c r="B349" s="165"/>
      <c r="D349" s="159" t="s">
        <v>184</v>
      </c>
      <c r="E349" s="166" t="s">
        <v>1</v>
      </c>
      <c r="F349" s="167" t="s">
        <v>1739</v>
      </c>
      <c r="H349" s="168">
        <v>2.12</v>
      </c>
      <c r="I349" s="169"/>
      <c r="L349" s="165"/>
      <c r="M349" s="170"/>
      <c r="T349" s="171"/>
      <c r="AT349" s="166" t="s">
        <v>184</v>
      </c>
      <c r="AU349" s="166" t="s">
        <v>89</v>
      </c>
      <c r="AV349" s="13" t="s">
        <v>89</v>
      </c>
      <c r="AW349" s="13" t="s">
        <v>31</v>
      </c>
      <c r="AX349" s="13" t="s">
        <v>76</v>
      </c>
      <c r="AY349" s="166" t="s">
        <v>175</v>
      </c>
    </row>
    <row r="350" spans="2:51" s="12" customFormat="1">
      <c r="B350" s="158"/>
      <c r="D350" s="159" t="s">
        <v>184</v>
      </c>
      <c r="E350" s="160" t="s">
        <v>1</v>
      </c>
      <c r="F350" s="161" t="s">
        <v>1740</v>
      </c>
      <c r="H350" s="160" t="s">
        <v>1</v>
      </c>
      <c r="I350" s="162"/>
      <c r="L350" s="158"/>
      <c r="M350" s="163"/>
      <c r="T350" s="164"/>
      <c r="AT350" s="160" t="s">
        <v>184</v>
      </c>
      <c r="AU350" s="160" t="s">
        <v>89</v>
      </c>
      <c r="AV350" s="12" t="s">
        <v>83</v>
      </c>
      <c r="AW350" s="12" t="s">
        <v>31</v>
      </c>
      <c r="AX350" s="12" t="s">
        <v>76</v>
      </c>
      <c r="AY350" s="160" t="s">
        <v>175</v>
      </c>
    </row>
    <row r="351" spans="2:51" s="13" customFormat="1">
      <c r="B351" s="165"/>
      <c r="D351" s="159" t="s">
        <v>184</v>
      </c>
      <c r="E351" s="166" t="s">
        <v>1</v>
      </c>
      <c r="F351" s="167" t="s">
        <v>1741</v>
      </c>
      <c r="H351" s="168">
        <v>8.0559999999999992</v>
      </c>
      <c r="I351" s="169"/>
      <c r="L351" s="165"/>
      <c r="M351" s="170"/>
      <c r="T351" s="171"/>
      <c r="AT351" s="166" t="s">
        <v>184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175</v>
      </c>
    </row>
    <row r="352" spans="2:51" s="12" customFormat="1">
      <c r="B352" s="158"/>
      <c r="D352" s="159" t="s">
        <v>184</v>
      </c>
      <c r="E352" s="160" t="s">
        <v>1</v>
      </c>
      <c r="F352" s="161" t="s">
        <v>1742</v>
      </c>
      <c r="H352" s="160" t="s">
        <v>1</v>
      </c>
      <c r="I352" s="162"/>
      <c r="L352" s="158"/>
      <c r="M352" s="163"/>
      <c r="T352" s="164"/>
      <c r="AT352" s="160" t="s">
        <v>184</v>
      </c>
      <c r="AU352" s="160" t="s">
        <v>89</v>
      </c>
      <c r="AV352" s="12" t="s">
        <v>83</v>
      </c>
      <c r="AW352" s="12" t="s">
        <v>31</v>
      </c>
      <c r="AX352" s="12" t="s">
        <v>76</v>
      </c>
      <c r="AY352" s="160" t="s">
        <v>175</v>
      </c>
    </row>
    <row r="353" spans="2:65" s="13" customFormat="1">
      <c r="B353" s="165"/>
      <c r="D353" s="159" t="s">
        <v>184</v>
      </c>
      <c r="E353" s="166" t="s">
        <v>1</v>
      </c>
      <c r="F353" s="167" t="s">
        <v>1743</v>
      </c>
      <c r="H353" s="168">
        <v>8.0559999999999992</v>
      </c>
      <c r="I353" s="169"/>
      <c r="L353" s="165"/>
      <c r="M353" s="170"/>
      <c r="T353" s="171"/>
      <c r="AT353" s="166" t="s">
        <v>184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175</v>
      </c>
    </row>
    <row r="354" spans="2:65" s="13" customFormat="1">
      <c r="B354" s="165"/>
      <c r="D354" s="159" t="s">
        <v>184</v>
      </c>
      <c r="E354" s="166" t="s">
        <v>1</v>
      </c>
      <c r="F354" s="167" t="s">
        <v>1744</v>
      </c>
      <c r="H354" s="168">
        <v>1.272</v>
      </c>
      <c r="I354" s="169"/>
      <c r="L354" s="165"/>
      <c r="M354" s="170"/>
      <c r="T354" s="171"/>
      <c r="AT354" s="166" t="s">
        <v>184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175</v>
      </c>
    </row>
    <row r="355" spans="2:65" s="15" customFormat="1">
      <c r="B355" s="202"/>
      <c r="D355" s="159" t="s">
        <v>184</v>
      </c>
      <c r="E355" s="203" t="s">
        <v>1</v>
      </c>
      <c r="F355" s="204" t="s">
        <v>1733</v>
      </c>
      <c r="H355" s="205">
        <v>36.04</v>
      </c>
      <c r="I355" s="206"/>
      <c r="L355" s="202"/>
      <c r="M355" s="207"/>
      <c r="T355" s="208"/>
      <c r="AT355" s="203" t="s">
        <v>184</v>
      </c>
      <c r="AU355" s="203" t="s">
        <v>89</v>
      </c>
      <c r="AV355" s="15" t="s">
        <v>176</v>
      </c>
      <c r="AW355" s="15" t="s">
        <v>31</v>
      </c>
      <c r="AX355" s="15" t="s">
        <v>76</v>
      </c>
      <c r="AY355" s="203" t="s">
        <v>175</v>
      </c>
    </row>
    <row r="356" spans="2:65" s="12" customFormat="1">
      <c r="B356" s="158"/>
      <c r="D356" s="159" t="s">
        <v>184</v>
      </c>
      <c r="E356" s="160" t="s">
        <v>1</v>
      </c>
      <c r="F356" s="161" t="s">
        <v>1745</v>
      </c>
      <c r="H356" s="160" t="s">
        <v>1</v>
      </c>
      <c r="I356" s="162"/>
      <c r="L356" s="158"/>
      <c r="M356" s="163"/>
      <c r="T356" s="164"/>
      <c r="AT356" s="160" t="s">
        <v>184</v>
      </c>
      <c r="AU356" s="160" t="s">
        <v>89</v>
      </c>
      <c r="AV356" s="12" t="s">
        <v>83</v>
      </c>
      <c r="AW356" s="12" t="s">
        <v>31</v>
      </c>
      <c r="AX356" s="12" t="s">
        <v>76</v>
      </c>
      <c r="AY356" s="160" t="s">
        <v>175</v>
      </c>
    </row>
    <row r="357" spans="2:65" s="13" customFormat="1">
      <c r="B357" s="165"/>
      <c r="D357" s="159" t="s">
        <v>184</v>
      </c>
      <c r="E357" s="166" t="s">
        <v>1</v>
      </c>
      <c r="F357" s="167" t="s">
        <v>1746</v>
      </c>
      <c r="H357" s="168">
        <v>18.163</v>
      </c>
      <c r="I357" s="169"/>
      <c r="L357" s="165"/>
      <c r="M357" s="170"/>
      <c r="T357" s="171"/>
      <c r="AT357" s="166" t="s">
        <v>184</v>
      </c>
      <c r="AU357" s="166" t="s">
        <v>89</v>
      </c>
      <c r="AV357" s="13" t="s">
        <v>89</v>
      </c>
      <c r="AW357" s="13" t="s">
        <v>31</v>
      </c>
      <c r="AX357" s="13" t="s">
        <v>76</v>
      </c>
      <c r="AY357" s="166" t="s">
        <v>175</v>
      </c>
    </row>
    <row r="358" spans="2:65" s="13" customFormat="1">
      <c r="B358" s="165"/>
      <c r="D358" s="159" t="s">
        <v>184</v>
      </c>
      <c r="E358" s="166" t="s">
        <v>1</v>
      </c>
      <c r="F358" s="167" t="s">
        <v>1747</v>
      </c>
      <c r="H358" s="168">
        <v>35.265999999999998</v>
      </c>
      <c r="I358" s="169"/>
      <c r="L358" s="165"/>
      <c r="M358" s="170"/>
      <c r="T358" s="171"/>
      <c r="AT358" s="166" t="s">
        <v>184</v>
      </c>
      <c r="AU358" s="166" t="s">
        <v>89</v>
      </c>
      <c r="AV358" s="13" t="s">
        <v>89</v>
      </c>
      <c r="AW358" s="13" t="s">
        <v>31</v>
      </c>
      <c r="AX358" s="13" t="s">
        <v>76</v>
      </c>
      <c r="AY358" s="166" t="s">
        <v>175</v>
      </c>
    </row>
    <row r="359" spans="2:65" s="13" customFormat="1">
      <c r="B359" s="165"/>
      <c r="D359" s="159" t="s">
        <v>184</v>
      </c>
      <c r="E359" s="166" t="s">
        <v>1</v>
      </c>
      <c r="F359" s="167" t="s">
        <v>1748</v>
      </c>
      <c r="H359" s="168">
        <v>27.25</v>
      </c>
      <c r="I359" s="169"/>
      <c r="L359" s="165"/>
      <c r="M359" s="170"/>
      <c r="T359" s="171"/>
      <c r="AT359" s="166" t="s">
        <v>184</v>
      </c>
      <c r="AU359" s="166" t="s">
        <v>89</v>
      </c>
      <c r="AV359" s="13" t="s">
        <v>89</v>
      </c>
      <c r="AW359" s="13" t="s">
        <v>31</v>
      </c>
      <c r="AX359" s="13" t="s">
        <v>76</v>
      </c>
      <c r="AY359" s="166" t="s">
        <v>175</v>
      </c>
    </row>
    <row r="360" spans="2:65" s="12" customFormat="1">
      <c r="B360" s="158"/>
      <c r="D360" s="159" t="s">
        <v>184</v>
      </c>
      <c r="E360" s="160" t="s">
        <v>1</v>
      </c>
      <c r="F360" s="161" t="s">
        <v>1749</v>
      </c>
      <c r="H360" s="160" t="s">
        <v>1</v>
      </c>
      <c r="I360" s="162"/>
      <c r="L360" s="158"/>
      <c r="M360" s="163"/>
      <c r="T360" s="164"/>
      <c r="AT360" s="160" t="s">
        <v>184</v>
      </c>
      <c r="AU360" s="160" t="s">
        <v>89</v>
      </c>
      <c r="AV360" s="12" t="s">
        <v>83</v>
      </c>
      <c r="AW360" s="12" t="s">
        <v>31</v>
      </c>
      <c r="AX360" s="12" t="s">
        <v>76</v>
      </c>
      <c r="AY360" s="160" t="s">
        <v>175</v>
      </c>
    </row>
    <row r="361" spans="2:65" s="13" customFormat="1">
      <c r="B361" s="165"/>
      <c r="D361" s="159" t="s">
        <v>184</v>
      </c>
      <c r="E361" s="166" t="s">
        <v>1</v>
      </c>
      <c r="F361" s="167" t="s">
        <v>1750</v>
      </c>
      <c r="H361" s="168">
        <v>151.899</v>
      </c>
      <c r="I361" s="169"/>
      <c r="L361" s="165"/>
      <c r="M361" s="170"/>
      <c r="T361" s="171"/>
      <c r="AT361" s="166" t="s">
        <v>184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175</v>
      </c>
    </row>
    <row r="362" spans="2:65" s="13" customFormat="1" ht="22.5">
      <c r="B362" s="165"/>
      <c r="D362" s="159" t="s">
        <v>184</v>
      </c>
      <c r="E362" s="166" t="s">
        <v>1</v>
      </c>
      <c r="F362" s="167" t="s">
        <v>1751</v>
      </c>
      <c r="H362" s="168">
        <v>375.983</v>
      </c>
      <c r="I362" s="169"/>
      <c r="L362" s="165"/>
      <c r="M362" s="170"/>
      <c r="T362" s="171"/>
      <c r="AT362" s="166" t="s">
        <v>184</v>
      </c>
      <c r="AU362" s="166" t="s">
        <v>89</v>
      </c>
      <c r="AV362" s="13" t="s">
        <v>89</v>
      </c>
      <c r="AW362" s="13" t="s">
        <v>31</v>
      </c>
      <c r="AX362" s="13" t="s">
        <v>76</v>
      </c>
      <c r="AY362" s="166" t="s">
        <v>175</v>
      </c>
    </row>
    <row r="363" spans="2:65" s="13" customFormat="1">
      <c r="B363" s="165"/>
      <c r="D363" s="159" t="s">
        <v>184</v>
      </c>
      <c r="E363" s="166" t="s">
        <v>1</v>
      </c>
      <c r="F363" s="167" t="s">
        <v>1752</v>
      </c>
      <c r="H363" s="168">
        <v>24.408000000000001</v>
      </c>
      <c r="I363" s="169"/>
      <c r="L363" s="165"/>
      <c r="M363" s="170"/>
      <c r="T363" s="171"/>
      <c r="AT363" s="166" t="s">
        <v>184</v>
      </c>
      <c r="AU363" s="166" t="s">
        <v>89</v>
      </c>
      <c r="AV363" s="13" t="s">
        <v>89</v>
      </c>
      <c r="AW363" s="13" t="s">
        <v>31</v>
      </c>
      <c r="AX363" s="13" t="s">
        <v>76</v>
      </c>
      <c r="AY363" s="166" t="s">
        <v>175</v>
      </c>
    </row>
    <row r="364" spans="2:65" s="13" customFormat="1">
      <c r="B364" s="165"/>
      <c r="D364" s="159" t="s">
        <v>184</v>
      </c>
      <c r="E364" s="166" t="s">
        <v>1</v>
      </c>
      <c r="F364" s="167" t="s">
        <v>1753</v>
      </c>
      <c r="H364" s="168">
        <v>90.926000000000002</v>
      </c>
      <c r="I364" s="169"/>
      <c r="L364" s="165"/>
      <c r="M364" s="170"/>
      <c r="T364" s="171"/>
      <c r="AT364" s="166" t="s">
        <v>184</v>
      </c>
      <c r="AU364" s="166" t="s">
        <v>89</v>
      </c>
      <c r="AV364" s="13" t="s">
        <v>89</v>
      </c>
      <c r="AW364" s="13" t="s">
        <v>31</v>
      </c>
      <c r="AX364" s="13" t="s">
        <v>76</v>
      </c>
      <c r="AY364" s="166" t="s">
        <v>175</v>
      </c>
    </row>
    <row r="365" spans="2:65" s="13" customFormat="1" ht="22.5">
      <c r="B365" s="165"/>
      <c r="D365" s="159" t="s">
        <v>184</v>
      </c>
      <c r="E365" s="166" t="s">
        <v>1</v>
      </c>
      <c r="F365" s="167" t="s">
        <v>1754</v>
      </c>
      <c r="H365" s="168">
        <v>281.83</v>
      </c>
      <c r="I365" s="169"/>
      <c r="L365" s="165"/>
      <c r="M365" s="170"/>
      <c r="T365" s="171"/>
      <c r="AT365" s="166" t="s">
        <v>184</v>
      </c>
      <c r="AU365" s="166" t="s">
        <v>89</v>
      </c>
      <c r="AV365" s="13" t="s">
        <v>89</v>
      </c>
      <c r="AW365" s="13" t="s">
        <v>31</v>
      </c>
      <c r="AX365" s="13" t="s">
        <v>76</v>
      </c>
      <c r="AY365" s="166" t="s">
        <v>175</v>
      </c>
    </row>
    <row r="366" spans="2:65" s="15" customFormat="1">
      <c r="B366" s="202"/>
      <c r="D366" s="159" t="s">
        <v>184</v>
      </c>
      <c r="E366" s="203" t="s">
        <v>1</v>
      </c>
      <c r="F366" s="204" t="s">
        <v>1733</v>
      </c>
      <c r="H366" s="205">
        <v>1005.725</v>
      </c>
      <c r="I366" s="206"/>
      <c r="L366" s="202"/>
      <c r="M366" s="207"/>
      <c r="T366" s="208"/>
      <c r="AT366" s="203" t="s">
        <v>184</v>
      </c>
      <c r="AU366" s="203" t="s">
        <v>89</v>
      </c>
      <c r="AV366" s="15" t="s">
        <v>176</v>
      </c>
      <c r="AW366" s="15" t="s">
        <v>31</v>
      </c>
      <c r="AX366" s="15" t="s">
        <v>76</v>
      </c>
      <c r="AY366" s="203" t="s">
        <v>175</v>
      </c>
    </row>
    <row r="367" spans="2:65" s="14" customFormat="1">
      <c r="B367" s="183"/>
      <c r="D367" s="159" t="s">
        <v>184</v>
      </c>
      <c r="E367" s="184" t="s">
        <v>1</v>
      </c>
      <c r="F367" s="185" t="s">
        <v>204</v>
      </c>
      <c r="H367" s="186">
        <v>1077.991</v>
      </c>
      <c r="I367" s="187"/>
      <c r="L367" s="183"/>
      <c r="M367" s="188"/>
      <c r="T367" s="189"/>
      <c r="AT367" s="184" t="s">
        <v>184</v>
      </c>
      <c r="AU367" s="184" t="s">
        <v>89</v>
      </c>
      <c r="AV367" s="14" t="s">
        <v>182</v>
      </c>
      <c r="AW367" s="14" t="s">
        <v>31</v>
      </c>
      <c r="AX367" s="14" t="s">
        <v>83</v>
      </c>
      <c r="AY367" s="184" t="s">
        <v>175</v>
      </c>
    </row>
    <row r="368" spans="2:65" s="1" customFormat="1" ht="24.2" customHeight="1">
      <c r="B368" s="143"/>
      <c r="C368" s="144" t="s">
        <v>386</v>
      </c>
      <c r="D368" s="144" t="s">
        <v>178</v>
      </c>
      <c r="E368" s="145" t="s">
        <v>270</v>
      </c>
      <c r="F368" s="146" t="s">
        <v>271</v>
      </c>
      <c r="G368" s="147" t="s">
        <v>253</v>
      </c>
      <c r="H368" s="148">
        <v>16.2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42</v>
      </c>
      <c r="P368" s="154">
        <f>O368*H368</f>
        <v>0</v>
      </c>
      <c r="Q368" s="154">
        <v>1.9109999999999999E-3</v>
      </c>
      <c r="R368" s="154">
        <f>Q368*H368</f>
        <v>3.0958199999999998E-2</v>
      </c>
      <c r="S368" s="154">
        <v>0</v>
      </c>
      <c r="T368" s="155">
        <f>S368*H368</f>
        <v>0</v>
      </c>
      <c r="AR368" s="156" t="s">
        <v>182</v>
      </c>
      <c r="AT368" s="156" t="s">
        <v>178</v>
      </c>
      <c r="AU368" s="156" t="s">
        <v>89</v>
      </c>
      <c r="AY368" s="17" t="s">
        <v>175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89</v>
      </c>
      <c r="BK368" s="157">
        <f>ROUND(I368*H368,2)</f>
        <v>0</v>
      </c>
      <c r="BL368" s="17" t="s">
        <v>182</v>
      </c>
      <c r="BM368" s="156" t="s">
        <v>1755</v>
      </c>
    </row>
    <row r="369" spans="2:65" s="12" customFormat="1">
      <c r="B369" s="158"/>
      <c r="D369" s="159" t="s">
        <v>184</v>
      </c>
      <c r="E369" s="160" t="s">
        <v>1</v>
      </c>
      <c r="F369" s="161" t="s">
        <v>1756</v>
      </c>
      <c r="H369" s="160" t="s">
        <v>1</v>
      </c>
      <c r="I369" s="162"/>
      <c r="L369" s="158"/>
      <c r="M369" s="163"/>
      <c r="T369" s="164"/>
      <c r="AT369" s="160" t="s">
        <v>184</v>
      </c>
      <c r="AU369" s="160" t="s">
        <v>89</v>
      </c>
      <c r="AV369" s="12" t="s">
        <v>83</v>
      </c>
      <c r="AW369" s="12" t="s">
        <v>31</v>
      </c>
      <c r="AX369" s="12" t="s">
        <v>76</v>
      </c>
      <c r="AY369" s="160" t="s">
        <v>175</v>
      </c>
    </row>
    <row r="370" spans="2:65" s="13" customFormat="1">
      <c r="B370" s="165"/>
      <c r="D370" s="159" t="s">
        <v>184</v>
      </c>
      <c r="E370" s="166" t="s">
        <v>1</v>
      </c>
      <c r="F370" s="167" t="s">
        <v>1757</v>
      </c>
      <c r="H370" s="168">
        <v>12.9</v>
      </c>
      <c r="I370" s="169"/>
      <c r="L370" s="165"/>
      <c r="M370" s="170"/>
      <c r="T370" s="171"/>
      <c r="AT370" s="166" t="s">
        <v>184</v>
      </c>
      <c r="AU370" s="166" t="s">
        <v>89</v>
      </c>
      <c r="AV370" s="13" t="s">
        <v>89</v>
      </c>
      <c r="AW370" s="13" t="s">
        <v>31</v>
      </c>
      <c r="AX370" s="13" t="s">
        <v>76</v>
      </c>
      <c r="AY370" s="166" t="s">
        <v>175</v>
      </c>
    </row>
    <row r="371" spans="2:65" s="13" customFormat="1">
      <c r="B371" s="165"/>
      <c r="D371" s="159" t="s">
        <v>184</v>
      </c>
      <c r="E371" s="166" t="s">
        <v>1</v>
      </c>
      <c r="F371" s="167" t="s">
        <v>1758</v>
      </c>
      <c r="H371" s="168">
        <v>3.3</v>
      </c>
      <c r="I371" s="169"/>
      <c r="L371" s="165"/>
      <c r="M371" s="170"/>
      <c r="T371" s="171"/>
      <c r="AT371" s="166" t="s">
        <v>184</v>
      </c>
      <c r="AU371" s="166" t="s">
        <v>89</v>
      </c>
      <c r="AV371" s="13" t="s">
        <v>89</v>
      </c>
      <c r="AW371" s="13" t="s">
        <v>31</v>
      </c>
      <c r="AX371" s="13" t="s">
        <v>76</v>
      </c>
      <c r="AY371" s="166" t="s">
        <v>175</v>
      </c>
    </row>
    <row r="372" spans="2:65" s="14" customFormat="1">
      <c r="B372" s="183"/>
      <c r="D372" s="159" t="s">
        <v>184</v>
      </c>
      <c r="E372" s="184" t="s">
        <v>1</v>
      </c>
      <c r="F372" s="185" t="s">
        <v>204</v>
      </c>
      <c r="H372" s="186">
        <v>16.2</v>
      </c>
      <c r="I372" s="187"/>
      <c r="L372" s="183"/>
      <c r="M372" s="188"/>
      <c r="T372" s="189"/>
      <c r="AT372" s="184" t="s">
        <v>184</v>
      </c>
      <c r="AU372" s="184" t="s">
        <v>89</v>
      </c>
      <c r="AV372" s="14" t="s">
        <v>182</v>
      </c>
      <c r="AW372" s="14" t="s">
        <v>31</v>
      </c>
      <c r="AX372" s="14" t="s">
        <v>83</v>
      </c>
      <c r="AY372" s="184" t="s">
        <v>175</v>
      </c>
    </row>
    <row r="373" spans="2:65" s="1" customFormat="1" ht="33" customHeight="1">
      <c r="B373" s="143"/>
      <c r="C373" s="144" t="s">
        <v>391</v>
      </c>
      <c r="D373" s="144" t="s">
        <v>178</v>
      </c>
      <c r="E373" s="145" t="s">
        <v>1759</v>
      </c>
      <c r="F373" s="146" t="s">
        <v>1760</v>
      </c>
      <c r="G373" s="147" t="s">
        <v>289</v>
      </c>
      <c r="H373" s="148">
        <v>2.379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42</v>
      </c>
      <c r="P373" s="154">
        <f>O373*H373</f>
        <v>0</v>
      </c>
      <c r="Q373" s="154">
        <v>2.0952500000000001</v>
      </c>
      <c r="R373" s="154">
        <f>Q373*H373</f>
        <v>4.9845997500000001</v>
      </c>
      <c r="S373" s="154">
        <v>0</v>
      </c>
      <c r="T373" s="155">
        <f>S373*H373</f>
        <v>0</v>
      </c>
      <c r="AR373" s="156" t="s">
        <v>182</v>
      </c>
      <c r="AT373" s="156" t="s">
        <v>178</v>
      </c>
      <c r="AU373" s="156" t="s">
        <v>89</v>
      </c>
      <c r="AY373" s="17" t="s">
        <v>175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89</v>
      </c>
      <c r="BK373" s="157">
        <f>ROUND(I373*H373,2)</f>
        <v>0</v>
      </c>
      <c r="BL373" s="17" t="s">
        <v>182</v>
      </c>
      <c r="BM373" s="156" t="s">
        <v>1761</v>
      </c>
    </row>
    <row r="374" spans="2:65" s="12" customFormat="1">
      <c r="B374" s="158"/>
      <c r="D374" s="159" t="s">
        <v>184</v>
      </c>
      <c r="E374" s="160" t="s">
        <v>1</v>
      </c>
      <c r="F374" s="161" t="s">
        <v>1762</v>
      </c>
      <c r="H374" s="160" t="s">
        <v>1</v>
      </c>
      <c r="I374" s="162"/>
      <c r="L374" s="158"/>
      <c r="M374" s="163"/>
      <c r="T374" s="164"/>
      <c r="AT374" s="160" t="s">
        <v>184</v>
      </c>
      <c r="AU374" s="160" t="s">
        <v>89</v>
      </c>
      <c r="AV374" s="12" t="s">
        <v>83</v>
      </c>
      <c r="AW374" s="12" t="s">
        <v>31</v>
      </c>
      <c r="AX374" s="12" t="s">
        <v>76</v>
      </c>
      <c r="AY374" s="160" t="s">
        <v>175</v>
      </c>
    </row>
    <row r="375" spans="2:65" s="13" customFormat="1">
      <c r="B375" s="165"/>
      <c r="D375" s="159" t="s">
        <v>184</v>
      </c>
      <c r="E375" s="166" t="s">
        <v>1</v>
      </c>
      <c r="F375" s="167" t="s">
        <v>1763</v>
      </c>
      <c r="H375" s="168">
        <v>0.27500000000000002</v>
      </c>
      <c r="I375" s="169"/>
      <c r="L375" s="165"/>
      <c r="M375" s="170"/>
      <c r="T375" s="171"/>
      <c r="AT375" s="166" t="s">
        <v>184</v>
      </c>
      <c r="AU375" s="166" t="s">
        <v>89</v>
      </c>
      <c r="AV375" s="13" t="s">
        <v>89</v>
      </c>
      <c r="AW375" s="13" t="s">
        <v>31</v>
      </c>
      <c r="AX375" s="13" t="s">
        <v>76</v>
      </c>
      <c r="AY375" s="166" t="s">
        <v>175</v>
      </c>
    </row>
    <row r="376" spans="2:65" s="13" customFormat="1" ht="45">
      <c r="B376" s="165"/>
      <c r="D376" s="159" t="s">
        <v>184</v>
      </c>
      <c r="E376" s="166" t="s">
        <v>1</v>
      </c>
      <c r="F376" s="167" t="s">
        <v>1764</v>
      </c>
      <c r="H376" s="168">
        <v>1.1040000000000001</v>
      </c>
      <c r="I376" s="169"/>
      <c r="L376" s="165"/>
      <c r="M376" s="170"/>
      <c r="T376" s="171"/>
      <c r="AT376" s="166" t="s">
        <v>184</v>
      </c>
      <c r="AU376" s="166" t="s">
        <v>89</v>
      </c>
      <c r="AV376" s="13" t="s">
        <v>89</v>
      </c>
      <c r="AW376" s="13" t="s">
        <v>31</v>
      </c>
      <c r="AX376" s="13" t="s">
        <v>76</v>
      </c>
      <c r="AY376" s="166" t="s">
        <v>175</v>
      </c>
    </row>
    <row r="377" spans="2:65" s="13" customFormat="1">
      <c r="B377" s="165"/>
      <c r="D377" s="159" t="s">
        <v>184</v>
      </c>
      <c r="E377" s="166" t="s">
        <v>1</v>
      </c>
      <c r="F377" s="167" t="s">
        <v>1765</v>
      </c>
      <c r="H377" s="168">
        <v>1</v>
      </c>
      <c r="I377" s="169"/>
      <c r="L377" s="165"/>
      <c r="M377" s="170"/>
      <c r="T377" s="171"/>
      <c r="AT377" s="166" t="s">
        <v>184</v>
      </c>
      <c r="AU377" s="166" t="s">
        <v>89</v>
      </c>
      <c r="AV377" s="13" t="s">
        <v>89</v>
      </c>
      <c r="AW377" s="13" t="s">
        <v>31</v>
      </c>
      <c r="AX377" s="13" t="s">
        <v>76</v>
      </c>
      <c r="AY377" s="166" t="s">
        <v>175</v>
      </c>
    </row>
    <row r="378" spans="2:65" s="14" customFormat="1">
      <c r="B378" s="183"/>
      <c r="D378" s="159" t="s">
        <v>184</v>
      </c>
      <c r="E378" s="184" t="s">
        <v>1</v>
      </c>
      <c r="F378" s="185" t="s">
        <v>204</v>
      </c>
      <c r="H378" s="186">
        <v>2.379</v>
      </c>
      <c r="I378" s="187"/>
      <c r="L378" s="183"/>
      <c r="M378" s="188"/>
      <c r="T378" s="189"/>
      <c r="AT378" s="184" t="s">
        <v>184</v>
      </c>
      <c r="AU378" s="184" t="s">
        <v>89</v>
      </c>
      <c r="AV378" s="14" t="s">
        <v>182</v>
      </c>
      <c r="AW378" s="14" t="s">
        <v>31</v>
      </c>
      <c r="AX378" s="14" t="s">
        <v>83</v>
      </c>
      <c r="AY378" s="184" t="s">
        <v>175</v>
      </c>
    </row>
    <row r="379" spans="2:65" s="1" customFormat="1" ht="33" customHeight="1">
      <c r="B379" s="143"/>
      <c r="C379" s="144" t="s">
        <v>395</v>
      </c>
      <c r="D379" s="144" t="s">
        <v>178</v>
      </c>
      <c r="E379" s="145" t="s">
        <v>1766</v>
      </c>
      <c r="F379" s="146" t="s">
        <v>1767</v>
      </c>
      <c r="G379" s="147" t="s">
        <v>289</v>
      </c>
      <c r="H379" s="148">
        <v>3.7040000000000002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42</v>
      </c>
      <c r="P379" s="154">
        <f>O379*H379</f>
        <v>0</v>
      </c>
      <c r="Q379" s="154">
        <v>2.0952500000000001</v>
      </c>
      <c r="R379" s="154">
        <f>Q379*H379</f>
        <v>7.7608060000000005</v>
      </c>
      <c r="S379" s="154">
        <v>0</v>
      </c>
      <c r="T379" s="155">
        <f>S379*H379</f>
        <v>0</v>
      </c>
      <c r="AR379" s="156" t="s">
        <v>182</v>
      </c>
      <c r="AT379" s="156" t="s">
        <v>178</v>
      </c>
      <c r="AU379" s="156" t="s">
        <v>89</v>
      </c>
      <c r="AY379" s="17" t="s">
        <v>175</v>
      </c>
      <c r="BE379" s="157">
        <f>IF(N379="základná",J379,0)</f>
        <v>0</v>
      </c>
      <c r="BF379" s="157">
        <f>IF(N379="znížená",J379,0)</f>
        <v>0</v>
      </c>
      <c r="BG379" s="157">
        <f>IF(N379="zákl. prenesená",J379,0)</f>
        <v>0</v>
      </c>
      <c r="BH379" s="157">
        <f>IF(N379="zníž. prenesená",J379,0)</f>
        <v>0</v>
      </c>
      <c r="BI379" s="157">
        <f>IF(N379="nulová",J379,0)</f>
        <v>0</v>
      </c>
      <c r="BJ379" s="17" t="s">
        <v>89</v>
      </c>
      <c r="BK379" s="157">
        <f>ROUND(I379*H379,2)</f>
        <v>0</v>
      </c>
      <c r="BL379" s="17" t="s">
        <v>182</v>
      </c>
      <c r="BM379" s="156" t="s">
        <v>1768</v>
      </c>
    </row>
    <row r="380" spans="2:65" s="12" customFormat="1">
      <c r="B380" s="158"/>
      <c r="D380" s="159" t="s">
        <v>184</v>
      </c>
      <c r="E380" s="160" t="s">
        <v>1</v>
      </c>
      <c r="F380" s="161" t="s">
        <v>1769</v>
      </c>
      <c r="H380" s="160" t="s">
        <v>1</v>
      </c>
      <c r="I380" s="162"/>
      <c r="L380" s="158"/>
      <c r="M380" s="163"/>
      <c r="T380" s="164"/>
      <c r="AT380" s="160" t="s">
        <v>184</v>
      </c>
      <c r="AU380" s="160" t="s">
        <v>89</v>
      </c>
      <c r="AV380" s="12" t="s">
        <v>83</v>
      </c>
      <c r="AW380" s="12" t="s">
        <v>31</v>
      </c>
      <c r="AX380" s="12" t="s">
        <v>76</v>
      </c>
      <c r="AY380" s="160" t="s">
        <v>175</v>
      </c>
    </row>
    <row r="381" spans="2:65" s="12" customFormat="1">
      <c r="B381" s="158"/>
      <c r="D381" s="159" t="s">
        <v>184</v>
      </c>
      <c r="E381" s="160" t="s">
        <v>1</v>
      </c>
      <c r="F381" s="161" t="s">
        <v>1770</v>
      </c>
      <c r="H381" s="160" t="s">
        <v>1</v>
      </c>
      <c r="I381" s="162"/>
      <c r="L381" s="158"/>
      <c r="M381" s="163"/>
      <c r="T381" s="164"/>
      <c r="AT381" s="160" t="s">
        <v>184</v>
      </c>
      <c r="AU381" s="160" t="s">
        <v>89</v>
      </c>
      <c r="AV381" s="12" t="s">
        <v>83</v>
      </c>
      <c r="AW381" s="12" t="s">
        <v>31</v>
      </c>
      <c r="AX381" s="12" t="s">
        <v>76</v>
      </c>
      <c r="AY381" s="160" t="s">
        <v>175</v>
      </c>
    </row>
    <row r="382" spans="2:65" s="13" customFormat="1">
      <c r="B382" s="165"/>
      <c r="D382" s="159" t="s">
        <v>184</v>
      </c>
      <c r="E382" s="166" t="s">
        <v>1</v>
      </c>
      <c r="F382" s="167" t="s">
        <v>1771</v>
      </c>
      <c r="H382" s="168">
        <v>5.8000000000000003E-2</v>
      </c>
      <c r="I382" s="169"/>
      <c r="L382" s="165"/>
      <c r="M382" s="170"/>
      <c r="T382" s="171"/>
      <c r="AT382" s="166" t="s">
        <v>184</v>
      </c>
      <c r="AU382" s="166" t="s">
        <v>89</v>
      </c>
      <c r="AV382" s="13" t="s">
        <v>89</v>
      </c>
      <c r="AW382" s="13" t="s">
        <v>31</v>
      </c>
      <c r="AX382" s="13" t="s">
        <v>76</v>
      </c>
      <c r="AY382" s="166" t="s">
        <v>175</v>
      </c>
    </row>
    <row r="383" spans="2:65" s="13" customFormat="1">
      <c r="B383" s="165"/>
      <c r="D383" s="159" t="s">
        <v>184</v>
      </c>
      <c r="E383" s="166" t="s">
        <v>1</v>
      </c>
      <c r="F383" s="167" t="s">
        <v>1772</v>
      </c>
      <c r="H383" s="168">
        <v>0.54800000000000004</v>
      </c>
      <c r="I383" s="169"/>
      <c r="L383" s="165"/>
      <c r="M383" s="170"/>
      <c r="T383" s="171"/>
      <c r="AT383" s="166" t="s">
        <v>184</v>
      </c>
      <c r="AU383" s="166" t="s">
        <v>89</v>
      </c>
      <c r="AV383" s="13" t="s">
        <v>89</v>
      </c>
      <c r="AW383" s="13" t="s">
        <v>31</v>
      </c>
      <c r="AX383" s="13" t="s">
        <v>76</v>
      </c>
      <c r="AY383" s="166" t="s">
        <v>175</v>
      </c>
    </row>
    <row r="384" spans="2:65" s="13" customFormat="1">
      <c r="B384" s="165"/>
      <c r="D384" s="159" t="s">
        <v>184</v>
      </c>
      <c r="E384" s="166" t="s">
        <v>1</v>
      </c>
      <c r="F384" s="167" t="s">
        <v>1773</v>
      </c>
      <c r="H384" s="168">
        <v>0.23899999999999999</v>
      </c>
      <c r="I384" s="169"/>
      <c r="L384" s="165"/>
      <c r="M384" s="170"/>
      <c r="T384" s="171"/>
      <c r="AT384" s="166" t="s">
        <v>184</v>
      </c>
      <c r="AU384" s="166" t="s">
        <v>89</v>
      </c>
      <c r="AV384" s="13" t="s">
        <v>89</v>
      </c>
      <c r="AW384" s="13" t="s">
        <v>31</v>
      </c>
      <c r="AX384" s="13" t="s">
        <v>76</v>
      </c>
      <c r="AY384" s="166" t="s">
        <v>175</v>
      </c>
    </row>
    <row r="385" spans="2:51" s="13" customFormat="1">
      <c r="B385" s="165"/>
      <c r="D385" s="159" t="s">
        <v>184</v>
      </c>
      <c r="E385" s="166" t="s">
        <v>1</v>
      </c>
      <c r="F385" s="167" t="s">
        <v>1774</v>
      </c>
      <c r="H385" s="168">
        <v>0.129</v>
      </c>
      <c r="I385" s="169"/>
      <c r="L385" s="165"/>
      <c r="M385" s="170"/>
      <c r="T385" s="171"/>
      <c r="AT385" s="166" t="s">
        <v>184</v>
      </c>
      <c r="AU385" s="166" t="s">
        <v>89</v>
      </c>
      <c r="AV385" s="13" t="s">
        <v>89</v>
      </c>
      <c r="AW385" s="13" t="s">
        <v>31</v>
      </c>
      <c r="AX385" s="13" t="s">
        <v>76</v>
      </c>
      <c r="AY385" s="166" t="s">
        <v>175</v>
      </c>
    </row>
    <row r="386" spans="2:51" s="13" customFormat="1">
      <c r="B386" s="165"/>
      <c r="D386" s="159" t="s">
        <v>184</v>
      </c>
      <c r="E386" s="166" t="s">
        <v>1</v>
      </c>
      <c r="F386" s="167" t="s">
        <v>1775</v>
      </c>
      <c r="H386" s="168">
        <v>0.27500000000000002</v>
      </c>
      <c r="I386" s="169"/>
      <c r="L386" s="165"/>
      <c r="M386" s="170"/>
      <c r="T386" s="171"/>
      <c r="AT386" s="166" t="s">
        <v>184</v>
      </c>
      <c r="AU386" s="166" t="s">
        <v>89</v>
      </c>
      <c r="AV386" s="13" t="s">
        <v>89</v>
      </c>
      <c r="AW386" s="13" t="s">
        <v>31</v>
      </c>
      <c r="AX386" s="13" t="s">
        <v>76</v>
      </c>
      <c r="AY386" s="166" t="s">
        <v>175</v>
      </c>
    </row>
    <row r="387" spans="2:51" s="13" customFormat="1">
      <c r="B387" s="165"/>
      <c r="D387" s="159" t="s">
        <v>184</v>
      </c>
      <c r="E387" s="166" t="s">
        <v>1</v>
      </c>
      <c r="F387" s="167" t="s">
        <v>1776</v>
      </c>
      <c r="H387" s="168">
        <v>0.57799999999999996</v>
      </c>
      <c r="I387" s="169"/>
      <c r="L387" s="165"/>
      <c r="M387" s="170"/>
      <c r="T387" s="171"/>
      <c r="AT387" s="166" t="s">
        <v>184</v>
      </c>
      <c r="AU387" s="166" t="s">
        <v>89</v>
      </c>
      <c r="AV387" s="13" t="s">
        <v>89</v>
      </c>
      <c r="AW387" s="13" t="s">
        <v>31</v>
      </c>
      <c r="AX387" s="13" t="s">
        <v>76</v>
      </c>
      <c r="AY387" s="166" t="s">
        <v>175</v>
      </c>
    </row>
    <row r="388" spans="2:51" s="13" customFormat="1">
      <c r="B388" s="165"/>
      <c r="D388" s="159" t="s">
        <v>184</v>
      </c>
      <c r="E388" s="166" t="s">
        <v>1</v>
      </c>
      <c r="F388" s="167" t="s">
        <v>1777</v>
      </c>
      <c r="H388" s="168">
        <v>0.20899999999999999</v>
      </c>
      <c r="I388" s="169"/>
      <c r="L388" s="165"/>
      <c r="M388" s="170"/>
      <c r="T388" s="171"/>
      <c r="AT388" s="166" t="s">
        <v>184</v>
      </c>
      <c r="AU388" s="166" t="s">
        <v>89</v>
      </c>
      <c r="AV388" s="13" t="s">
        <v>89</v>
      </c>
      <c r="AW388" s="13" t="s">
        <v>31</v>
      </c>
      <c r="AX388" s="13" t="s">
        <v>76</v>
      </c>
      <c r="AY388" s="166" t="s">
        <v>175</v>
      </c>
    </row>
    <row r="389" spans="2:51" s="13" customFormat="1">
      <c r="B389" s="165"/>
      <c r="D389" s="159" t="s">
        <v>184</v>
      </c>
      <c r="E389" s="166" t="s">
        <v>1</v>
      </c>
      <c r="F389" s="167" t="s">
        <v>1778</v>
      </c>
      <c r="H389" s="168">
        <v>8.7999999999999995E-2</v>
      </c>
      <c r="I389" s="169"/>
      <c r="L389" s="165"/>
      <c r="M389" s="170"/>
      <c r="T389" s="171"/>
      <c r="AT389" s="166" t="s">
        <v>184</v>
      </c>
      <c r="AU389" s="166" t="s">
        <v>89</v>
      </c>
      <c r="AV389" s="13" t="s">
        <v>89</v>
      </c>
      <c r="AW389" s="13" t="s">
        <v>31</v>
      </c>
      <c r="AX389" s="13" t="s">
        <v>76</v>
      </c>
      <c r="AY389" s="166" t="s">
        <v>175</v>
      </c>
    </row>
    <row r="390" spans="2:51" s="13" customFormat="1">
      <c r="B390" s="165"/>
      <c r="D390" s="159" t="s">
        <v>184</v>
      </c>
      <c r="E390" s="166" t="s">
        <v>1</v>
      </c>
      <c r="F390" s="167" t="s">
        <v>1779</v>
      </c>
      <c r="H390" s="168">
        <v>0.11700000000000001</v>
      </c>
      <c r="I390" s="169"/>
      <c r="L390" s="165"/>
      <c r="M390" s="170"/>
      <c r="T390" s="171"/>
      <c r="AT390" s="166" t="s">
        <v>184</v>
      </c>
      <c r="AU390" s="166" t="s">
        <v>89</v>
      </c>
      <c r="AV390" s="13" t="s">
        <v>89</v>
      </c>
      <c r="AW390" s="13" t="s">
        <v>31</v>
      </c>
      <c r="AX390" s="13" t="s">
        <v>76</v>
      </c>
      <c r="AY390" s="166" t="s">
        <v>175</v>
      </c>
    </row>
    <row r="391" spans="2:51" s="12" customFormat="1">
      <c r="B391" s="158"/>
      <c r="D391" s="159" t="s">
        <v>184</v>
      </c>
      <c r="E391" s="160" t="s">
        <v>1</v>
      </c>
      <c r="F391" s="161" t="s">
        <v>1780</v>
      </c>
      <c r="H391" s="160" t="s">
        <v>1</v>
      </c>
      <c r="I391" s="162"/>
      <c r="L391" s="158"/>
      <c r="M391" s="163"/>
      <c r="T391" s="164"/>
      <c r="AT391" s="160" t="s">
        <v>184</v>
      </c>
      <c r="AU391" s="160" t="s">
        <v>89</v>
      </c>
      <c r="AV391" s="12" t="s">
        <v>83</v>
      </c>
      <c r="AW391" s="12" t="s">
        <v>31</v>
      </c>
      <c r="AX391" s="12" t="s">
        <v>76</v>
      </c>
      <c r="AY391" s="160" t="s">
        <v>175</v>
      </c>
    </row>
    <row r="392" spans="2:51" s="13" customFormat="1">
      <c r="B392" s="165"/>
      <c r="D392" s="159" t="s">
        <v>184</v>
      </c>
      <c r="E392" s="166" t="s">
        <v>1</v>
      </c>
      <c r="F392" s="167" t="s">
        <v>1781</v>
      </c>
      <c r="H392" s="168">
        <v>0.17100000000000001</v>
      </c>
      <c r="I392" s="169"/>
      <c r="L392" s="165"/>
      <c r="M392" s="170"/>
      <c r="T392" s="171"/>
      <c r="AT392" s="166" t="s">
        <v>184</v>
      </c>
      <c r="AU392" s="166" t="s">
        <v>89</v>
      </c>
      <c r="AV392" s="13" t="s">
        <v>89</v>
      </c>
      <c r="AW392" s="13" t="s">
        <v>31</v>
      </c>
      <c r="AX392" s="13" t="s">
        <v>76</v>
      </c>
      <c r="AY392" s="166" t="s">
        <v>175</v>
      </c>
    </row>
    <row r="393" spans="2:51" s="15" customFormat="1">
      <c r="B393" s="202"/>
      <c r="D393" s="159" t="s">
        <v>184</v>
      </c>
      <c r="E393" s="203" t="s">
        <v>1</v>
      </c>
      <c r="F393" s="204" t="s">
        <v>1733</v>
      </c>
      <c r="H393" s="205">
        <v>2.4119999999999999</v>
      </c>
      <c r="I393" s="206"/>
      <c r="L393" s="202"/>
      <c r="M393" s="207"/>
      <c r="T393" s="208"/>
      <c r="AT393" s="203" t="s">
        <v>184</v>
      </c>
      <c r="AU393" s="203" t="s">
        <v>89</v>
      </c>
      <c r="AV393" s="15" t="s">
        <v>176</v>
      </c>
      <c r="AW393" s="15" t="s">
        <v>31</v>
      </c>
      <c r="AX393" s="15" t="s">
        <v>76</v>
      </c>
      <c r="AY393" s="203" t="s">
        <v>175</v>
      </c>
    </row>
    <row r="394" spans="2:51" s="12" customFormat="1">
      <c r="B394" s="158"/>
      <c r="D394" s="159" t="s">
        <v>184</v>
      </c>
      <c r="E394" s="160" t="s">
        <v>1</v>
      </c>
      <c r="F394" s="161" t="s">
        <v>1782</v>
      </c>
      <c r="H394" s="160" t="s">
        <v>1</v>
      </c>
      <c r="I394" s="162"/>
      <c r="L394" s="158"/>
      <c r="M394" s="163"/>
      <c r="T394" s="164"/>
      <c r="AT394" s="160" t="s">
        <v>184</v>
      </c>
      <c r="AU394" s="160" t="s">
        <v>89</v>
      </c>
      <c r="AV394" s="12" t="s">
        <v>83</v>
      </c>
      <c r="AW394" s="12" t="s">
        <v>31</v>
      </c>
      <c r="AX394" s="12" t="s">
        <v>76</v>
      </c>
      <c r="AY394" s="160" t="s">
        <v>175</v>
      </c>
    </row>
    <row r="395" spans="2:51" s="13" customFormat="1">
      <c r="B395" s="165"/>
      <c r="D395" s="159" t="s">
        <v>184</v>
      </c>
      <c r="E395" s="166" t="s">
        <v>1</v>
      </c>
      <c r="F395" s="167" t="s">
        <v>1783</v>
      </c>
      <c r="H395" s="168">
        <v>0.25800000000000001</v>
      </c>
      <c r="I395" s="169"/>
      <c r="L395" s="165"/>
      <c r="M395" s="170"/>
      <c r="T395" s="171"/>
      <c r="AT395" s="166" t="s">
        <v>184</v>
      </c>
      <c r="AU395" s="166" t="s">
        <v>89</v>
      </c>
      <c r="AV395" s="13" t="s">
        <v>89</v>
      </c>
      <c r="AW395" s="13" t="s">
        <v>31</v>
      </c>
      <c r="AX395" s="13" t="s">
        <v>76</v>
      </c>
      <c r="AY395" s="166" t="s">
        <v>175</v>
      </c>
    </row>
    <row r="396" spans="2:51" s="13" customFormat="1">
      <c r="B396" s="165"/>
      <c r="D396" s="159" t="s">
        <v>184</v>
      </c>
      <c r="E396" s="166" t="s">
        <v>1</v>
      </c>
      <c r="F396" s="167" t="s">
        <v>1784</v>
      </c>
      <c r="H396" s="168">
        <v>5.0999999999999997E-2</v>
      </c>
      <c r="I396" s="169"/>
      <c r="L396" s="165"/>
      <c r="M396" s="170"/>
      <c r="T396" s="171"/>
      <c r="AT396" s="166" t="s">
        <v>184</v>
      </c>
      <c r="AU396" s="166" t="s">
        <v>89</v>
      </c>
      <c r="AV396" s="13" t="s">
        <v>89</v>
      </c>
      <c r="AW396" s="13" t="s">
        <v>31</v>
      </c>
      <c r="AX396" s="13" t="s">
        <v>76</v>
      </c>
      <c r="AY396" s="166" t="s">
        <v>175</v>
      </c>
    </row>
    <row r="397" spans="2:51" s="13" customFormat="1">
      <c r="B397" s="165"/>
      <c r="D397" s="159" t="s">
        <v>184</v>
      </c>
      <c r="E397" s="166" t="s">
        <v>1</v>
      </c>
      <c r="F397" s="167" t="s">
        <v>1785</v>
      </c>
      <c r="H397" s="168">
        <v>6.5000000000000002E-2</v>
      </c>
      <c r="I397" s="169"/>
      <c r="L397" s="165"/>
      <c r="M397" s="170"/>
      <c r="T397" s="171"/>
      <c r="AT397" s="166" t="s">
        <v>184</v>
      </c>
      <c r="AU397" s="166" t="s">
        <v>89</v>
      </c>
      <c r="AV397" s="13" t="s">
        <v>89</v>
      </c>
      <c r="AW397" s="13" t="s">
        <v>31</v>
      </c>
      <c r="AX397" s="13" t="s">
        <v>76</v>
      </c>
      <c r="AY397" s="166" t="s">
        <v>175</v>
      </c>
    </row>
    <row r="398" spans="2:51" s="15" customFormat="1">
      <c r="B398" s="202"/>
      <c r="D398" s="159" t="s">
        <v>184</v>
      </c>
      <c r="E398" s="203" t="s">
        <v>1</v>
      </c>
      <c r="F398" s="204" t="s">
        <v>1733</v>
      </c>
      <c r="H398" s="205">
        <v>0.374</v>
      </c>
      <c r="I398" s="206"/>
      <c r="L398" s="202"/>
      <c r="M398" s="207"/>
      <c r="T398" s="208"/>
      <c r="AT398" s="203" t="s">
        <v>184</v>
      </c>
      <c r="AU398" s="203" t="s">
        <v>89</v>
      </c>
      <c r="AV398" s="15" t="s">
        <v>176</v>
      </c>
      <c r="AW398" s="15" t="s">
        <v>31</v>
      </c>
      <c r="AX398" s="15" t="s">
        <v>76</v>
      </c>
      <c r="AY398" s="203" t="s">
        <v>175</v>
      </c>
    </row>
    <row r="399" spans="2:51" s="12" customFormat="1">
      <c r="B399" s="158"/>
      <c r="D399" s="159" t="s">
        <v>184</v>
      </c>
      <c r="E399" s="160" t="s">
        <v>1</v>
      </c>
      <c r="F399" s="161" t="s">
        <v>1769</v>
      </c>
      <c r="H399" s="160" t="s">
        <v>1</v>
      </c>
      <c r="I399" s="162"/>
      <c r="L399" s="158"/>
      <c r="M399" s="163"/>
      <c r="T399" s="164"/>
      <c r="AT399" s="160" t="s">
        <v>184</v>
      </c>
      <c r="AU399" s="160" t="s">
        <v>89</v>
      </c>
      <c r="AV399" s="12" t="s">
        <v>83</v>
      </c>
      <c r="AW399" s="12" t="s">
        <v>31</v>
      </c>
      <c r="AX399" s="12" t="s">
        <v>76</v>
      </c>
      <c r="AY399" s="160" t="s">
        <v>175</v>
      </c>
    </row>
    <row r="400" spans="2:51" s="12" customFormat="1">
      <c r="B400" s="158"/>
      <c r="D400" s="159" t="s">
        <v>184</v>
      </c>
      <c r="E400" s="160" t="s">
        <v>1</v>
      </c>
      <c r="F400" s="161" t="s">
        <v>1786</v>
      </c>
      <c r="H400" s="160" t="s">
        <v>1</v>
      </c>
      <c r="I400" s="162"/>
      <c r="L400" s="158"/>
      <c r="M400" s="163"/>
      <c r="T400" s="164"/>
      <c r="AT400" s="160" t="s">
        <v>184</v>
      </c>
      <c r="AU400" s="160" t="s">
        <v>89</v>
      </c>
      <c r="AV400" s="12" t="s">
        <v>83</v>
      </c>
      <c r="AW400" s="12" t="s">
        <v>31</v>
      </c>
      <c r="AX400" s="12" t="s">
        <v>76</v>
      </c>
      <c r="AY400" s="160" t="s">
        <v>175</v>
      </c>
    </row>
    <row r="401" spans="2:51" s="13" customFormat="1">
      <c r="B401" s="165"/>
      <c r="D401" s="159" t="s">
        <v>184</v>
      </c>
      <c r="E401" s="166" t="s">
        <v>1</v>
      </c>
      <c r="F401" s="167" t="s">
        <v>1787</v>
      </c>
      <c r="H401" s="168">
        <v>5.0000000000000001E-3</v>
      </c>
      <c r="I401" s="169"/>
      <c r="L401" s="165"/>
      <c r="M401" s="170"/>
      <c r="T401" s="171"/>
      <c r="AT401" s="166" t="s">
        <v>184</v>
      </c>
      <c r="AU401" s="166" t="s">
        <v>89</v>
      </c>
      <c r="AV401" s="13" t="s">
        <v>89</v>
      </c>
      <c r="AW401" s="13" t="s">
        <v>31</v>
      </c>
      <c r="AX401" s="13" t="s">
        <v>76</v>
      </c>
      <c r="AY401" s="166" t="s">
        <v>175</v>
      </c>
    </row>
    <row r="402" spans="2:51" s="12" customFormat="1">
      <c r="B402" s="158"/>
      <c r="D402" s="159" t="s">
        <v>184</v>
      </c>
      <c r="E402" s="160" t="s">
        <v>1</v>
      </c>
      <c r="F402" s="161" t="s">
        <v>1786</v>
      </c>
      <c r="H402" s="160" t="s">
        <v>1</v>
      </c>
      <c r="I402" s="162"/>
      <c r="L402" s="158"/>
      <c r="M402" s="163"/>
      <c r="T402" s="164"/>
      <c r="AT402" s="160" t="s">
        <v>184</v>
      </c>
      <c r="AU402" s="160" t="s">
        <v>89</v>
      </c>
      <c r="AV402" s="12" t="s">
        <v>83</v>
      </c>
      <c r="AW402" s="12" t="s">
        <v>31</v>
      </c>
      <c r="AX402" s="12" t="s">
        <v>76</v>
      </c>
      <c r="AY402" s="160" t="s">
        <v>175</v>
      </c>
    </row>
    <row r="403" spans="2:51" s="13" customFormat="1">
      <c r="B403" s="165"/>
      <c r="D403" s="159" t="s">
        <v>184</v>
      </c>
      <c r="E403" s="166" t="s">
        <v>1</v>
      </c>
      <c r="F403" s="167" t="s">
        <v>1788</v>
      </c>
      <c r="H403" s="168">
        <v>1.4999999999999999E-2</v>
      </c>
      <c r="I403" s="169"/>
      <c r="L403" s="165"/>
      <c r="M403" s="170"/>
      <c r="T403" s="171"/>
      <c r="AT403" s="166" t="s">
        <v>184</v>
      </c>
      <c r="AU403" s="166" t="s">
        <v>89</v>
      </c>
      <c r="AV403" s="13" t="s">
        <v>89</v>
      </c>
      <c r="AW403" s="13" t="s">
        <v>31</v>
      </c>
      <c r="AX403" s="13" t="s">
        <v>76</v>
      </c>
      <c r="AY403" s="166" t="s">
        <v>175</v>
      </c>
    </row>
    <row r="404" spans="2:51" s="13" customFormat="1">
      <c r="B404" s="165"/>
      <c r="D404" s="159" t="s">
        <v>184</v>
      </c>
      <c r="E404" s="166" t="s">
        <v>1</v>
      </c>
      <c r="F404" s="167" t="s">
        <v>1789</v>
      </c>
      <c r="H404" s="168">
        <v>0.03</v>
      </c>
      <c r="I404" s="169"/>
      <c r="L404" s="165"/>
      <c r="M404" s="170"/>
      <c r="T404" s="171"/>
      <c r="AT404" s="166" t="s">
        <v>184</v>
      </c>
      <c r="AU404" s="166" t="s">
        <v>89</v>
      </c>
      <c r="AV404" s="13" t="s">
        <v>89</v>
      </c>
      <c r="AW404" s="13" t="s">
        <v>31</v>
      </c>
      <c r="AX404" s="13" t="s">
        <v>76</v>
      </c>
      <c r="AY404" s="166" t="s">
        <v>175</v>
      </c>
    </row>
    <row r="405" spans="2:51" s="13" customFormat="1">
      <c r="B405" s="165"/>
      <c r="D405" s="159" t="s">
        <v>184</v>
      </c>
      <c r="E405" s="166" t="s">
        <v>1</v>
      </c>
      <c r="F405" s="167" t="s">
        <v>1790</v>
      </c>
      <c r="H405" s="168">
        <v>2.4E-2</v>
      </c>
      <c r="I405" s="169"/>
      <c r="L405" s="165"/>
      <c r="M405" s="170"/>
      <c r="T405" s="171"/>
      <c r="AT405" s="166" t="s">
        <v>184</v>
      </c>
      <c r="AU405" s="166" t="s">
        <v>89</v>
      </c>
      <c r="AV405" s="13" t="s">
        <v>89</v>
      </c>
      <c r="AW405" s="13" t="s">
        <v>31</v>
      </c>
      <c r="AX405" s="13" t="s">
        <v>76</v>
      </c>
      <c r="AY405" s="166" t="s">
        <v>175</v>
      </c>
    </row>
    <row r="406" spans="2:51" s="13" customFormat="1">
      <c r="B406" s="165"/>
      <c r="D406" s="159" t="s">
        <v>184</v>
      </c>
      <c r="E406" s="166" t="s">
        <v>1</v>
      </c>
      <c r="F406" s="167" t="s">
        <v>1791</v>
      </c>
      <c r="H406" s="168">
        <v>3.9E-2</v>
      </c>
      <c r="I406" s="169"/>
      <c r="L406" s="165"/>
      <c r="M406" s="170"/>
      <c r="T406" s="171"/>
      <c r="AT406" s="166" t="s">
        <v>184</v>
      </c>
      <c r="AU406" s="166" t="s">
        <v>89</v>
      </c>
      <c r="AV406" s="13" t="s">
        <v>89</v>
      </c>
      <c r="AW406" s="13" t="s">
        <v>31</v>
      </c>
      <c r="AX406" s="13" t="s">
        <v>76</v>
      </c>
      <c r="AY406" s="166" t="s">
        <v>175</v>
      </c>
    </row>
    <row r="407" spans="2:51" s="13" customFormat="1">
      <c r="B407" s="165"/>
      <c r="D407" s="159" t="s">
        <v>184</v>
      </c>
      <c r="E407" s="166" t="s">
        <v>1</v>
      </c>
      <c r="F407" s="167" t="s">
        <v>1792</v>
      </c>
      <c r="H407" s="168">
        <v>0.03</v>
      </c>
      <c r="I407" s="169"/>
      <c r="L407" s="165"/>
      <c r="M407" s="170"/>
      <c r="T407" s="171"/>
      <c r="AT407" s="166" t="s">
        <v>184</v>
      </c>
      <c r="AU407" s="166" t="s">
        <v>89</v>
      </c>
      <c r="AV407" s="13" t="s">
        <v>89</v>
      </c>
      <c r="AW407" s="13" t="s">
        <v>31</v>
      </c>
      <c r="AX407" s="13" t="s">
        <v>76</v>
      </c>
      <c r="AY407" s="166" t="s">
        <v>175</v>
      </c>
    </row>
    <row r="408" spans="2:51" s="13" customFormat="1">
      <c r="B408" s="165"/>
      <c r="D408" s="159" t="s">
        <v>184</v>
      </c>
      <c r="E408" s="166" t="s">
        <v>1</v>
      </c>
      <c r="F408" s="167" t="s">
        <v>1793</v>
      </c>
      <c r="H408" s="168">
        <v>0.03</v>
      </c>
      <c r="I408" s="169"/>
      <c r="L408" s="165"/>
      <c r="M408" s="170"/>
      <c r="T408" s="171"/>
      <c r="AT408" s="166" t="s">
        <v>184</v>
      </c>
      <c r="AU408" s="166" t="s">
        <v>89</v>
      </c>
      <c r="AV408" s="13" t="s">
        <v>89</v>
      </c>
      <c r="AW408" s="13" t="s">
        <v>31</v>
      </c>
      <c r="AX408" s="13" t="s">
        <v>76</v>
      </c>
      <c r="AY408" s="166" t="s">
        <v>175</v>
      </c>
    </row>
    <row r="409" spans="2:51" s="12" customFormat="1">
      <c r="B409" s="158"/>
      <c r="D409" s="159" t="s">
        <v>184</v>
      </c>
      <c r="E409" s="160" t="s">
        <v>1</v>
      </c>
      <c r="F409" s="161" t="s">
        <v>1786</v>
      </c>
      <c r="H409" s="160" t="s">
        <v>1</v>
      </c>
      <c r="I409" s="162"/>
      <c r="L409" s="158"/>
      <c r="M409" s="163"/>
      <c r="T409" s="164"/>
      <c r="AT409" s="160" t="s">
        <v>184</v>
      </c>
      <c r="AU409" s="160" t="s">
        <v>89</v>
      </c>
      <c r="AV409" s="12" t="s">
        <v>83</v>
      </c>
      <c r="AW409" s="12" t="s">
        <v>31</v>
      </c>
      <c r="AX409" s="12" t="s">
        <v>76</v>
      </c>
      <c r="AY409" s="160" t="s">
        <v>175</v>
      </c>
    </row>
    <row r="410" spans="2:51" s="13" customFormat="1">
      <c r="B410" s="165"/>
      <c r="D410" s="159" t="s">
        <v>184</v>
      </c>
      <c r="E410" s="166" t="s">
        <v>1</v>
      </c>
      <c r="F410" s="167" t="s">
        <v>1794</v>
      </c>
      <c r="H410" s="168">
        <v>0.29399999999999998</v>
      </c>
      <c r="I410" s="169"/>
      <c r="L410" s="165"/>
      <c r="M410" s="170"/>
      <c r="T410" s="171"/>
      <c r="AT410" s="166" t="s">
        <v>184</v>
      </c>
      <c r="AU410" s="166" t="s">
        <v>89</v>
      </c>
      <c r="AV410" s="13" t="s">
        <v>89</v>
      </c>
      <c r="AW410" s="13" t="s">
        <v>31</v>
      </c>
      <c r="AX410" s="13" t="s">
        <v>76</v>
      </c>
      <c r="AY410" s="166" t="s">
        <v>175</v>
      </c>
    </row>
    <row r="411" spans="2:51" s="13" customFormat="1">
      <c r="B411" s="165"/>
      <c r="D411" s="159" t="s">
        <v>184</v>
      </c>
      <c r="E411" s="166" t="s">
        <v>1</v>
      </c>
      <c r="F411" s="167" t="s">
        <v>1795</v>
      </c>
      <c r="H411" s="168">
        <v>6.0000000000000001E-3</v>
      </c>
      <c r="I411" s="169"/>
      <c r="L411" s="165"/>
      <c r="M411" s="170"/>
      <c r="T411" s="171"/>
      <c r="AT411" s="166" t="s">
        <v>184</v>
      </c>
      <c r="AU411" s="166" t="s">
        <v>89</v>
      </c>
      <c r="AV411" s="13" t="s">
        <v>89</v>
      </c>
      <c r="AW411" s="13" t="s">
        <v>31</v>
      </c>
      <c r="AX411" s="13" t="s">
        <v>76</v>
      </c>
      <c r="AY411" s="166" t="s">
        <v>175</v>
      </c>
    </row>
    <row r="412" spans="2:51" s="13" customFormat="1">
      <c r="B412" s="165"/>
      <c r="D412" s="159" t="s">
        <v>184</v>
      </c>
      <c r="E412" s="166" t="s">
        <v>1</v>
      </c>
      <c r="F412" s="167" t="s">
        <v>1796</v>
      </c>
      <c r="H412" s="168">
        <v>6.0000000000000001E-3</v>
      </c>
      <c r="I412" s="169"/>
      <c r="L412" s="165"/>
      <c r="M412" s="170"/>
      <c r="T412" s="171"/>
      <c r="AT412" s="166" t="s">
        <v>184</v>
      </c>
      <c r="AU412" s="166" t="s">
        <v>89</v>
      </c>
      <c r="AV412" s="13" t="s">
        <v>89</v>
      </c>
      <c r="AW412" s="13" t="s">
        <v>31</v>
      </c>
      <c r="AX412" s="13" t="s">
        <v>76</v>
      </c>
      <c r="AY412" s="166" t="s">
        <v>175</v>
      </c>
    </row>
    <row r="413" spans="2:51" s="13" customFormat="1">
      <c r="B413" s="165"/>
      <c r="D413" s="159" t="s">
        <v>184</v>
      </c>
      <c r="E413" s="166" t="s">
        <v>1</v>
      </c>
      <c r="F413" s="167" t="s">
        <v>1797</v>
      </c>
      <c r="H413" s="168">
        <v>8.9999999999999993E-3</v>
      </c>
      <c r="I413" s="169"/>
      <c r="L413" s="165"/>
      <c r="M413" s="170"/>
      <c r="T413" s="171"/>
      <c r="AT413" s="166" t="s">
        <v>184</v>
      </c>
      <c r="AU413" s="166" t="s">
        <v>89</v>
      </c>
      <c r="AV413" s="13" t="s">
        <v>89</v>
      </c>
      <c r="AW413" s="13" t="s">
        <v>31</v>
      </c>
      <c r="AX413" s="13" t="s">
        <v>76</v>
      </c>
      <c r="AY413" s="166" t="s">
        <v>175</v>
      </c>
    </row>
    <row r="414" spans="2:51" s="13" customFormat="1">
      <c r="B414" s="165"/>
      <c r="D414" s="159" t="s">
        <v>184</v>
      </c>
      <c r="E414" s="166" t="s">
        <v>1</v>
      </c>
      <c r="F414" s="167" t="s">
        <v>1798</v>
      </c>
      <c r="H414" s="168">
        <v>6.0000000000000001E-3</v>
      </c>
      <c r="I414" s="169"/>
      <c r="L414" s="165"/>
      <c r="M414" s="170"/>
      <c r="T414" s="171"/>
      <c r="AT414" s="166" t="s">
        <v>184</v>
      </c>
      <c r="AU414" s="166" t="s">
        <v>89</v>
      </c>
      <c r="AV414" s="13" t="s">
        <v>89</v>
      </c>
      <c r="AW414" s="13" t="s">
        <v>31</v>
      </c>
      <c r="AX414" s="13" t="s">
        <v>76</v>
      </c>
      <c r="AY414" s="166" t="s">
        <v>175</v>
      </c>
    </row>
    <row r="415" spans="2:51" s="13" customFormat="1">
      <c r="B415" s="165"/>
      <c r="D415" s="159" t="s">
        <v>184</v>
      </c>
      <c r="E415" s="166" t="s">
        <v>1</v>
      </c>
      <c r="F415" s="167" t="s">
        <v>1799</v>
      </c>
      <c r="H415" s="168">
        <v>1.0999999999999999E-2</v>
      </c>
      <c r="I415" s="169"/>
      <c r="L415" s="165"/>
      <c r="M415" s="170"/>
      <c r="T415" s="171"/>
      <c r="AT415" s="166" t="s">
        <v>184</v>
      </c>
      <c r="AU415" s="166" t="s">
        <v>89</v>
      </c>
      <c r="AV415" s="13" t="s">
        <v>89</v>
      </c>
      <c r="AW415" s="13" t="s">
        <v>31</v>
      </c>
      <c r="AX415" s="13" t="s">
        <v>76</v>
      </c>
      <c r="AY415" s="166" t="s">
        <v>175</v>
      </c>
    </row>
    <row r="416" spans="2:51" s="13" customFormat="1">
      <c r="B416" s="165"/>
      <c r="D416" s="159" t="s">
        <v>184</v>
      </c>
      <c r="E416" s="166" t="s">
        <v>1</v>
      </c>
      <c r="F416" s="167" t="s">
        <v>1800</v>
      </c>
      <c r="H416" s="168">
        <v>5.0000000000000001E-3</v>
      </c>
      <c r="I416" s="169"/>
      <c r="L416" s="165"/>
      <c r="M416" s="170"/>
      <c r="T416" s="171"/>
      <c r="AT416" s="166" t="s">
        <v>184</v>
      </c>
      <c r="AU416" s="166" t="s">
        <v>89</v>
      </c>
      <c r="AV416" s="13" t="s">
        <v>89</v>
      </c>
      <c r="AW416" s="13" t="s">
        <v>31</v>
      </c>
      <c r="AX416" s="13" t="s">
        <v>76</v>
      </c>
      <c r="AY416" s="166" t="s">
        <v>175</v>
      </c>
    </row>
    <row r="417" spans="2:65" s="13" customFormat="1">
      <c r="B417" s="165"/>
      <c r="D417" s="159" t="s">
        <v>184</v>
      </c>
      <c r="E417" s="166" t="s">
        <v>1</v>
      </c>
      <c r="F417" s="167" t="s">
        <v>1801</v>
      </c>
      <c r="H417" s="168">
        <v>3.0000000000000001E-3</v>
      </c>
      <c r="I417" s="169"/>
      <c r="L417" s="165"/>
      <c r="M417" s="170"/>
      <c r="T417" s="171"/>
      <c r="AT417" s="166" t="s">
        <v>184</v>
      </c>
      <c r="AU417" s="166" t="s">
        <v>89</v>
      </c>
      <c r="AV417" s="13" t="s">
        <v>89</v>
      </c>
      <c r="AW417" s="13" t="s">
        <v>31</v>
      </c>
      <c r="AX417" s="13" t="s">
        <v>76</v>
      </c>
      <c r="AY417" s="166" t="s">
        <v>175</v>
      </c>
    </row>
    <row r="418" spans="2:65" s="15" customFormat="1">
      <c r="B418" s="202"/>
      <c r="D418" s="159" t="s">
        <v>184</v>
      </c>
      <c r="E418" s="203" t="s">
        <v>1</v>
      </c>
      <c r="F418" s="204" t="s">
        <v>1733</v>
      </c>
      <c r="H418" s="205">
        <v>0.51300000000000001</v>
      </c>
      <c r="I418" s="206"/>
      <c r="L418" s="202"/>
      <c r="M418" s="207"/>
      <c r="T418" s="208"/>
      <c r="AT418" s="203" t="s">
        <v>184</v>
      </c>
      <c r="AU418" s="203" t="s">
        <v>89</v>
      </c>
      <c r="AV418" s="15" t="s">
        <v>176</v>
      </c>
      <c r="AW418" s="15" t="s">
        <v>31</v>
      </c>
      <c r="AX418" s="15" t="s">
        <v>76</v>
      </c>
      <c r="AY418" s="203" t="s">
        <v>175</v>
      </c>
    </row>
    <row r="419" spans="2:65" s="12" customFormat="1">
      <c r="B419" s="158"/>
      <c r="D419" s="159" t="s">
        <v>184</v>
      </c>
      <c r="E419" s="160" t="s">
        <v>1</v>
      </c>
      <c r="F419" s="161" t="s">
        <v>1786</v>
      </c>
      <c r="H419" s="160" t="s">
        <v>1</v>
      </c>
      <c r="I419" s="162"/>
      <c r="L419" s="158"/>
      <c r="M419" s="163"/>
      <c r="T419" s="164"/>
      <c r="AT419" s="160" t="s">
        <v>184</v>
      </c>
      <c r="AU419" s="160" t="s">
        <v>89</v>
      </c>
      <c r="AV419" s="12" t="s">
        <v>83</v>
      </c>
      <c r="AW419" s="12" t="s">
        <v>31</v>
      </c>
      <c r="AX419" s="12" t="s">
        <v>76</v>
      </c>
      <c r="AY419" s="160" t="s">
        <v>175</v>
      </c>
    </row>
    <row r="420" spans="2:65" s="13" customFormat="1">
      <c r="B420" s="165"/>
      <c r="D420" s="159" t="s">
        <v>184</v>
      </c>
      <c r="E420" s="166" t="s">
        <v>1</v>
      </c>
      <c r="F420" s="167" t="s">
        <v>1802</v>
      </c>
      <c r="H420" s="168">
        <v>2.4E-2</v>
      </c>
      <c r="I420" s="169"/>
      <c r="L420" s="165"/>
      <c r="M420" s="170"/>
      <c r="T420" s="171"/>
      <c r="AT420" s="166" t="s">
        <v>184</v>
      </c>
      <c r="AU420" s="166" t="s">
        <v>89</v>
      </c>
      <c r="AV420" s="13" t="s">
        <v>89</v>
      </c>
      <c r="AW420" s="13" t="s">
        <v>31</v>
      </c>
      <c r="AX420" s="13" t="s">
        <v>76</v>
      </c>
      <c r="AY420" s="166" t="s">
        <v>175</v>
      </c>
    </row>
    <row r="421" spans="2:65" s="13" customFormat="1">
      <c r="B421" s="165"/>
      <c r="D421" s="159" t="s">
        <v>184</v>
      </c>
      <c r="E421" s="166" t="s">
        <v>1</v>
      </c>
      <c r="F421" s="167" t="s">
        <v>1803</v>
      </c>
      <c r="H421" s="168">
        <v>4.2999999999999997E-2</v>
      </c>
      <c r="I421" s="169"/>
      <c r="L421" s="165"/>
      <c r="M421" s="170"/>
      <c r="T421" s="171"/>
      <c r="AT421" s="166" t="s">
        <v>184</v>
      </c>
      <c r="AU421" s="166" t="s">
        <v>89</v>
      </c>
      <c r="AV421" s="13" t="s">
        <v>89</v>
      </c>
      <c r="AW421" s="13" t="s">
        <v>31</v>
      </c>
      <c r="AX421" s="13" t="s">
        <v>76</v>
      </c>
      <c r="AY421" s="166" t="s">
        <v>175</v>
      </c>
    </row>
    <row r="422" spans="2:65" s="13" customFormat="1">
      <c r="B422" s="165"/>
      <c r="D422" s="159" t="s">
        <v>184</v>
      </c>
      <c r="E422" s="166" t="s">
        <v>1</v>
      </c>
      <c r="F422" s="167" t="s">
        <v>1804</v>
      </c>
      <c r="H422" s="168">
        <v>4.2999999999999997E-2</v>
      </c>
      <c r="I422" s="169"/>
      <c r="L422" s="165"/>
      <c r="M422" s="170"/>
      <c r="T422" s="171"/>
      <c r="AT422" s="166" t="s">
        <v>184</v>
      </c>
      <c r="AU422" s="166" t="s">
        <v>89</v>
      </c>
      <c r="AV422" s="13" t="s">
        <v>89</v>
      </c>
      <c r="AW422" s="13" t="s">
        <v>31</v>
      </c>
      <c r="AX422" s="13" t="s">
        <v>76</v>
      </c>
      <c r="AY422" s="166" t="s">
        <v>175</v>
      </c>
    </row>
    <row r="423" spans="2:65" s="13" customFormat="1">
      <c r="B423" s="165"/>
      <c r="D423" s="159" t="s">
        <v>184</v>
      </c>
      <c r="E423" s="166" t="s">
        <v>1</v>
      </c>
      <c r="F423" s="167" t="s">
        <v>1805</v>
      </c>
      <c r="H423" s="168">
        <v>2.5000000000000001E-2</v>
      </c>
      <c r="I423" s="169"/>
      <c r="L423" s="165"/>
      <c r="M423" s="170"/>
      <c r="T423" s="171"/>
      <c r="AT423" s="166" t="s">
        <v>184</v>
      </c>
      <c r="AU423" s="166" t="s">
        <v>89</v>
      </c>
      <c r="AV423" s="13" t="s">
        <v>89</v>
      </c>
      <c r="AW423" s="13" t="s">
        <v>31</v>
      </c>
      <c r="AX423" s="13" t="s">
        <v>76</v>
      </c>
      <c r="AY423" s="166" t="s">
        <v>175</v>
      </c>
    </row>
    <row r="424" spans="2:65" s="13" customFormat="1">
      <c r="B424" s="165"/>
      <c r="D424" s="159" t="s">
        <v>184</v>
      </c>
      <c r="E424" s="166" t="s">
        <v>1</v>
      </c>
      <c r="F424" s="167" t="s">
        <v>1806</v>
      </c>
      <c r="H424" s="168">
        <v>0.04</v>
      </c>
      <c r="I424" s="169"/>
      <c r="L424" s="165"/>
      <c r="M424" s="170"/>
      <c r="T424" s="171"/>
      <c r="AT424" s="166" t="s">
        <v>184</v>
      </c>
      <c r="AU424" s="166" t="s">
        <v>89</v>
      </c>
      <c r="AV424" s="13" t="s">
        <v>89</v>
      </c>
      <c r="AW424" s="13" t="s">
        <v>31</v>
      </c>
      <c r="AX424" s="13" t="s">
        <v>76</v>
      </c>
      <c r="AY424" s="166" t="s">
        <v>175</v>
      </c>
    </row>
    <row r="425" spans="2:65" s="13" customFormat="1" ht="22.5">
      <c r="B425" s="165"/>
      <c r="D425" s="159" t="s">
        <v>184</v>
      </c>
      <c r="E425" s="166" t="s">
        <v>1</v>
      </c>
      <c r="F425" s="167" t="s">
        <v>1807</v>
      </c>
      <c r="H425" s="168">
        <v>3.7999999999999999E-2</v>
      </c>
      <c r="I425" s="169"/>
      <c r="L425" s="165"/>
      <c r="M425" s="170"/>
      <c r="T425" s="171"/>
      <c r="AT425" s="166" t="s">
        <v>184</v>
      </c>
      <c r="AU425" s="166" t="s">
        <v>89</v>
      </c>
      <c r="AV425" s="13" t="s">
        <v>89</v>
      </c>
      <c r="AW425" s="13" t="s">
        <v>31</v>
      </c>
      <c r="AX425" s="13" t="s">
        <v>76</v>
      </c>
      <c r="AY425" s="166" t="s">
        <v>175</v>
      </c>
    </row>
    <row r="426" spans="2:65" s="13" customFormat="1">
      <c r="B426" s="165"/>
      <c r="D426" s="159" t="s">
        <v>184</v>
      </c>
      <c r="E426" s="166" t="s">
        <v>1</v>
      </c>
      <c r="F426" s="167" t="s">
        <v>1808</v>
      </c>
      <c r="H426" s="168">
        <v>6.0999999999999999E-2</v>
      </c>
      <c r="I426" s="169"/>
      <c r="L426" s="165"/>
      <c r="M426" s="170"/>
      <c r="T426" s="171"/>
      <c r="AT426" s="166" t="s">
        <v>184</v>
      </c>
      <c r="AU426" s="166" t="s">
        <v>89</v>
      </c>
      <c r="AV426" s="13" t="s">
        <v>89</v>
      </c>
      <c r="AW426" s="13" t="s">
        <v>31</v>
      </c>
      <c r="AX426" s="13" t="s">
        <v>76</v>
      </c>
      <c r="AY426" s="166" t="s">
        <v>175</v>
      </c>
    </row>
    <row r="427" spans="2:65" s="13" customFormat="1">
      <c r="B427" s="165"/>
      <c r="D427" s="159" t="s">
        <v>184</v>
      </c>
      <c r="E427" s="166" t="s">
        <v>1</v>
      </c>
      <c r="F427" s="167" t="s">
        <v>1809</v>
      </c>
      <c r="H427" s="168">
        <v>0.03</v>
      </c>
      <c r="I427" s="169"/>
      <c r="L427" s="165"/>
      <c r="M427" s="170"/>
      <c r="T427" s="171"/>
      <c r="AT427" s="166" t="s">
        <v>184</v>
      </c>
      <c r="AU427" s="166" t="s">
        <v>89</v>
      </c>
      <c r="AV427" s="13" t="s">
        <v>89</v>
      </c>
      <c r="AW427" s="13" t="s">
        <v>31</v>
      </c>
      <c r="AX427" s="13" t="s">
        <v>76</v>
      </c>
      <c r="AY427" s="166" t="s">
        <v>175</v>
      </c>
    </row>
    <row r="428" spans="2:65" s="13" customFormat="1">
      <c r="B428" s="165"/>
      <c r="D428" s="159" t="s">
        <v>184</v>
      </c>
      <c r="E428" s="166" t="s">
        <v>1</v>
      </c>
      <c r="F428" s="167" t="s">
        <v>1810</v>
      </c>
      <c r="H428" s="168">
        <v>4.1000000000000002E-2</v>
      </c>
      <c r="I428" s="169"/>
      <c r="L428" s="165"/>
      <c r="M428" s="170"/>
      <c r="T428" s="171"/>
      <c r="AT428" s="166" t="s">
        <v>184</v>
      </c>
      <c r="AU428" s="166" t="s">
        <v>89</v>
      </c>
      <c r="AV428" s="13" t="s">
        <v>89</v>
      </c>
      <c r="AW428" s="13" t="s">
        <v>31</v>
      </c>
      <c r="AX428" s="13" t="s">
        <v>76</v>
      </c>
      <c r="AY428" s="166" t="s">
        <v>175</v>
      </c>
    </row>
    <row r="429" spans="2:65" s="13" customFormat="1">
      <c r="B429" s="165"/>
      <c r="D429" s="159" t="s">
        <v>184</v>
      </c>
      <c r="E429" s="166" t="s">
        <v>1</v>
      </c>
      <c r="F429" s="167" t="s">
        <v>1811</v>
      </c>
      <c r="H429" s="168">
        <v>0.06</v>
      </c>
      <c r="I429" s="169"/>
      <c r="L429" s="165"/>
      <c r="M429" s="170"/>
      <c r="T429" s="171"/>
      <c r="AT429" s="166" t="s">
        <v>184</v>
      </c>
      <c r="AU429" s="166" t="s">
        <v>89</v>
      </c>
      <c r="AV429" s="13" t="s">
        <v>89</v>
      </c>
      <c r="AW429" s="13" t="s">
        <v>31</v>
      </c>
      <c r="AX429" s="13" t="s">
        <v>76</v>
      </c>
      <c r="AY429" s="166" t="s">
        <v>175</v>
      </c>
    </row>
    <row r="430" spans="2:65" s="15" customFormat="1">
      <c r="B430" s="202"/>
      <c r="D430" s="159" t="s">
        <v>184</v>
      </c>
      <c r="E430" s="203" t="s">
        <v>1</v>
      </c>
      <c r="F430" s="204" t="s">
        <v>1733</v>
      </c>
      <c r="H430" s="205">
        <v>0.40500000000000003</v>
      </c>
      <c r="I430" s="206"/>
      <c r="L430" s="202"/>
      <c r="M430" s="207"/>
      <c r="T430" s="208"/>
      <c r="AT430" s="203" t="s">
        <v>184</v>
      </c>
      <c r="AU430" s="203" t="s">
        <v>89</v>
      </c>
      <c r="AV430" s="15" t="s">
        <v>176</v>
      </c>
      <c r="AW430" s="15" t="s">
        <v>31</v>
      </c>
      <c r="AX430" s="15" t="s">
        <v>76</v>
      </c>
      <c r="AY430" s="203" t="s">
        <v>175</v>
      </c>
    </row>
    <row r="431" spans="2:65" s="14" customFormat="1">
      <c r="B431" s="183"/>
      <c r="D431" s="159" t="s">
        <v>184</v>
      </c>
      <c r="E431" s="184" t="s">
        <v>1</v>
      </c>
      <c r="F431" s="185" t="s">
        <v>204</v>
      </c>
      <c r="H431" s="186">
        <v>3.7040000000000002</v>
      </c>
      <c r="I431" s="187"/>
      <c r="L431" s="183"/>
      <c r="M431" s="188"/>
      <c r="T431" s="189"/>
      <c r="AT431" s="184" t="s">
        <v>184</v>
      </c>
      <c r="AU431" s="184" t="s">
        <v>89</v>
      </c>
      <c r="AV431" s="14" t="s">
        <v>182</v>
      </c>
      <c r="AW431" s="14" t="s">
        <v>31</v>
      </c>
      <c r="AX431" s="14" t="s">
        <v>83</v>
      </c>
      <c r="AY431" s="184" t="s">
        <v>175</v>
      </c>
    </row>
    <row r="432" spans="2:65" s="1" customFormat="1" ht="37.9" customHeight="1">
      <c r="B432" s="143"/>
      <c r="C432" s="144" t="s">
        <v>401</v>
      </c>
      <c r="D432" s="144" t="s">
        <v>178</v>
      </c>
      <c r="E432" s="145" t="s">
        <v>1812</v>
      </c>
      <c r="F432" s="146" t="s">
        <v>1813</v>
      </c>
      <c r="G432" s="147" t="s">
        <v>197</v>
      </c>
      <c r="H432" s="148">
        <v>13.787000000000001</v>
      </c>
      <c r="I432" s="149"/>
      <c r="J432" s="150">
        <f>ROUND(I432*H432,2)</f>
        <v>0</v>
      </c>
      <c r="K432" s="151"/>
      <c r="L432" s="32"/>
      <c r="M432" s="152" t="s">
        <v>1</v>
      </c>
      <c r="N432" s="153" t="s">
        <v>42</v>
      </c>
      <c r="P432" s="154">
        <f>O432*H432</f>
        <v>0</v>
      </c>
      <c r="Q432" s="154">
        <v>2.2074099999999999E-3</v>
      </c>
      <c r="R432" s="154">
        <f>Q432*H432</f>
        <v>3.0433561670000001E-2</v>
      </c>
      <c r="S432" s="154">
        <v>0</v>
      </c>
      <c r="T432" s="155">
        <f>S432*H432</f>
        <v>0</v>
      </c>
      <c r="AR432" s="156" t="s">
        <v>182</v>
      </c>
      <c r="AT432" s="156" t="s">
        <v>178</v>
      </c>
      <c r="AU432" s="156" t="s">
        <v>89</v>
      </c>
      <c r="AY432" s="17" t="s">
        <v>175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89</v>
      </c>
      <c r="BK432" s="157">
        <f>ROUND(I432*H432,2)</f>
        <v>0</v>
      </c>
      <c r="BL432" s="17" t="s">
        <v>182</v>
      </c>
      <c r="BM432" s="156" t="s">
        <v>1814</v>
      </c>
    </row>
    <row r="433" spans="2:65" s="12" customFormat="1">
      <c r="B433" s="158"/>
      <c r="D433" s="159" t="s">
        <v>184</v>
      </c>
      <c r="E433" s="160" t="s">
        <v>1</v>
      </c>
      <c r="F433" s="161" t="s">
        <v>1762</v>
      </c>
      <c r="H433" s="160" t="s">
        <v>1</v>
      </c>
      <c r="I433" s="162"/>
      <c r="L433" s="158"/>
      <c r="M433" s="163"/>
      <c r="T433" s="164"/>
      <c r="AT433" s="160" t="s">
        <v>184</v>
      </c>
      <c r="AU433" s="160" t="s">
        <v>89</v>
      </c>
      <c r="AV433" s="12" t="s">
        <v>83</v>
      </c>
      <c r="AW433" s="12" t="s">
        <v>31</v>
      </c>
      <c r="AX433" s="12" t="s">
        <v>76</v>
      </c>
      <c r="AY433" s="160" t="s">
        <v>175</v>
      </c>
    </row>
    <row r="434" spans="2:65" s="13" customFormat="1">
      <c r="B434" s="165"/>
      <c r="D434" s="159" t="s">
        <v>184</v>
      </c>
      <c r="E434" s="166" t="s">
        <v>1</v>
      </c>
      <c r="F434" s="167" t="s">
        <v>1815</v>
      </c>
      <c r="H434" s="168">
        <v>2.7490000000000001</v>
      </c>
      <c r="I434" s="169"/>
      <c r="L434" s="165"/>
      <c r="M434" s="170"/>
      <c r="T434" s="171"/>
      <c r="AT434" s="166" t="s">
        <v>184</v>
      </c>
      <c r="AU434" s="166" t="s">
        <v>89</v>
      </c>
      <c r="AV434" s="13" t="s">
        <v>89</v>
      </c>
      <c r="AW434" s="13" t="s">
        <v>31</v>
      </c>
      <c r="AX434" s="13" t="s">
        <v>76</v>
      </c>
      <c r="AY434" s="166" t="s">
        <v>175</v>
      </c>
    </row>
    <row r="435" spans="2:65" s="13" customFormat="1" ht="33.75">
      <c r="B435" s="165"/>
      <c r="D435" s="159" t="s">
        <v>184</v>
      </c>
      <c r="E435" s="166" t="s">
        <v>1</v>
      </c>
      <c r="F435" s="167" t="s">
        <v>1816</v>
      </c>
      <c r="H435" s="168">
        <v>11.038</v>
      </c>
      <c r="I435" s="169"/>
      <c r="L435" s="165"/>
      <c r="M435" s="170"/>
      <c r="T435" s="171"/>
      <c r="AT435" s="166" t="s">
        <v>184</v>
      </c>
      <c r="AU435" s="166" t="s">
        <v>89</v>
      </c>
      <c r="AV435" s="13" t="s">
        <v>89</v>
      </c>
      <c r="AW435" s="13" t="s">
        <v>31</v>
      </c>
      <c r="AX435" s="13" t="s">
        <v>76</v>
      </c>
      <c r="AY435" s="166" t="s">
        <v>175</v>
      </c>
    </row>
    <row r="436" spans="2:65" s="14" customFormat="1">
      <c r="B436" s="183"/>
      <c r="D436" s="159" t="s">
        <v>184</v>
      </c>
      <c r="E436" s="184" t="s">
        <v>1</v>
      </c>
      <c r="F436" s="185" t="s">
        <v>204</v>
      </c>
      <c r="H436" s="186">
        <v>13.787000000000001</v>
      </c>
      <c r="I436" s="187"/>
      <c r="L436" s="183"/>
      <c r="M436" s="188"/>
      <c r="T436" s="189"/>
      <c r="AT436" s="184" t="s">
        <v>184</v>
      </c>
      <c r="AU436" s="184" t="s">
        <v>89</v>
      </c>
      <c r="AV436" s="14" t="s">
        <v>182</v>
      </c>
      <c r="AW436" s="14" t="s">
        <v>31</v>
      </c>
      <c r="AX436" s="14" t="s">
        <v>83</v>
      </c>
      <c r="AY436" s="184" t="s">
        <v>175</v>
      </c>
    </row>
    <row r="437" spans="2:65" s="1" customFormat="1" ht="24.2" customHeight="1">
      <c r="B437" s="143"/>
      <c r="C437" s="144" t="s">
        <v>407</v>
      </c>
      <c r="D437" s="144" t="s">
        <v>178</v>
      </c>
      <c r="E437" s="145" t="s">
        <v>1817</v>
      </c>
      <c r="F437" s="146" t="s">
        <v>1818</v>
      </c>
      <c r="G437" s="147" t="s">
        <v>197</v>
      </c>
      <c r="H437" s="148">
        <v>2702.01</v>
      </c>
      <c r="I437" s="149"/>
      <c r="J437" s="150">
        <f>ROUND(I437*H437,2)</f>
        <v>0</v>
      </c>
      <c r="K437" s="151"/>
      <c r="L437" s="32"/>
      <c r="M437" s="152" t="s">
        <v>1</v>
      </c>
      <c r="N437" s="153" t="s">
        <v>42</v>
      </c>
      <c r="P437" s="154">
        <f>O437*H437</f>
        <v>0</v>
      </c>
      <c r="Q437" s="154">
        <v>0</v>
      </c>
      <c r="R437" s="154">
        <f>Q437*H437</f>
        <v>0</v>
      </c>
      <c r="S437" s="154">
        <v>0</v>
      </c>
      <c r="T437" s="155">
        <f>S437*H437</f>
        <v>0</v>
      </c>
      <c r="AR437" s="156" t="s">
        <v>182</v>
      </c>
      <c r="AT437" s="156" t="s">
        <v>178</v>
      </c>
      <c r="AU437" s="156" t="s">
        <v>89</v>
      </c>
      <c r="AY437" s="17" t="s">
        <v>175</v>
      </c>
      <c r="BE437" s="157">
        <f>IF(N437="základná",J437,0)</f>
        <v>0</v>
      </c>
      <c r="BF437" s="157">
        <f>IF(N437="znížená",J437,0)</f>
        <v>0</v>
      </c>
      <c r="BG437" s="157">
        <f>IF(N437="zákl. prenesená",J437,0)</f>
        <v>0</v>
      </c>
      <c r="BH437" s="157">
        <f>IF(N437="zníž. prenesená",J437,0)</f>
        <v>0</v>
      </c>
      <c r="BI437" s="157">
        <f>IF(N437="nulová",J437,0)</f>
        <v>0</v>
      </c>
      <c r="BJ437" s="17" t="s">
        <v>89</v>
      </c>
      <c r="BK437" s="157">
        <f>ROUND(I437*H437,2)</f>
        <v>0</v>
      </c>
      <c r="BL437" s="17" t="s">
        <v>182</v>
      </c>
      <c r="BM437" s="156" t="s">
        <v>1819</v>
      </c>
    </row>
    <row r="438" spans="2:65" s="13" customFormat="1">
      <c r="B438" s="165"/>
      <c r="D438" s="159" t="s">
        <v>184</v>
      </c>
      <c r="E438" s="166" t="s">
        <v>1</v>
      </c>
      <c r="F438" s="167" t="s">
        <v>1820</v>
      </c>
      <c r="H438" s="168">
        <v>2385.5100000000002</v>
      </c>
      <c r="I438" s="169"/>
      <c r="L438" s="165"/>
      <c r="M438" s="170"/>
      <c r="T438" s="171"/>
      <c r="AT438" s="166" t="s">
        <v>184</v>
      </c>
      <c r="AU438" s="166" t="s">
        <v>89</v>
      </c>
      <c r="AV438" s="13" t="s">
        <v>89</v>
      </c>
      <c r="AW438" s="13" t="s">
        <v>31</v>
      </c>
      <c r="AX438" s="13" t="s">
        <v>76</v>
      </c>
      <c r="AY438" s="166" t="s">
        <v>175</v>
      </c>
    </row>
    <row r="439" spans="2:65" s="13" customFormat="1">
      <c r="B439" s="165"/>
      <c r="D439" s="159" t="s">
        <v>184</v>
      </c>
      <c r="E439" s="166" t="s">
        <v>1</v>
      </c>
      <c r="F439" s="167" t="s">
        <v>1821</v>
      </c>
      <c r="H439" s="168">
        <v>316.5</v>
      </c>
      <c r="I439" s="169"/>
      <c r="L439" s="165"/>
      <c r="M439" s="170"/>
      <c r="T439" s="171"/>
      <c r="AT439" s="166" t="s">
        <v>184</v>
      </c>
      <c r="AU439" s="166" t="s">
        <v>89</v>
      </c>
      <c r="AV439" s="13" t="s">
        <v>89</v>
      </c>
      <c r="AW439" s="13" t="s">
        <v>31</v>
      </c>
      <c r="AX439" s="13" t="s">
        <v>76</v>
      </c>
      <c r="AY439" s="166" t="s">
        <v>175</v>
      </c>
    </row>
    <row r="440" spans="2:65" s="14" customFormat="1">
      <c r="B440" s="183"/>
      <c r="D440" s="159" t="s">
        <v>184</v>
      </c>
      <c r="E440" s="184" t="s">
        <v>1</v>
      </c>
      <c r="F440" s="185" t="s">
        <v>204</v>
      </c>
      <c r="H440" s="186">
        <v>2702.01</v>
      </c>
      <c r="I440" s="187"/>
      <c r="L440" s="183"/>
      <c r="M440" s="188"/>
      <c r="T440" s="189"/>
      <c r="AT440" s="184" t="s">
        <v>184</v>
      </c>
      <c r="AU440" s="184" t="s">
        <v>89</v>
      </c>
      <c r="AV440" s="14" t="s">
        <v>182</v>
      </c>
      <c r="AW440" s="14" t="s">
        <v>31</v>
      </c>
      <c r="AX440" s="14" t="s">
        <v>83</v>
      </c>
      <c r="AY440" s="184" t="s">
        <v>175</v>
      </c>
    </row>
    <row r="441" spans="2:65" s="1" customFormat="1" ht="24.2" customHeight="1">
      <c r="B441" s="143"/>
      <c r="C441" s="172" t="s">
        <v>414</v>
      </c>
      <c r="D441" s="172" t="s">
        <v>186</v>
      </c>
      <c r="E441" s="173" t="s">
        <v>1822</v>
      </c>
      <c r="F441" s="174" t="s">
        <v>1823</v>
      </c>
      <c r="G441" s="175" t="s">
        <v>417</v>
      </c>
      <c r="H441" s="176">
        <v>556.61400000000003</v>
      </c>
      <c r="I441" s="177"/>
      <c r="J441" s="178">
        <f>ROUND(I441*H441,2)</f>
        <v>0</v>
      </c>
      <c r="K441" s="179"/>
      <c r="L441" s="180"/>
      <c r="M441" s="181" t="s">
        <v>1</v>
      </c>
      <c r="N441" s="182" t="s">
        <v>42</v>
      </c>
      <c r="P441" s="154">
        <f>O441*H441</f>
        <v>0</v>
      </c>
      <c r="Q441" s="154">
        <v>1E-3</v>
      </c>
      <c r="R441" s="154">
        <f>Q441*H441</f>
        <v>0.55661400000000005</v>
      </c>
      <c r="S441" s="154">
        <v>0</v>
      </c>
      <c r="T441" s="155">
        <f>S441*H441</f>
        <v>0</v>
      </c>
      <c r="AR441" s="156" t="s">
        <v>189</v>
      </c>
      <c r="AT441" s="156" t="s">
        <v>186</v>
      </c>
      <c r="AU441" s="156" t="s">
        <v>89</v>
      </c>
      <c r="AY441" s="17" t="s">
        <v>175</v>
      </c>
      <c r="BE441" s="157">
        <f>IF(N441="základná",J441,0)</f>
        <v>0</v>
      </c>
      <c r="BF441" s="157">
        <f>IF(N441="znížená",J441,0)</f>
        <v>0</v>
      </c>
      <c r="BG441" s="157">
        <f>IF(N441="zákl. prenesená",J441,0)</f>
        <v>0</v>
      </c>
      <c r="BH441" s="157">
        <f>IF(N441="zníž. prenesená",J441,0)</f>
        <v>0</v>
      </c>
      <c r="BI441" s="157">
        <f>IF(N441="nulová",J441,0)</f>
        <v>0</v>
      </c>
      <c r="BJ441" s="17" t="s">
        <v>89</v>
      </c>
      <c r="BK441" s="157">
        <f>ROUND(I441*H441,2)</f>
        <v>0</v>
      </c>
      <c r="BL441" s="17" t="s">
        <v>182</v>
      </c>
      <c r="BM441" s="156" t="s">
        <v>1824</v>
      </c>
    </row>
    <row r="442" spans="2:65" s="1" customFormat="1" ht="33" customHeight="1">
      <c r="B442" s="143"/>
      <c r="C442" s="144" t="s">
        <v>420</v>
      </c>
      <c r="D442" s="144" t="s">
        <v>178</v>
      </c>
      <c r="E442" s="145" t="s">
        <v>1825</v>
      </c>
      <c r="F442" s="146" t="s">
        <v>1826</v>
      </c>
      <c r="G442" s="147" t="s">
        <v>197</v>
      </c>
      <c r="H442" s="148">
        <v>5.72</v>
      </c>
      <c r="I442" s="149"/>
      <c r="J442" s="150">
        <f>ROUND(I442*H442,2)</f>
        <v>0</v>
      </c>
      <c r="K442" s="151"/>
      <c r="L442" s="32"/>
      <c r="M442" s="152" t="s">
        <v>1</v>
      </c>
      <c r="N442" s="153" t="s">
        <v>42</v>
      </c>
      <c r="P442" s="154">
        <f>O442*H442</f>
        <v>0</v>
      </c>
      <c r="Q442" s="154">
        <v>1.7000000000000001E-2</v>
      </c>
      <c r="R442" s="154">
        <f>Q442*H442</f>
        <v>9.7240000000000007E-2</v>
      </c>
      <c r="S442" s="154">
        <v>0</v>
      </c>
      <c r="T442" s="155">
        <f>S442*H442</f>
        <v>0</v>
      </c>
      <c r="AR442" s="156" t="s">
        <v>182</v>
      </c>
      <c r="AT442" s="156" t="s">
        <v>178</v>
      </c>
      <c r="AU442" s="156" t="s">
        <v>89</v>
      </c>
      <c r="AY442" s="17" t="s">
        <v>175</v>
      </c>
      <c r="BE442" s="157">
        <f>IF(N442="základná",J442,0)</f>
        <v>0</v>
      </c>
      <c r="BF442" s="157">
        <f>IF(N442="znížená",J442,0)</f>
        <v>0</v>
      </c>
      <c r="BG442" s="157">
        <f>IF(N442="zákl. prenesená",J442,0)</f>
        <v>0</v>
      </c>
      <c r="BH442" s="157">
        <f>IF(N442="zníž. prenesená",J442,0)</f>
        <v>0</v>
      </c>
      <c r="BI442" s="157">
        <f>IF(N442="nulová",J442,0)</f>
        <v>0</v>
      </c>
      <c r="BJ442" s="17" t="s">
        <v>89</v>
      </c>
      <c r="BK442" s="157">
        <f>ROUND(I442*H442,2)</f>
        <v>0</v>
      </c>
      <c r="BL442" s="17" t="s">
        <v>182</v>
      </c>
      <c r="BM442" s="156" t="s">
        <v>1827</v>
      </c>
    </row>
    <row r="443" spans="2:65" s="13" customFormat="1">
      <c r="B443" s="165"/>
      <c r="D443" s="159" t="s">
        <v>184</v>
      </c>
      <c r="E443" s="166" t="s">
        <v>1</v>
      </c>
      <c r="F443" s="167" t="s">
        <v>1828</v>
      </c>
      <c r="H443" s="168">
        <v>5.72</v>
      </c>
      <c r="I443" s="169"/>
      <c r="L443" s="165"/>
      <c r="M443" s="170"/>
      <c r="T443" s="171"/>
      <c r="AT443" s="166" t="s">
        <v>184</v>
      </c>
      <c r="AU443" s="166" t="s">
        <v>89</v>
      </c>
      <c r="AV443" s="13" t="s">
        <v>89</v>
      </c>
      <c r="AW443" s="13" t="s">
        <v>31</v>
      </c>
      <c r="AX443" s="13" t="s">
        <v>83</v>
      </c>
      <c r="AY443" s="166" t="s">
        <v>175</v>
      </c>
    </row>
    <row r="444" spans="2:65" s="1" customFormat="1" ht="33" customHeight="1">
      <c r="B444" s="143"/>
      <c r="C444" s="144" t="s">
        <v>424</v>
      </c>
      <c r="D444" s="144" t="s">
        <v>178</v>
      </c>
      <c r="E444" s="145" t="s">
        <v>1829</v>
      </c>
      <c r="F444" s="146" t="s">
        <v>1830</v>
      </c>
      <c r="G444" s="147" t="s">
        <v>197</v>
      </c>
      <c r="H444" s="148">
        <v>119.276</v>
      </c>
      <c r="I444" s="149"/>
      <c r="J444" s="150">
        <f>ROUND(I444*H444,2)</f>
        <v>0</v>
      </c>
      <c r="K444" s="151"/>
      <c r="L444" s="32"/>
      <c r="M444" s="152" t="s">
        <v>1</v>
      </c>
      <c r="N444" s="153" t="s">
        <v>42</v>
      </c>
      <c r="P444" s="154">
        <f>O444*H444</f>
        <v>0</v>
      </c>
      <c r="Q444" s="154">
        <v>3.4000000000000002E-2</v>
      </c>
      <c r="R444" s="154">
        <f>Q444*H444</f>
        <v>4.0553840000000001</v>
      </c>
      <c r="S444" s="154">
        <v>0</v>
      </c>
      <c r="T444" s="155">
        <f>S444*H444</f>
        <v>0</v>
      </c>
      <c r="AR444" s="156" t="s">
        <v>182</v>
      </c>
      <c r="AT444" s="156" t="s">
        <v>178</v>
      </c>
      <c r="AU444" s="156" t="s">
        <v>89</v>
      </c>
      <c r="AY444" s="17" t="s">
        <v>175</v>
      </c>
      <c r="BE444" s="157">
        <f>IF(N444="základná",J444,0)</f>
        <v>0</v>
      </c>
      <c r="BF444" s="157">
        <f>IF(N444="znížená",J444,0)</f>
        <v>0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89</v>
      </c>
      <c r="BK444" s="157">
        <f>ROUND(I444*H444,2)</f>
        <v>0</v>
      </c>
      <c r="BL444" s="17" t="s">
        <v>182</v>
      </c>
      <c r="BM444" s="156" t="s">
        <v>1831</v>
      </c>
    </row>
    <row r="445" spans="2:65" s="12" customFormat="1">
      <c r="B445" s="158"/>
      <c r="D445" s="159" t="s">
        <v>184</v>
      </c>
      <c r="E445" s="160" t="s">
        <v>1</v>
      </c>
      <c r="F445" s="161" t="s">
        <v>1832</v>
      </c>
      <c r="H445" s="160" t="s">
        <v>1</v>
      </c>
      <c r="I445" s="162"/>
      <c r="L445" s="158"/>
      <c r="M445" s="163"/>
      <c r="T445" s="164"/>
      <c r="AT445" s="160" t="s">
        <v>184</v>
      </c>
      <c r="AU445" s="160" t="s">
        <v>89</v>
      </c>
      <c r="AV445" s="12" t="s">
        <v>83</v>
      </c>
      <c r="AW445" s="12" t="s">
        <v>31</v>
      </c>
      <c r="AX445" s="12" t="s">
        <v>76</v>
      </c>
      <c r="AY445" s="160" t="s">
        <v>175</v>
      </c>
    </row>
    <row r="446" spans="2:65" s="13" customFormat="1">
      <c r="B446" s="165"/>
      <c r="D446" s="159" t="s">
        <v>184</v>
      </c>
      <c r="E446" s="166" t="s">
        <v>1</v>
      </c>
      <c r="F446" s="167" t="s">
        <v>1833</v>
      </c>
      <c r="H446" s="168">
        <v>119.276</v>
      </c>
      <c r="I446" s="169"/>
      <c r="L446" s="165"/>
      <c r="M446" s="170"/>
      <c r="T446" s="171"/>
      <c r="AT446" s="166" t="s">
        <v>184</v>
      </c>
      <c r="AU446" s="166" t="s">
        <v>89</v>
      </c>
      <c r="AV446" s="13" t="s">
        <v>89</v>
      </c>
      <c r="AW446" s="13" t="s">
        <v>31</v>
      </c>
      <c r="AX446" s="13" t="s">
        <v>83</v>
      </c>
      <c r="AY446" s="166" t="s">
        <v>175</v>
      </c>
    </row>
    <row r="447" spans="2:65" s="1" customFormat="1" ht="24.2" customHeight="1">
      <c r="B447" s="143"/>
      <c r="C447" s="144" t="s">
        <v>429</v>
      </c>
      <c r="D447" s="144" t="s">
        <v>178</v>
      </c>
      <c r="E447" s="145" t="s">
        <v>1834</v>
      </c>
      <c r="F447" s="146" t="s">
        <v>1835</v>
      </c>
      <c r="G447" s="147" t="s">
        <v>197</v>
      </c>
      <c r="H447" s="148">
        <v>2702.01</v>
      </c>
      <c r="I447" s="149"/>
      <c r="J447" s="150">
        <f>ROUND(I447*H447,2)</f>
        <v>0</v>
      </c>
      <c r="K447" s="151"/>
      <c r="L447" s="32"/>
      <c r="M447" s="152" t="s">
        <v>1</v>
      </c>
      <c r="N447" s="153" t="s">
        <v>42</v>
      </c>
      <c r="P447" s="154">
        <f>O447*H447</f>
        <v>0</v>
      </c>
      <c r="Q447" s="154">
        <v>4.8999999999999998E-3</v>
      </c>
      <c r="R447" s="154">
        <f>Q447*H447</f>
        <v>13.239849000000001</v>
      </c>
      <c r="S447" s="154">
        <v>0</v>
      </c>
      <c r="T447" s="155">
        <f>S447*H447</f>
        <v>0</v>
      </c>
      <c r="AR447" s="156" t="s">
        <v>182</v>
      </c>
      <c r="AT447" s="156" t="s">
        <v>178</v>
      </c>
      <c r="AU447" s="156" t="s">
        <v>89</v>
      </c>
      <c r="AY447" s="17" t="s">
        <v>175</v>
      </c>
      <c r="BE447" s="157">
        <f>IF(N447="základná",J447,0)</f>
        <v>0</v>
      </c>
      <c r="BF447" s="157">
        <f>IF(N447="znížená",J447,0)</f>
        <v>0</v>
      </c>
      <c r="BG447" s="157">
        <f>IF(N447="zákl. prenesená",J447,0)</f>
        <v>0</v>
      </c>
      <c r="BH447" s="157">
        <f>IF(N447="zníž. prenesená",J447,0)</f>
        <v>0</v>
      </c>
      <c r="BI447" s="157">
        <f>IF(N447="nulová",J447,0)</f>
        <v>0</v>
      </c>
      <c r="BJ447" s="17" t="s">
        <v>89</v>
      </c>
      <c r="BK447" s="157">
        <f>ROUND(I447*H447,2)</f>
        <v>0</v>
      </c>
      <c r="BL447" s="17" t="s">
        <v>182</v>
      </c>
      <c r="BM447" s="156" t="s">
        <v>1836</v>
      </c>
    </row>
    <row r="448" spans="2:65" s="13" customFormat="1">
      <c r="B448" s="165"/>
      <c r="D448" s="159" t="s">
        <v>184</v>
      </c>
      <c r="E448" s="166" t="s">
        <v>1</v>
      </c>
      <c r="F448" s="167" t="s">
        <v>1820</v>
      </c>
      <c r="H448" s="168">
        <v>2385.5100000000002</v>
      </c>
      <c r="I448" s="169"/>
      <c r="L448" s="165"/>
      <c r="M448" s="170"/>
      <c r="T448" s="171"/>
      <c r="AT448" s="166" t="s">
        <v>184</v>
      </c>
      <c r="AU448" s="166" t="s">
        <v>89</v>
      </c>
      <c r="AV448" s="13" t="s">
        <v>89</v>
      </c>
      <c r="AW448" s="13" t="s">
        <v>31</v>
      </c>
      <c r="AX448" s="13" t="s">
        <v>76</v>
      </c>
      <c r="AY448" s="166" t="s">
        <v>175</v>
      </c>
    </row>
    <row r="449" spans="2:65" s="13" customFormat="1">
      <c r="B449" s="165"/>
      <c r="D449" s="159" t="s">
        <v>184</v>
      </c>
      <c r="E449" s="166" t="s">
        <v>1</v>
      </c>
      <c r="F449" s="167" t="s">
        <v>1821</v>
      </c>
      <c r="H449" s="168">
        <v>316.5</v>
      </c>
      <c r="I449" s="169"/>
      <c r="L449" s="165"/>
      <c r="M449" s="170"/>
      <c r="T449" s="171"/>
      <c r="AT449" s="166" t="s">
        <v>184</v>
      </c>
      <c r="AU449" s="166" t="s">
        <v>89</v>
      </c>
      <c r="AV449" s="13" t="s">
        <v>89</v>
      </c>
      <c r="AW449" s="13" t="s">
        <v>31</v>
      </c>
      <c r="AX449" s="13" t="s">
        <v>76</v>
      </c>
      <c r="AY449" s="166" t="s">
        <v>175</v>
      </c>
    </row>
    <row r="450" spans="2:65" s="14" customFormat="1">
      <c r="B450" s="183"/>
      <c r="D450" s="159" t="s">
        <v>184</v>
      </c>
      <c r="E450" s="184" t="s">
        <v>1</v>
      </c>
      <c r="F450" s="185" t="s">
        <v>204</v>
      </c>
      <c r="H450" s="186">
        <v>2702.01</v>
      </c>
      <c r="I450" s="187"/>
      <c r="L450" s="183"/>
      <c r="M450" s="188"/>
      <c r="T450" s="189"/>
      <c r="AT450" s="184" t="s">
        <v>184</v>
      </c>
      <c r="AU450" s="184" t="s">
        <v>89</v>
      </c>
      <c r="AV450" s="14" t="s">
        <v>182</v>
      </c>
      <c r="AW450" s="14" t="s">
        <v>31</v>
      </c>
      <c r="AX450" s="14" t="s">
        <v>83</v>
      </c>
      <c r="AY450" s="184" t="s">
        <v>175</v>
      </c>
    </row>
    <row r="451" spans="2:65" s="1" customFormat="1" ht="24.2" customHeight="1">
      <c r="B451" s="143"/>
      <c r="C451" s="144" t="s">
        <v>438</v>
      </c>
      <c r="D451" s="144" t="s">
        <v>178</v>
      </c>
      <c r="E451" s="145" t="s">
        <v>1837</v>
      </c>
      <c r="F451" s="146" t="s">
        <v>1838</v>
      </c>
      <c r="G451" s="147" t="s">
        <v>181</v>
      </c>
      <c r="H451" s="148">
        <v>45</v>
      </c>
      <c r="I451" s="149"/>
      <c r="J451" s="150">
        <f t="shared" ref="J451:J457" si="0">ROUND(I451*H451,2)</f>
        <v>0</v>
      </c>
      <c r="K451" s="151"/>
      <c r="L451" s="32"/>
      <c r="M451" s="152" t="s">
        <v>1</v>
      </c>
      <c r="N451" s="153" t="s">
        <v>42</v>
      </c>
      <c r="P451" s="154">
        <f t="shared" ref="P451:P457" si="1">O451*H451</f>
        <v>0</v>
      </c>
      <c r="Q451" s="154">
        <v>3.9640000000000002E-2</v>
      </c>
      <c r="R451" s="154">
        <f t="shared" ref="R451:R457" si="2">Q451*H451</f>
        <v>1.7838000000000001</v>
      </c>
      <c r="S451" s="154">
        <v>0</v>
      </c>
      <c r="T451" s="155">
        <f t="shared" ref="T451:T457" si="3">S451*H451</f>
        <v>0</v>
      </c>
      <c r="AR451" s="156" t="s">
        <v>182</v>
      </c>
      <c r="AT451" s="156" t="s">
        <v>178</v>
      </c>
      <c r="AU451" s="156" t="s">
        <v>89</v>
      </c>
      <c r="AY451" s="17" t="s">
        <v>175</v>
      </c>
      <c r="BE451" s="157">
        <f t="shared" ref="BE451:BE457" si="4">IF(N451="základná",J451,0)</f>
        <v>0</v>
      </c>
      <c r="BF451" s="157">
        <f t="shared" ref="BF451:BF457" si="5">IF(N451="znížená",J451,0)</f>
        <v>0</v>
      </c>
      <c r="BG451" s="157">
        <f t="shared" ref="BG451:BG457" si="6">IF(N451="zákl. prenesená",J451,0)</f>
        <v>0</v>
      </c>
      <c r="BH451" s="157">
        <f t="shared" ref="BH451:BH457" si="7">IF(N451="zníž. prenesená",J451,0)</f>
        <v>0</v>
      </c>
      <c r="BI451" s="157">
        <f t="shared" ref="BI451:BI457" si="8">IF(N451="nulová",J451,0)</f>
        <v>0</v>
      </c>
      <c r="BJ451" s="17" t="s">
        <v>89</v>
      </c>
      <c r="BK451" s="157">
        <f t="shared" ref="BK451:BK457" si="9">ROUND(I451*H451,2)</f>
        <v>0</v>
      </c>
      <c r="BL451" s="17" t="s">
        <v>182</v>
      </c>
      <c r="BM451" s="156" t="s">
        <v>1839</v>
      </c>
    </row>
    <row r="452" spans="2:65" s="1" customFormat="1" ht="16.5" customHeight="1">
      <c r="B452" s="143"/>
      <c r="C452" s="172" t="s">
        <v>451</v>
      </c>
      <c r="D452" s="172" t="s">
        <v>186</v>
      </c>
      <c r="E452" s="173" t="s">
        <v>1840</v>
      </c>
      <c r="F452" s="174" t="s">
        <v>1841</v>
      </c>
      <c r="G452" s="175" t="s">
        <v>181</v>
      </c>
      <c r="H452" s="176">
        <v>20</v>
      </c>
      <c r="I452" s="177"/>
      <c r="J452" s="178">
        <f t="shared" si="0"/>
        <v>0</v>
      </c>
      <c r="K452" s="179"/>
      <c r="L452" s="180"/>
      <c r="M452" s="181" t="s">
        <v>1</v>
      </c>
      <c r="N452" s="182" t="s">
        <v>42</v>
      </c>
      <c r="P452" s="154">
        <f t="shared" si="1"/>
        <v>0</v>
      </c>
      <c r="Q452" s="154">
        <v>1.37E-2</v>
      </c>
      <c r="R452" s="154">
        <f t="shared" si="2"/>
        <v>0.27400000000000002</v>
      </c>
      <c r="S452" s="154">
        <v>0</v>
      </c>
      <c r="T452" s="155">
        <f t="shared" si="3"/>
        <v>0</v>
      </c>
      <c r="AR452" s="156" t="s">
        <v>189</v>
      </c>
      <c r="AT452" s="156" t="s">
        <v>186</v>
      </c>
      <c r="AU452" s="156" t="s">
        <v>89</v>
      </c>
      <c r="AY452" s="17" t="s">
        <v>175</v>
      </c>
      <c r="BE452" s="157">
        <f t="shared" si="4"/>
        <v>0</v>
      </c>
      <c r="BF452" s="157">
        <f t="shared" si="5"/>
        <v>0</v>
      </c>
      <c r="BG452" s="157">
        <f t="shared" si="6"/>
        <v>0</v>
      </c>
      <c r="BH452" s="157">
        <f t="shared" si="7"/>
        <v>0</v>
      </c>
      <c r="BI452" s="157">
        <f t="shared" si="8"/>
        <v>0</v>
      </c>
      <c r="BJ452" s="17" t="s">
        <v>89</v>
      </c>
      <c r="BK452" s="157">
        <f t="shared" si="9"/>
        <v>0</v>
      </c>
      <c r="BL452" s="17" t="s">
        <v>182</v>
      </c>
      <c r="BM452" s="156" t="s">
        <v>1842</v>
      </c>
    </row>
    <row r="453" spans="2:65" s="1" customFormat="1" ht="16.5" customHeight="1">
      <c r="B453" s="143"/>
      <c r="C453" s="172" t="s">
        <v>457</v>
      </c>
      <c r="D453" s="172" t="s">
        <v>186</v>
      </c>
      <c r="E453" s="173" t="s">
        <v>1843</v>
      </c>
      <c r="F453" s="174" t="s">
        <v>1844</v>
      </c>
      <c r="G453" s="175" t="s">
        <v>181</v>
      </c>
      <c r="H453" s="176">
        <v>25</v>
      </c>
      <c r="I453" s="177"/>
      <c r="J453" s="178">
        <f t="shared" si="0"/>
        <v>0</v>
      </c>
      <c r="K453" s="179"/>
      <c r="L453" s="180"/>
      <c r="M453" s="181" t="s">
        <v>1</v>
      </c>
      <c r="N453" s="182" t="s">
        <v>42</v>
      </c>
      <c r="P453" s="154">
        <f t="shared" si="1"/>
        <v>0</v>
      </c>
      <c r="Q453" s="154">
        <v>1.46E-2</v>
      </c>
      <c r="R453" s="154">
        <f t="shared" si="2"/>
        <v>0.36499999999999999</v>
      </c>
      <c r="S453" s="154">
        <v>0</v>
      </c>
      <c r="T453" s="155">
        <f t="shared" si="3"/>
        <v>0</v>
      </c>
      <c r="AR453" s="156" t="s">
        <v>189</v>
      </c>
      <c r="AT453" s="156" t="s">
        <v>186</v>
      </c>
      <c r="AU453" s="156" t="s">
        <v>89</v>
      </c>
      <c r="AY453" s="17" t="s">
        <v>175</v>
      </c>
      <c r="BE453" s="157">
        <f t="shared" si="4"/>
        <v>0</v>
      </c>
      <c r="BF453" s="157">
        <f t="shared" si="5"/>
        <v>0</v>
      </c>
      <c r="BG453" s="157">
        <f t="shared" si="6"/>
        <v>0</v>
      </c>
      <c r="BH453" s="157">
        <f t="shared" si="7"/>
        <v>0</v>
      </c>
      <c r="BI453" s="157">
        <f t="shared" si="8"/>
        <v>0</v>
      </c>
      <c r="BJ453" s="17" t="s">
        <v>89</v>
      </c>
      <c r="BK453" s="157">
        <f t="shared" si="9"/>
        <v>0</v>
      </c>
      <c r="BL453" s="17" t="s">
        <v>182</v>
      </c>
      <c r="BM453" s="156" t="s">
        <v>1845</v>
      </c>
    </row>
    <row r="454" spans="2:65" s="1" customFormat="1" ht="24.2" customHeight="1">
      <c r="B454" s="143"/>
      <c r="C454" s="144" t="s">
        <v>463</v>
      </c>
      <c r="D454" s="144" t="s">
        <v>178</v>
      </c>
      <c r="E454" s="145" t="s">
        <v>1846</v>
      </c>
      <c r="F454" s="146" t="s">
        <v>1847</v>
      </c>
      <c r="G454" s="147" t="s">
        <v>181</v>
      </c>
      <c r="H454" s="148">
        <v>30</v>
      </c>
      <c r="I454" s="149"/>
      <c r="J454" s="150">
        <f t="shared" si="0"/>
        <v>0</v>
      </c>
      <c r="K454" s="151"/>
      <c r="L454" s="32"/>
      <c r="M454" s="152" t="s">
        <v>1</v>
      </c>
      <c r="N454" s="153" t="s">
        <v>42</v>
      </c>
      <c r="P454" s="154">
        <f t="shared" si="1"/>
        <v>0</v>
      </c>
      <c r="Q454" s="154">
        <v>4.5481000000000001E-2</v>
      </c>
      <c r="R454" s="154">
        <f t="shared" si="2"/>
        <v>1.36443</v>
      </c>
      <c r="S454" s="154">
        <v>0</v>
      </c>
      <c r="T454" s="155">
        <f t="shared" si="3"/>
        <v>0</v>
      </c>
      <c r="AR454" s="156" t="s">
        <v>182</v>
      </c>
      <c r="AT454" s="156" t="s">
        <v>178</v>
      </c>
      <c r="AU454" s="156" t="s">
        <v>89</v>
      </c>
      <c r="AY454" s="17" t="s">
        <v>175</v>
      </c>
      <c r="BE454" s="157">
        <f t="shared" si="4"/>
        <v>0</v>
      </c>
      <c r="BF454" s="157">
        <f t="shared" si="5"/>
        <v>0</v>
      </c>
      <c r="BG454" s="157">
        <f t="shared" si="6"/>
        <v>0</v>
      </c>
      <c r="BH454" s="157">
        <f t="shared" si="7"/>
        <v>0</v>
      </c>
      <c r="BI454" s="157">
        <f t="shared" si="8"/>
        <v>0</v>
      </c>
      <c r="BJ454" s="17" t="s">
        <v>89</v>
      </c>
      <c r="BK454" s="157">
        <f t="shared" si="9"/>
        <v>0</v>
      </c>
      <c r="BL454" s="17" t="s">
        <v>182</v>
      </c>
      <c r="BM454" s="156" t="s">
        <v>1848</v>
      </c>
    </row>
    <row r="455" spans="2:65" s="1" customFormat="1" ht="16.5" customHeight="1">
      <c r="B455" s="143"/>
      <c r="C455" s="172" t="s">
        <v>480</v>
      </c>
      <c r="D455" s="172" t="s">
        <v>186</v>
      </c>
      <c r="E455" s="173" t="s">
        <v>1849</v>
      </c>
      <c r="F455" s="174" t="s">
        <v>1850</v>
      </c>
      <c r="G455" s="175" t="s">
        <v>181</v>
      </c>
      <c r="H455" s="176">
        <v>18</v>
      </c>
      <c r="I455" s="177"/>
      <c r="J455" s="178">
        <f t="shared" si="0"/>
        <v>0</v>
      </c>
      <c r="K455" s="179"/>
      <c r="L455" s="180"/>
      <c r="M455" s="181" t="s">
        <v>1</v>
      </c>
      <c r="N455" s="182" t="s">
        <v>42</v>
      </c>
      <c r="P455" s="154">
        <f t="shared" si="1"/>
        <v>0</v>
      </c>
      <c r="Q455" s="154">
        <v>1.6799999999999999E-2</v>
      </c>
      <c r="R455" s="154">
        <f t="shared" si="2"/>
        <v>0.3024</v>
      </c>
      <c r="S455" s="154">
        <v>0</v>
      </c>
      <c r="T455" s="155">
        <f t="shared" si="3"/>
        <v>0</v>
      </c>
      <c r="AR455" s="156" t="s">
        <v>189</v>
      </c>
      <c r="AT455" s="156" t="s">
        <v>186</v>
      </c>
      <c r="AU455" s="156" t="s">
        <v>89</v>
      </c>
      <c r="AY455" s="17" t="s">
        <v>175</v>
      </c>
      <c r="BE455" s="157">
        <f t="shared" si="4"/>
        <v>0</v>
      </c>
      <c r="BF455" s="157">
        <f t="shared" si="5"/>
        <v>0</v>
      </c>
      <c r="BG455" s="157">
        <f t="shared" si="6"/>
        <v>0</v>
      </c>
      <c r="BH455" s="157">
        <f t="shared" si="7"/>
        <v>0</v>
      </c>
      <c r="BI455" s="157">
        <f t="shared" si="8"/>
        <v>0</v>
      </c>
      <c r="BJ455" s="17" t="s">
        <v>89</v>
      </c>
      <c r="BK455" s="157">
        <f t="shared" si="9"/>
        <v>0</v>
      </c>
      <c r="BL455" s="17" t="s">
        <v>182</v>
      </c>
      <c r="BM455" s="156" t="s">
        <v>1851</v>
      </c>
    </row>
    <row r="456" spans="2:65" s="1" customFormat="1" ht="16.5" customHeight="1">
      <c r="B456" s="143"/>
      <c r="C456" s="172" t="s">
        <v>486</v>
      </c>
      <c r="D456" s="172" t="s">
        <v>186</v>
      </c>
      <c r="E456" s="173" t="s">
        <v>1852</v>
      </c>
      <c r="F456" s="174" t="s">
        <v>1853</v>
      </c>
      <c r="G456" s="175" t="s">
        <v>181</v>
      </c>
      <c r="H456" s="176">
        <v>10</v>
      </c>
      <c r="I456" s="177"/>
      <c r="J456" s="178">
        <f t="shared" si="0"/>
        <v>0</v>
      </c>
      <c r="K456" s="179"/>
      <c r="L456" s="180"/>
      <c r="M456" s="181" t="s">
        <v>1</v>
      </c>
      <c r="N456" s="182" t="s">
        <v>42</v>
      </c>
      <c r="P456" s="154">
        <f t="shared" si="1"/>
        <v>0</v>
      </c>
      <c r="Q456" s="154">
        <v>1.6799999999999999E-2</v>
      </c>
      <c r="R456" s="154">
        <f t="shared" si="2"/>
        <v>0.16799999999999998</v>
      </c>
      <c r="S456" s="154">
        <v>0</v>
      </c>
      <c r="T456" s="155">
        <f t="shared" si="3"/>
        <v>0</v>
      </c>
      <c r="AR456" s="156" t="s">
        <v>189</v>
      </c>
      <c r="AT456" s="156" t="s">
        <v>186</v>
      </c>
      <c r="AU456" s="156" t="s">
        <v>89</v>
      </c>
      <c r="AY456" s="17" t="s">
        <v>175</v>
      </c>
      <c r="BE456" s="157">
        <f t="shared" si="4"/>
        <v>0</v>
      </c>
      <c r="BF456" s="157">
        <f t="shared" si="5"/>
        <v>0</v>
      </c>
      <c r="BG456" s="157">
        <f t="shared" si="6"/>
        <v>0</v>
      </c>
      <c r="BH456" s="157">
        <f t="shared" si="7"/>
        <v>0</v>
      </c>
      <c r="BI456" s="157">
        <f t="shared" si="8"/>
        <v>0</v>
      </c>
      <c r="BJ456" s="17" t="s">
        <v>89</v>
      </c>
      <c r="BK456" s="157">
        <f t="shared" si="9"/>
        <v>0</v>
      </c>
      <c r="BL456" s="17" t="s">
        <v>182</v>
      </c>
      <c r="BM456" s="156" t="s">
        <v>1854</v>
      </c>
    </row>
    <row r="457" spans="2:65" s="1" customFormat="1" ht="16.5" customHeight="1">
      <c r="B457" s="143"/>
      <c r="C457" s="172" t="s">
        <v>490</v>
      </c>
      <c r="D457" s="172" t="s">
        <v>186</v>
      </c>
      <c r="E457" s="173" t="s">
        <v>1855</v>
      </c>
      <c r="F457" s="174" t="s">
        <v>1856</v>
      </c>
      <c r="G457" s="175" t="s">
        <v>181</v>
      </c>
      <c r="H457" s="176">
        <v>2</v>
      </c>
      <c r="I457" s="177"/>
      <c r="J457" s="178">
        <f t="shared" si="0"/>
        <v>0</v>
      </c>
      <c r="K457" s="179"/>
      <c r="L457" s="180"/>
      <c r="M457" s="181" t="s">
        <v>1</v>
      </c>
      <c r="N457" s="182" t="s">
        <v>42</v>
      </c>
      <c r="P457" s="154">
        <f t="shared" si="1"/>
        <v>0</v>
      </c>
      <c r="Q457" s="154">
        <v>1.6799999999999999E-2</v>
      </c>
      <c r="R457" s="154">
        <f t="shared" si="2"/>
        <v>3.3599999999999998E-2</v>
      </c>
      <c r="S457" s="154">
        <v>0</v>
      </c>
      <c r="T457" s="155">
        <f t="shared" si="3"/>
        <v>0</v>
      </c>
      <c r="AR457" s="156" t="s">
        <v>189</v>
      </c>
      <c r="AT457" s="156" t="s">
        <v>186</v>
      </c>
      <c r="AU457" s="156" t="s">
        <v>89</v>
      </c>
      <c r="AY457" s="17" t="s">
        <v>175</v>
      </c>
      <c r="BE457" s="157">
        <f t="shared" si="4"/>
        <v>0</v>
      </c>
      <c r="BF457" s="157">
        <f t="shared" si="5"/>
        <v>0</v>
      </c>
      <c r="BG457" s="157">
        <f t="shared" si="6"/>
        <v>0</v>
      </c>
      <c r="BH457" s="157">
        <f t="shared" si="7"/>
        <v>0</v>
      </c>
      <c r="BI457" s="157">
        <f t="shared" si="8"/>
        <v>0</v>
      </c>
      <c r="BJ457" s="17" t="s">
        <v>89</v>
      </c>
      <c r="BK457" s="157">
        <f t="shared" si="9"/>
        <v>0</v>
      </c>
      <c r="BL457" s="17" t="s">
        <v>182</v>
      </c>
      <c r="BM457" s="156" t="s">
        <v>1857</v>
      </c>
    </row>
    <row r="458" spans="2:65" s="11" customFormat="1" ht="22.9" customHeight="1">
      <c r="B458" s="131"/>
      <c r="D458" s="132" t="s">
        <v>75</v>
      </c>
      <c r="E458" s="141" t="s">
        <v>269</v>
      </c>
      <c r="F458" s="141" t="s">
        <v>286</v>
      </c>
      <c r="I458" s="134"/>
      <c r="J458" s="142">
        <f>BK458</f>
        <v>0</v>
      </c>
      <c r="L458" s="131"/>
      <c r="M458" s="136"/>
      <c r="P458" s="137">
        <f>SUM(P459:P981)</f>
        <v>0</v>
      </c>
      <c r="R458" s="137">
        <f>SUM(R459:R981)</f>
        <v>69.694265339650002</v>
      </c>
      <c r="T458" s="138">
        <f>SUM(T459:T981)</f>
        <v>536.97336200000018</v>
      </c>
      <c r="AR458" s="132" t="s">
        <v>83</v>
      </c>
      <c r="AT458" s="139" t="s">
        <v>75</v>
      </c>
      <c r="AU458" s="139" t="s">
        <v>83</v>
      </c>
      <c r="AY458" s="132" t="s">
        <v>175</v>
      </c>
      <c r="BK458" s="140">
        <f>SUM(BK459:BK981)</f>
        <v>0</v>
      </c>
    </row>
    <row r="459" spans="2:65" s="1" customFormat="1" ht="24.2" customHeight="1">
      <c r="B459" s="143"/>
      <c r="C459" s="144" t="s">
        <v>494</v>
      </c>
      <c r="D459" s="144" t="s">
        <v>178</v>
      </c>
      <c r="E459" s="145" t="s">
        <v>1858</v>
      </c>
      <c r="F459" s="146" t="s">
        <v>1859</v>
      </c>
      <c r="G459" s="147" t="s">
        <v>197</v>
      </c>
      <c r="H459" s="148">
        <v>28.6</v>
      </c>
      <c r="I459" s="149"/>
      <c r="J459" s="150">
        <f>ROUND(I459*H459,2)</f>
        <v>0</v>
      </c>
      <c r="K459" s="151"/>
      <c r="L459" s="32"/>
      <c r="M459" s="152" t="s">
        <v>1</v>
      </c>
      <c r="N459" s="153" t="s">
        <v>42</v>
      </c>
      <c r="P459" s="154">
        <f>O459*H459</f>
        <v>0</v>
      </c>
      <c r="Q459" s="154">
        <v>0</v>
      </c>
      <c r="R459" s="154">
        <f>Q459*H459</f>
        <v>0</v>
      </c>
      <c r="S459" s="154">
        <v>2.1999999999999999E-2</v>
      </c>
      <c r="T459" s="155">
        <f>S459*H459</f>
        <v>0.62919999999999998</v>
      </c>
      <c r="AR459" s="156" t="s">
        <v>182</v>
      </c>
      <c r="AT459" s="156" t="s">
        <v>178</v>
      </c>
      <c r="AU459" s="156" t="s">
        <v>89</v>
      </c>
      <c r="AY459" s="17" t="s">
        <v>175</v>
      </c>
      <c r="BE459" s="157">
        <f>IF(N459="základná",J459,0)</f>
        <v>0</v>
      </c>
      <c r="BF459" s="157">
        <f>IF(N459="znížená",J459,0)</f>
        <v>0</v>
      </c>
      <c r="BG459" s="157">
        <f>IF(N459="zákl. prenesená",J459,0)</f>
        <v>0</v>
      </c>
      <c r="BH459" s="157">
        <f>IF(N459="zníž. prenesená",J459,0)</f>
        <v>0</v>
      </c>
      <c r="BI459" s="157">
        <f>IF(N459="nulová",J459,0)</f>
        <v>0</v>
      </c>
      <c r="BJ459" s="17" t="s">
        <v>89</v>
      </c>
      <c r="BK459" s="157">
        <f>ROUND(I459*H459,2)</f>
        <v>0</v>
      </c>
      <c r="BL459" s="17" t="s">
        <v>182</v>
      </c>
      <c r="BM459" s="156" t="s">
        <v>1860</v>
      </c>
    </row>
    <row r="460" spans="2:65" s="12" customFormat="1">
      <c r="B460" s="158"/>
      <c r="D460" s="159" t="s">
        <v>184</v>
      </c>
      <c r="E460" s="160" t="s">
        <v>1</v>
      </c>
      <c r="F460" s="161" t="s">
        <v>1861</v>
      </c>
      <c r="H460" s="160" t="s">
        <v>1</v>
      </c>
      <c r="I460" s="162"/>
      <c r="L460" s="158"/>
      <c r="M460" s="163"/>
      <c r="T460" s="164"/>
      <c r="AT460" s="160" t="s">
        <v>184</v>
      </c>
      <c r="AU460" s="160" t="s">
        <v>89</v>
      </c>
      <c r="AV460" s="12" t="s">
        <v>83</v>
      </c>
      <c r="AW460" s="12" t="s">
        <v>31</v>
      </c>
      <c r="AX460" s="12" t="s">
        <v>76</v>
      </c>
      <c r="AY460" s="160" t="s">
        <v>175</v>
      </c>
    </row>
    <row r="461" spans="2:65" s="13" customFormat="1">
      <c r="B461" s="165"/>
      <c r="D461" s="159" t="s">
        <v>184</v>
      </c>
      <c r="E461" s="166" t="s">
        <v>1</v>
      </c>
      <c r="F461" s="167" t="s">
        <v>1862</v>
      </c>
      <c r="H461" s="168">
        <v>28.6</v>
      </c>
      <c r="I461" s="169"/>
      <c r="L461" s="165"/>
      <c r="M461" s="170"/>
      <c r="T461" s="171"/>
      <c r="AT461" s="166" t="s">
        <v>184</v>
      </c>
      <c r="AU461" s="166" t="s">
        <v>89</v>
      </c>
      <c r="AV461" s="13" t="s">
        <v>89</v>
      </c>
      <c r="AW461" s="13" t="s">
        <v>31</v>
      </c>
      <c r="AX461" s="13" t="s">
        <v>76</v>
      </c>
      <c r="AY461" s="166" t="s">
        <v>175</v>
      </c>
    </row>
    <row r="462" spans="2:65" s="14" customFormat="1">
      <c r="B462" s="183"/>
      <c r="D462" s="159" t="s">
        <v>184</v>
      </c>
      <c r="E462" s="184" t="s">
        <v>1</v>
      </c>
      <c r="F462" s="185" t="s">
        <v>204</v>
      </c>
      <c r="H462" s="186">
        <v>28.6</v>
      </c>
      <c r="I462" s="187"/>
      <c r="L462" s="183"/>
      <c r="M462" s="188"/>
      <c r="T462" s="189"/>
      <c r="AT462" s="184" t="s">
        <v>184</v>
      </c>
      <c r="AU462" s="184" t="s">
        <v>89</v>
      </c>
      <c r="AV462" s="14" t="s">
        <v>182</v>
      </c>
      <c r="AW462" s="14" t="s">
        <v>31</v>
      </c>
      <c r="AX462" s="14" t="s">
        <v>83</v>
      </c>
      <c r="AY462" s="184" t="s">
        <v>175</v>
      </c>
    </row>
    <row r="463" spans="2:65" s="1" customFormat="1" ht="24.2" customHeight="1">
      <c r="B463" s="143"/>
      <c r="C463" s="144" t="s">
        <v>498</v>
      </c>
      <c r="D463" s="144" t="s">
        <v>178</v>
      </c>
      <c r="E463" s="145" t="s">
        <v>1863</v>
      </c>
      <c r="F463" s="146" t="s">
        <v>1864</v>
      </c>
      <c r="G463" s="147" t="s">
        <v>197</v>
      </c>
      <c r="H463" s="148">
        <v>1042.78</v>
      </c>
      <c r="I463" s="149"/>
      <c r="J463" s="150">
        <f>ROUND(I463*H463,2)</f>
        <v>0</v>
      </c>
      <c r="K463" s="151"/>
      <c r="L463" s="32"/>
      <c r="M463" s="152" t="s">
        <v>1</v>
      </c>
      <c r="N463" s="153" t="s">
        <v>42</v>
      </c>
      <c r="P463" s="154">
        <f>O463*H463</f>
        <v>0</v>
      </c>
      <c r="Q463" s="154">
        <v>5.1385979999999998E-2</v>
      </c>
      <c r="R463" s="154">
        <f>Q463*H463</f>
        <v>53.584272224399996</v>
      </c>
      <c r="S463" s="154">
        <v>0</v>
      </c>
      <c r="T463" s="155">
        <f>S463*H463</f>
        <v>0</v>
      </c>
      <c r="AR463" s="156" t="s">
        <v>182</v>
      </c>
      <c r="AT463" s="156" t="s">
        <v>178</v>
      </c>
      <c r="AU463" s="156" t="s">
        <v>89</v>
      </c>
      <c r="AY463" s="17" t="s">
        <v>175</v>
      </c>
      <c r="BE463" s="157">
        <f>IF(N463="základná",J463,0)</f>
        <v>0</v>
      </c>
      <c r="BF463" s="157">
        <f>IF(N463="znížená",J463,0)</f>
        <v>0</v>
      </c>
      <c r="BG463" s="157">
        <f>IF(N463="zákl. prenesená",J463,0)</f>
        <v>0</v>
      </c>
      <c r="BH463" s="157">
        <f>IF(N463="zníž. prenesená",J463,0)</f>
        <v>0</v>
      </c>
      <c r="BI463" s="157">
        <f>IF(N463="nulová",J463,0)</f>
        <v>0</v>
      </c>
      <c r="BJ463" s="17" t="s">
        <v>89</v>
      </c>
      <c r="BK463" s="157">
        <f>ROUND(I463*H463,2)</f>
        <v>0</v>
      </c>
      <c r="BL463" s="17" t="s">
        <v>182</v>
      </c>
      <c r="BM463" s="156" t="s">
        <v>1865</v>
      </c>
    </row>
    <row r="464" spans="2:65" s="13" customFormat="1">
      <c r="B464" s="165"/>
      <c r="D464" s="159" t="s">
        <v>184</v>
      </c>
      <c r="E464" s="166" t="s">
        <v>1</v>
      </c>
      <c r="F464" s="167" t="s">
        <v>1614</v>
      </c>
      <c r="H464" s="168">
        <v>70.010000000000005</v>
      </c>
      <c r="I464" s="169"/>
      <c r="L464" s="165"/>
      <c r="M464" s="170"/>
      <c r="T464" s="171"/>
      <c r="AT464" s="166" t="s">
        <v>184</v>
      </c>
      <c r="AU464" s="166" t="s">
        <v>89</v>
      </c>
      <c r="AV464" s="13" t="s">
        <v>89</v>
      </c>
      <c r="AW464" s="13" t="s">
        <v>31</v>
      </c>
      <c r="AX464" s="13" t="s">
        <v>76</v>
      </c>
      <c r="AY464" s="166" t="s">
        <v>175</v>
      </c>
    </row>
    <row r="465" spans="2:51" s="13" customFormat="1">
      <c r="B465" s="165"/>
      <c r="D465" s="159" t="s">
        <v>184</v>
      </c>
      <c r="E465" s="166" t="s">
        <v>1</v>
      </c>
      <c r="F465" s="167" t="s">
        <v>1615</v>
      </c>
      <c r="H465" s="168">
        <v>70.010000000000005</v>
      </c>
      <c r="I465" s="169"/>
      <c r="L465" s="165"/>
      <c r="M465" s="170"/>
      <c r="T465" s="171"/>
      <c r="AT465" s="166" t="s">
        <v>184</v>
      </c>
      <c r="AU465" s="166" t="s">
        <v>89</v>
      </c>
      <c r="AV465" s="13" t="s">
        <v>89</v>
      </c>
      <c r="AW465" s="13" t="s">
        <v>31</v>
      </c>
      <c r="AX465" s="13" t="s">
        <v>76</v>
      </c>
      <c r="AY465" s="166" t="s">
        <v>175</v>
      </c>
    </row>
    <row r="466" spans="2:51" s="15" customFormat="1">
      <c r="B466" s="202"/>
      <c r="D466" s="159" t="s">
        <v>184</v>
      </c>
      <c r="E466" s="203" t="s">
        <v>1</v>
      </c>
      <c r="F466" s="204" t="s">
        <v>1733</v>
      </c>
      <c r="H466" s="205">
        <v>140.02000000000001</v>
      </c>
      <c r="I466" s="206"/>
      <c r="L466" s="202"/>
      <c r="M466" s="207"/>
      <c r="T466" s="208"/>
      <c r="AT466" s="203" t="s">
        <v>184</v>
      </c>
      <c r="AU466" s="203" t="s">
        <v>89</v>
      </c>
      <c r="AV466" s="15" t="s">
        <v>176</v>
      </c>
      <c r="AW466" s="15" t="s">
        <v>31</v>
      </c>
      <c r="AX466" s="15" t="s">
        <v>76</v>
      </c>
      <c r="AY466" s="203" t="s">
        <v>175</v>
      </c>
    </row>
    <row r="467" spans="2:51" s="13" customFormat="1">
      <c r="B467" s="165"/>
      <c r="D467" s="159" t="s">
        <v>184</v>
      </c>
      <c r="E467" s="166" t="s">
        <v>1</v>
      </c>
      <c r="F467" s="167" t="s">
        <v>1866</v>
      </c>
      <c r="H467" s="168">
        <v>14.6</v>
      </c>
      <c r="I467" s="169"/>
      <c r="L467" s="165"/>
      <c r="M467" s="170"/>
      <c r="T467" s="171"/>
      <c r="AT467" s="166" t="s">
        <v>184</v>
      </c>
      <c r="AU467" s="166" t="s">
        <v>89</v>
      </c>
      <c r="AV467" s="13" t="s">
        <v>89</v>
      </c>
      <c r="AW467" s="13" t="s">
        <v>31</v>
      </c>
      <c r="AX467" s="13" t="s">
        <v>76</v>
      </c>
      <c r="AY467" s="166" t="s">
        <v>175</v>
      </c>
    </row>
    <row r="468" spans="2:51" s="13" customFormat="1">
      <c r="B468" s="165"/>
      <c r="D468" s="159" t="s">
        <v>184</v>
      </c>
      <c r="E468" s="166" t="s">
        <v>1</v>
      </c>
      <c r="F468" s="167" t="s">
        <v>1867</v>
      </c>
      <c r="H468" s="168">
        <v>37.57</v>
      </c>
      <c r="I468" s="169"/>
      <c r="L468" s="165"/>
      <c r="M468" s="170"/>
      <c r="T468" s="171"/>
      <c r="AT468" s="166" t="s">
        <v>184</v>
      </c>
      <c r="AU468" s="166" t="s">
        <v>89</v>
      </c>
      <c r="AV468" s="13" t="s">
        <v>89</v>
      </c>
      <c r="AW468" s="13" t="s">
        <v>31</v>
      </c>
      <c r="AX468" s="13" t="s">
        <v>76</v>
      </c>
      <c r="AY468" s="166" t="s">
        <v>175</v>
      </c>
    </row>
    <row r="469" spans="2:51" s="13" customFormat="1">
      <c r="B469" s="165"/>
      <c r="D469" s="159" t="s">
        <v>184</v>
      </c>
      <c r="E469" s="166" t="s">
        <v>1</v>
      </c>
      <c r="F469" s="167" t="s">
        <v>1868</v>
      </c>
      <c r="H469" s="168">
        <v>3.96</v>
      </c>
      <c r="I469" s="169"/>
      <c r="L469" s="165"/>
      <c r="M469" s="170"/>
      <c r="T469" s="171"/>
      <c r="AT469" s="166" t="s">
        <v>184</v>
      </c>
      <c r="AU469" s="166" t="s">
        <v>89</v>
      </c>
      <c r="AV469" s="13" t="s">
        <v>89</v>
      </c>
      <c r="AW469" s="13" t="s">
        <v>31</v>
      </c>
      <c r="AX469" s="13" t="s">
        <v>76</v>
      </c>
      <c r="AY469" s="166" t="s">
        <v>175</v>
      </c>
    </row>
    <row r="470" spans="2:51" s="13" customFormat="1">
      <c r="B470" s="165"/>
      <c r="D470" s="159" t="s">
        <v>184</v>
      </c>
      <c r="E470" s="166" t="s">
        <v>1</v>
      </c>
      <c r="F470" s="167" t="s">
        <v>1869</v>
      </c>
      <c r="H470" s="168">
        <v>11.46</v>
      </c>
      <c r="I470" s="169"/>
      <c r="L470" s="165"/>
      <c r="M470" s="170"/>
      <c r="T470" s="171"/>
      <c r="AT470" s="166" t="s">
        <v>184</v>
      </c>
      <c r="AU470" s="166" t="s">
        <v>89</v>
      </c>
      <c r="AV470" s="13" t="s">
        <v>89</v>
      </c>
      <c r="AW470" s="13" t="s">
        <v>31</v>
      </c>
      <c r="AX470" s="13" t="s">
        <v>76</v>
      </c>
      <c r="AY470" s="166" t="s">
        <v>175</v>
      </c>
    </row>
    <row r="471" spans="2:51" s="13" customFormat="1">
      <c r="B471" s="165"/>
      <c r="D471" s="159" t="s">
        <v>184</v>
      </c>
      <c r="E471" s="166" t="s">
        <v>1</v>
      </c>
      <c r="F471" s="167" t="s">
        <v>1870</v>
      </c>
      <c r="H471" s="168">
        <v>17.87</v>
      </c>
      <c r="I471" s="169"/>
      <c r="L471" s="165"/>
      <c r="M471" s="170"/>
      <c r="T471" s="171"/>
      <c r="AT471" s="166" t="s">
        <v>184</v>
      </c>
      <c r="AU471" s="166" t="s">
        <v>89</v>
      </c>
      <c r="AV471" s="13" t="s">
        <v>89</v>
      </c>
      <c r="AW471" s="13" t="s">
        <v>31</v>
      </c>
      <c r="AX471" s="13" t="s">
        <v>76</v>
      </c>
      <c r="AY471" s="166" t="s">
        <v>175</v>
      </c>
    </row>
    <row r="472" spans="2:51" s="13" customFormat="1">
      <c r="B472" s="165"/>
      <c r="D472" s="159" t="s">
        <v>184</v>
      </c>
      <c r="E472" s="166" t="s">
        <v>1</v>
      </c>
      <c r="F472" s="167" t="s">
        <v>1871</v>
      </c>
      <c r="H472" s="168">
        <v>4.05</v>
      </c>
      <c r="I472" s="169"/>
      <c r="L472" s="165"/>
      <c r="M472" s="170"/>
      <c r="T472" s="171"/>
      <c r="AT472" s="166" t="s">
        <v>184</v>
      </c>
      <c r="AU472" s="166" t="s">
        <v>89</v>
      </c>
      <c r="AV472" s="13" t="s">
        <v>89</v>
      </c>
      <c r="AW472" s="13" t="s">
        <v>31</v>
      </c>
      <c r="AX472" s="13" t="s">
        <v>76</v>
      </c>
      <c r="AY472" s="166" t="s">
        <v>175</v>
      </c>
    </row>
    <row r="473" spans="2:51" s="13" customFormat="1">
      <c r="B473" s="165"/>
      <c r="D473" s="159" t="s">
        <v>184</v>
      </c>
      <c r="E473" s="166" t="s">
        <v>1</v>
      </c>
      <c r="F473" s="167" t="s">
        <v>1872</v>
      </c>
      <c r="H473" s="168">
        <v>1.17</v>
      </c>
      <c r="I473" s="169"/>
      <c r="L473" s="165"/>
      <c r="M473" s="170"/>
      <c r="T473" s="171"/>
      <c r="AT473" s="166" t="s">
        <v>184</v>
      </c>
      <c r="AU473" s="166" t="s">
        <v>89</v>
      </c>
      <c r="AV473" s="13" t="s">
        <v>89</v>
      </c>
      <c r="AW473" s="13" t="s">
        <v>31</v>
      </c>
      <c r="AX473" s="13" t="s">
        <v>76</v>
      </c>
      <c r="AY473" s="166" t="s">
        <v>175</v>
      </c>
    </row>
    <row r="474" spans="2:51" s="13" customFormat="1">
      <c r="B474" s="165"/>
      <c r="D474" s="159" t="s">
        <v>184</v>
      </c>
      <c r="E474" s="166" t="s">
        <v>1</v>
      </c>
      <c r="F474" s="167" t="s">
        <v>1873</v>
      </c>
      <c r="H474" s="168">
        <v>1.08</v>
      </c>
      <c r="I474" s="169"/>
      <c r="L474" s="165"/>
      <c r="M474" s="170"/>
      <c r="T474" s="171"/>
      <c r="AT474" s="166" t="s">
        <v>184</v>
      </c>
      <c r="AU474" s="166" t="s">
        <v>89</v>
      </c>
      <c r="AV474" s="13" t="s">
        <v>89</v>
      </c>
      <c r="AW474" s="13" t="s">
        <v>31</v>
      </c>
      <c r="AX474" s="13" t="s">
        <v>76</v>
      </c>
      <c r="AY474" s="166" t="s">
        <v>175</v>
      </c>
    </row>
    <row r="475" spans="2:51" s="13" customFormat="1">
      <c r="B475" s="165"/>
      <c r="D475" s="159" t="s">
        <v>184</v>
      </c>
      <c r="E475" s="166" t="s">
        <v>1</v>
      </c>
      <c r="F475" s="167" t="s">
        <v>1874</v>
      </c>
      <c r="H475" s="168">
        <v>9.58</v>
      </c>
      <c r="I475" s="169"/>
      <c r="L475" s="165"/>
      <c r="M475" s="170"/>
      <c r="T475" s="171"/>
      <c r="AT475" s="166" t="s">
        <v>184</v>
      </c>
      <c r="AU475" s="166" t="s">
        <v>89</v>
      </c>
      <c r="AV475" s="13" t="s">
        <v>89</v>
      </c>
      <c r="AW475" s="13" t="s">
        <v>31</v>
      </c>
      <c r="AX475" s="13" t="s">
        <v>76</v>
      </c>
      <c r="AY475" s="166" t="s">
        <v>175</v>
      </c>
    </row>
    <row r="476" spans="2:51" s="13" customFormat="1">
      <c r="B476" s="165"/>
      <c r="D476" s="159" t="s">
        <v>184</v>
      </c>
      <c r="E476" s="166" t="s">
        <v>1</v>
      </c>
      <c r="F476" s="167" t="s">
        <v>1875</v>
      </c>
      <c r="H476" s="168">
        <v>23.13</v>
      </c>
      <c r="I476" s="169"/>
      <c r="L476" s="165"/>
      <c r="M476" s="170"/>
      <c r="T476" s="171"/>
      <c r="AT476" s="166" t="s">
        <v>184</v>
      </c>
      <c r="AU476" s="166" t="s">
        <v>89</v>
      </c>
      <c r="AV476" s="13" t="s">
        <v>89</v>
      </c>
      <c r="AW476" s="13" t="s">
        <v>31</v>
      </c>
      <c r="AX476" s="13" t="s">
        <v>76</v>
      </c>
      <c r="AY476" s="166" t="s">
        <v>175</v>
      </c>
    </row>
    <row r="477" spans="2:51" s="13" customFormat="1">
      <c r="B477" s="165"/>
      <c r="D477" s="159" t="s">
        <v>184</v>
      </c>
      <c r="E477" s="166" t="s">
        <v>1</v>
      </c>
      <c r="F477" s="167" t="s">
        <v>1876</v>
      </c>
      <c r="H477" s="168">
        <v>3.96</v>
      </c>
      <c r="I477" s="169"/>
      <c r="L477" s="165"/>
      <c r="M477" s="170"/>
      <c r="T477" s="171"/>
      <c r="AT477" s="166" t="s">
        <v>184</v>
      </c>
      <c r="AU477" s="166" t="s">
        <v>89</v>
      </c>
      <c r="AV477" s="13" t="s">
        <v>89</v>
      </c>
      <c r="AW477" s="13" t="s">
        <v>31</v>
      </c>
      <c r="AX477" s="13" t="s">
        <v>76</v>
      </c>
      <c r="AY477" s="166" t="s">
        <v>175</v>
      </c>
    </row>
    <row r="478" spans="2:51" s="13" customFormat="1">
      <c r="B478" s="165"/>
      <c r="D478" s="159" t="s">
        <v>184</v>
      </c>
      <c r="E478" s="166" t="s">
        <v>1</v>
      </c>
      <c r="F478" s="167" t="s">
        <v>1877</v>
      </c>
      <c r="H478" s="168">
        <v>26.46</v>
      </c>
      <c r="I478" s="169"/>
      <c r="L478" s="165"/>
      <c r="M478" s="170"/>
      <c r="T478" s="171"/>
      <c r="AT478" s="166" t="s">
        <v>184</v>
      </c>
      <c r="AU478" s="166" t="s">
        <v>89</v>
      </c>
      <c r="AV478" s="13" t="s">
        <v>89</v>
      </c>
      <c r="AW478" s="13" t="s">
        <v>31</v>
      </c>
      <c r="AX478" s="13" t="s">
        <v>76</v>
      </c>
      <c r="AY478" s="166" t="s">
        <v>175</v>
      </c>
    </row>
    <row r="479" spans="2:51" s="13" customFormat="1">
      <c r="B479" s="165"/>
      <c r="D479" s="159" t="s">
        <v>184</v>
      </c>
      <c r="E479" s="166" t="s">
        <v>1</v>
      </c>
      <c r="F479" s="167" t="s">
        <v>1878</v>
      </c>
      <c r="H479" s="168">
        <v>16.54</v>
      </c>
      <c r="I479" s="169"/>
      <c r="L479" s="165"/>
      <c r="M479" s="170"/>
      <c r="T479" s="171"/>
      <c r="AT479" s="166" t="s">
        <v>184</v>
      </c>
      <c r="AU479" s="166" t="s">
        <v>89</v>
      </c>
      <c r="AV479" s="13" t="s">
        <v>89</v>
      </c>
      <c r="AW479" s="13" t="s">
        <v>31</v>
      </c>
      <c r="AX479" s="13" t="s">
        <v>76</v>
      </c>
      <c r="AY479" s="166" t="s">
        <v>175</v>
      </c>
    </row>
    <row r="480" spans="2:51" s="13" customFormat="1">
      <c r="B480" s="165"/>
      <c r="D480" s="159" t="s">
        <v>184</v>
      </c>
      <c r="E480" s="166" t="s">
        <v>1</v>
      </c>
      <c r="F480" s="167" t="s">
        <v>1879</v>
      </c>
      <c r="H480" s="168">
        <v>43.29</v>
      </c>
      <c r="I480" s="169"/>
      <c r="L480" s="165"/>
      <c r="M480" s="170"/>
      <c r="T480" s="171"/>
      <c r="AT480" s="166" t="s">
        <v>184</v>
      </c>
      <c r="AU480" s="166" t="s">
        <v>89</v>
      </c>
      <c r="AV480" s="13" t="s">
        <v>89</v>
      </c>
      <c r="AW480" s="13" t="s">
        <v>31</v>
      </c>
      <c r="AX480" s="13" t="s">
        <v>76</v>
      </c>
      <c r="AY480" s="166" t="s">
        <v>175</v>
      </c>
    </row>
    <row r="481" spans="2:51" s="13" customFormat="1">
      <c r="B481" s="165"/>
      <c r="D481" s="159" t="s">
        <v>184</v>
      </c>
      <c r="E481" s="166" t="s">
        <v>1</v>
      </c>
      <c r="F481" s="167" t="s">
        <v>1880</v>
      </c>
      <c r="H481" s="168">
        <v>32.75</v>
      </c>
      <c r="I481" s="169"/>
      <c r="L481" s="165"/>
      <c r="M481" s="170"/>
      <c r="T481" s="171"/>
      <c r="AT481" s="166" t="s">
        <v>184</v>
      </c>
      <c r="AU481" s="166" t="s">
        <v>89</v>
      </c>
      <c r="AV481" s="13" t="s">
        <v>89</v>
      </c>
      <c r="AW481" s="13" t="s">
        <v>31</v>
      </c>
      <c r="AX481" s="13" t="s">
        <v>76</v>
      </c>
      <c r="AY481" s="166" t="s">
        <v>175</v>
      </c>
    </row>
    <row r="482" spans="2:51" s="13" customFormat="1">
      <c r="B482" s="165"/>
      <c r="D482" s="159" t="s">
        <v>184</v>
      </c>
      <c r="E482" s="166" t="s">
        <v>1</v>
      </c>
      <c r="F482" s="167" t="s">
        <v>1881</v>
      </c>
      <c r="H482" s="168">
        <v>99.54</v>
      </c>
      <c r="I482" s="169"/>
      <c r="L482" s="165"/>
      <c r="M482" s="170"/>
      <c r="T482" s="171"/>
      <c r="AT482" s="166" t="s">
        <v>184</v>
      </c>
      <c r="AU482" s="166" t="s">
        <v>89</v>
      </c>
      <c r="AV482" s="13" t="s">
        <v>89</v>
      </c>
      <c r="AW482" s="13" t="s">
        <v>31</v>
      </c>
      <c r="AX482" s="13" t="s">
        <v>76</v>
      </c>
      <c r="AY482" s="166" t="s">
        <v>175</v>
      </c>
    </row>
    <row r="483" spans="2:51" s="13" customFormat="1">
      <c r="B483" s="165"/>
      <c r="D483" s="159" t="s">
        <v>184</v>
      </c>
      <c r="E483" s="166" t="s">
        <v>1</v>
      </c>
      <c r="F483" s="167" t="s">
        <v>1882</v>
      </c>
      <c r="H483" s="168">
        <v>47.92</v>
      </c>
      <c r="I483" s="169"/>
      <c r="L483" s="165"/>
      <c r="M483" s="170"/>
      <c r="T483" s="171"/>
      <c r="AT483" s="166" t="s">
        <v>184</v>
      </c>
      <c r="AU483" s="166" t="s">
        <v>89</v>
      </c>
      <c r="AV483" s="13" t="s">
        <v>89</v>
      </c>
      <c r="AW483" s="13" t="s">
        <v>31</v>
      </c>
      <c r="AX483" s="13" t="s">
        <v>76</v>
      </c>
      <c r="AY483" s="166" t="s">
        <v>175</v>
      </c>
    </row>
    <row r="484" spans="2:51" s="13" customFormat="1">
      <c r="B484" s="165"/>
      <c r="D484" s="159" t="s">
        <v>184</v>
      </c>
      <c r="E484" s="166" t="s">
        <v>1</v>
      </c>
      <c r="F484" s="167" t="s">
        <v>1883</v>
      </c>
      <c r="H484" s="168">
        <v>16.47</v>
      </c>
      <c r="I484" s="169"/>
      <c r="L484" s="165"/>
      <c r="M484" s="170"/>
      <c r="T484" s="171"/>
      <c r="AT484" s="166" t="s">
        <v>184</v>
      </c>
      <c r="AU484" s="166" t="s">
        <v>89</v>
      </c>
      <c r="AV484" s="13" t="s">
        <v>89</v>
      </c>
      <c r="AW484" s="13" t="s">
        <v>31</v>
      </c>
      <c r="AX484" s="13" t="s">
        <v>76</v>
      </c>
      <c r="AY484" s="166" t="s">
        <v>175</v>
      </c>
    </row>
    <row r="485" spans="2:51" s="13" customFormat="1">
      <c r="B485" s="165"/>
      <c r="D485" s="159" t="s">
        <v>184</v>
      </c>
      <c r="E485" s="166" t="s">
        <v>1</v>
      </c>
      <c r="F485" s="167" t="s">
        <v>1884</v>
      </c>
      <c r="H485" s="168">
        <v>11.7</v>
      </c>
      <c r="I485" s="169"/>
      <c r="L485" s="165"/>
      <c r="M485" s="170"/>
      <c r="T485" s="171"/>
      <c r="AT485" s="166" t="s">
        <v>184</v>
      </c>
      <c r="AU485" s="166" t="s">
        <v>89</v>
      </c>
      <c r="AV485" s="13" t="s">
        <v>89</v>
      </c>
      <c r="AW485" s="13" t="s">
        <v>31</v>
      </c>
      <c r="AX485" s="13" t="s">
        <v>76</v>
      </c>
      <c r="AY485" s="166" t="s">
        <v>175</v>
      </c>
    </row>
    <row r="486" spans="2:51" s="13" customFormat="1">
      <c r="B486" s="165"/>
      <c r="D486" s="159" t="s">
        <v>184</v>
      </c>
      <c r="E486" s="166" t="s">
        <v>1</v>
      </c>
      <c r="F486" s="167" t="s">
        <v>1885</v>
      </c>
      <c r="H486" s="168">
        <v>4.84</v>
      </c>
      <c r="I486" s="169"/>
      <c r="L486" s="165"/>
      <c r="M486" s="170"/>
      <c r="T486" s="171"/>
      <c r="AT486" s="166" t="s">
        <v>184</v>
      </c>
      <c r="AU486" s="166" t="s">
        <v>89</v>
      </c>
      <c r="AV486" s="13" t="s">
        <v>89</v>
      </c>
      <c r="AW486" s="13" t="s">
        <v>31</v>
      </c>
      <c r="AX486" s="13" t="s">
        <v>76</v>
      </c>
      <c r="AY486" s="166" t="s">
        <v>175</v>
      </c>
    </row>
    <row r="487" spans="2:51" s="13" customFormat="1">
      <c r="B487" s="165"/>
      <c r="D487" s="159" t="s">
        <v>184</v>
      </c>
      <c r="E487" s="166" t="s">
        <v>1</v>
      </c>
      <c r="F487" s="167" t="s">
        <v>1886</v>
      </c>
      <c r="H487" s="168">
        <v>3.81</v>
      </c>
      <c r="I487" s="169"/>
      <c r="L487" s="165"/>
      <c r="M487" s="170"/>
      <c r="T487" s="171"/>
      <c r="AT487" s="166" t="s">
        <v>184</v>
      </c>
      <c r="AU487" s="166" t="s">
        <v>89</v>
      </c>
      <c r="AV487" s="13" t="s">
        <v>89</v>
      </c>
      <c r="AW487" s="13" t="s">
        <v>31</v>
      </c>
      <c r="AX487" s="13" t="s">
        <v>76</v>
      </c>
      <c r="AY487" s="166" t="s">
        <v>175</v>
      </c>
    </row>
    <row r="488" spans="2:51" s="13" customFormat="1">
      <c r="B488" s="165"/>
      <c r="D488" s="159" t="s">
        <v>184</v>
      </c>
      <c r="E488" s="166" t="s">
        <v>1</v>
      </c>
      <c r="F488" s="167" t="s">
        <v>1887</v>
      </c>
      <c r="H488" s="168">
        <v>8.81</v>
      </c>
      <c r="I488" s="169"/>
      <c r="L488" s="165"/>
      <c r="M488" s="170"/>
      <c r="T488" s="171"/>
      <c r="AT488" s="166" t="s">
        <v>184</v>
      </c>
      <c r="AU488" s="166" t="s">
        <v>89</v>
      </c>
      <c r="AV488" s="13" t="s">
        <v>89</v>
      </c>
      <c r="AW488" s="13" t="s">
        <v>31</v>
      </c>
      <c r="AX488" s="13" t="s">
        <v>76</v>
      </c>
      <c r="AY488" s="166" t="s">
        <v>175</v>
      </c>
    </row>
    <row r="489" spans="2:51" s="15" customFormat="1">
      <c r="B489" s="202"/>
      <c r="D489" s="159" t="s">
        <v>184</v>
      </c>
      <c r="E489" s="203" t="s">
        <v>1</v>
      </c>
      <c r="F489" s="204" t="s">
        <v>1733</v>
      </c>
      <c r="H489" s="205">
        <v>440.56</v>
      </c>
      <c r="I489" s="206"/>
      <c r="L489" s="202"/>
      <c r="M489" s="207"/>
      <c r="T489" s="208"/>
      <c r="AT489" s="203" t="s">
        <v>184</v>
      </c>
      <c r="AU489" s="203" t="s">
        <v>89</v>
      </c>
      <c r="AV489" s="15" t="s">
        <v>176</v>
      </c>
      <c r="AW489" s="15" t="s">
        <v>31</v>
      </c>
      <c r="AX489" s="15" t="s">
        <v>76</v>
      </c>
      <c r="AY489" s="203" t="s">
        <v>175</v>
      </c>
    </row>
    <row r="490" spans="2:51" s="13" customFormat="1">
      <c r="B490" s="165"/>
      <c r="D490" s="159" t="s">
        <v>184</v>
      </c>
      <c r="E490" s="166" t="s">
        <v>1</v>
      </c>
      <c r="F490" s="167" t="s">
        <v>1888</v>
      </c>
      <c r="H490" s="168">
        <v>32.700000000000003</v>
      </c>
      <c r="I490" s="169"/>
      <c r="L490" s="165"/>
      <c r="M490" s="170"/>
      <c r="T490" s="171"/>
      <c r="AT490" s="166" t="s">
        <v>184</v>
      </c>
      <c r="AU490" s="166" t="s">
        <v>89</v>
      </c>
      <c r="AV490" s="13" t="s">
        <v>89</v>
      </c>
      <c r="AW490" s="13" t="s">
        <v>31</v>
      </c>
      <c r="AX490" s="13" t="s">
        <v>76</v>
      </c>
      <c r="AY490" s="166" t="s">
        <v>175</v>
      </c>
    </row>
    <row r="491" spans="2:51" s="13" customFormat="1">
      <c r="B491" s="165"/>
      <c r="D491" s="159" t="s">
        <v>184</v>
      </c>
      <c r="E491" s="166" t="s">
        <v>1</v>
      </c>
      <c r="F491" s="167" t="s">
        <v>1889</v>
      </c>
      <c r="H491" s="168">
        <v>66.040000000000006</v>
      </c>
      <c r="I491" s="169"/>
      <c r="L491" s="165"/>
      <c r="M491" s="170"/>
      <c r="T491" s="171"/>
      <c r="AT491" s="166" t="s">
        <v>184</v>
      </c>
      <c r="AU491" s="166" t="s">
        <v>89</v>
      </c>
      <c r="AV491" s="13" t="s">
        <v>89</v>
      </c>
      <c r="AW491" s="13" t="s">
        <v>31</v>
      </c>
      <c r="AX491" s="13" t="s">
        <v>76</v>
      </c>
      <c r="AY491" s="166" t="s">
        <v>175</v>
      </c>
    </row>
    <row r="492" spans="2:51" s="13" customFormat="1">
      <c r="B492" s="165"/>
      <c r="D492" s="159" t="s">
        <v>184</v>
      </c>
      <c r="E492" s="166" t="s">
        <v>1</v>
      </c>
      <c r="F492" s="167" t="s">
        <v>1890</v>
      </c>
      <c r="H492" s="168">
        <v>5.52</v>
      </c>
      <c r="I492" s="169"/>
      <c r="L492" s="165"/>
      <c r="M492" s="170"/>
      <c r="T492" s="171"/>
      <c r="AT492" s="166" t="s">
        <v>184</v>
      </c>
      <c r="AU492" s="166" t="s">
        <v>89</v>
      </c>
      <c r="AV492" s="13" t="s">
        <v>89</v>
      </c>
      <c r="AW492" s="13" t="s">
        <v>31</v>
      </c>
      <c r="AX492" s="13" t="s">
        <v>76</v>
      </c>
      <c r="AY492" s="166" t="s">
        <v>175</v>
      </c>
    </row>
    <row r="493" spans="2:51" s="13" customFormat="1">
      <c r="B493" s="165"/>
      <c r="D493" s="159" t="s">
        <v>184</v>
      </c>
      <c r="E493" s="166" t="s">
        <v>1</v>
      </c>
      <c r="F493" s="167" t="s">
        <v>1891</v>
      </c>
      <c r="H493" s="168">
        <v>72.87</v>
      </c>
      <c r="I493" s="169"/>
      <c r="L493" s="165"/>
      <c r="M493" s="170"/>
      <c r="T493" s="171"/>
      <c r="AT493" s="166" t="s">
        <v>184</v>
      </c>
      <c r="AU493" s="166" t="s">
        <v>89</v>
      </c>
      <c r="AV493" s="13" t="s">
        <v>89</v>
      </c>
      <c r="AW493" s="13" t="s">
        <v>31</v>
      </c>
      <c r="AX493" s="13" t="s">
        <v>76</v>
      </c>
      <c r="AY493" s="166" t="s">
        <v>175</v>
      </c>
    </row>
    <row r="494" spans="2:51" s="13" customFormat="1">
      <c r="B494" s="165"/>
      <c r="D494" s="159" t="s">
        <v>184</v>
      </c>
      <c r="E494" s="166" t="s">
        <v>1</v>
      </c>
      <c r="F494" s="167" t="s">
        <v>1892</v>
      </c>
      <c r="H494" s="168">
        <v>11.89</v>
      </c>
      <c r="I494" s="169"/>
      <c r="L494" s="165"/>
      <c r="M494" s="170"/>
      <c r="T494" s="171"/>
      <c r="AT494" s="166" t="s">
        <v>184</v>
      </c>
      <c r="AU494" s="166" t="s">
        <v>89</v>
      </c>
      <c r="AV494" s="13" t="s">
        <v>89</v>
      </c>
      <c r="AW494" s="13" t="s">
        <v>31</v>
      </c>
      <c r="AX494" s="13" t="s">
        <v>76</v>
      </c>
      <c r="AY494" s="166" t="s">
        <v>175</v>
      </c>
    </row>
    <row r="495" spans="2:51" s="13" customFormat="1">
      <c r="B495" s="165"/>
      <c r="D495" s="159" t="s">
        <v>184</v>
      </c>
      <c r="E495" s="166" t="s">
        <v>1</v>
      </c>
      <c r="F495" s="167" t="s">
        <v>1893</v>
      </c>
      <c r="H495" s="168">
        <v>12.19</v>
      </c>
      <c r="I495" s="169"/>
      <c r="L495" s="165"/>
      <c r="M495" s="170"/>
      <c r="T495" s="171"/>
      <c r="AT495" s="166" t="s">
        <v>184</v>
      </c>
      <c r="AU495" s="166" t="s">
        <v>89</v>
      </c>
      <c r="AV495" s="13" t="s">
        <v>89</v>
      </c>
      <c r="AW495" s="13" t="s">
        <v>31</v>
      </c>
      <c r="AX495" s="13" t="s">
        <v>76</v>
      </c>
      <c r="AY495" s="166" t="s">
        <v>175</v>
      </c>
    </row>
    <row r="496" spans="2:51" s="13" customFormat="1">
      <c r="B496" s="165"/>
      <c r="D496" s="159" t="s">
        <v>184</v>
      </c>
      <c r="E496" s="166" t="s">
        <v>1</v>
      </c>
      <c r="F496" s="167" t="s">
        <v>1894</v>
      </c>
      <c r="H496" s="168">
        <v>21.58</v>
      </c>
      <c r="I496" s="169"/>
      <c r="L496" s="165"/>
      <c r="M496" s="170"/>
      <c r="T496" s="171"/>
      <c r="AT496" s="166" t="s">
        <v>184</v>
      </c>
      <c r="AU496" s="166" t="s">
        <v>89</v>
      </c>
      <c r="AV496" s="13" t="s">
        <v>89</v>
      </c>
      <c r="AW496" s="13" t="s">
        <v>31</v>
      </c>
      <c r="AX496" s="13" t="s">
        <v>76</v>
      </c>
      <c r="AY496" s="166" t="s">
        <v>175</v>
      </c>
    </row>
    <row r="497" spans="2:51" s="13" customFormat="1">
      <c r="B497" s="165"/>
      <c r="D497" s="159" t="s">
        <v>184</v>
      </c>
      <c r="E497" s="166" t="s">
        <v>1</v>
      </c>
      <c r="F497" s="167" t="s">
        <v>1895</v>
      </c>
      <c r="H497" s="168">
        <v>1.68</v>
      </c>
      <c r="I497" s="169"/>
      <c r="L497" s="165"/>
      <c r="M497" s="170"/>
      <c r="T497" s="171"/>
      <c r="AT497" s="166" t="s">
        <v>184</v>
      </c>
      <c r="AU497" s="166" t="s">
        <v>89</v>
      </c>
      <c r="AV497" s="13" t="s">
        <v>89</v>
      </c>
      <c r="AW497" s="13" t="s">
        <v>31</v>
      </c>
      <c r="AX497" s="13" t="s">
        <v>76</v>
      </c>
      <c r="AY497" s="166" t="s">
        <v>175</v>
      </c>
    </row>
    <row r="498" spans="2:51" s="13" customFormat="1">
      <c r="B498" s="165"/>
      <c r="D498" s="159" t="s">
        <v>184</v>
      </c>
      <c r="E498" s="166" t="s">
        <v>1</v>
      </c>
      <c r="F498" s="167" t="s">
        <v>1896</v>
      </c>
      <c r="H498" s="168">
        <v>1.68</v>
      </c>
      <c r="I498" s="169"/>
      <c r="L498" s="165"/>
      <c r="M498" s="170"/>
      <c r="T498" s="171"/>
      <c r="AT498" s="166" t="s">
        <v>184</v>
      </c>
      <c r="AU498" s="166" t="s">
        <v>89</v>
      </c>
      <c r="AV498" s="13" t="s">
        <v>89</v>
      </c>
      <c r="AW498" s="13" t="s">
        <v>31</v>
      </c>
      <c r="AX498" s="13" t="s">
        <v>76</v>
      </c>
      <c r="AY498" s="166" t="s">
        <v>175</v>
      </c>
    </row>
    <row r="499" spans="2:51" s="13" customFormat="1">
      <c r="B499" s="165"/>
      <c r="D499" s="159" t="s">
        <v>184</v>
      </c>
      <c r="E499" s="166" t="s">
        <v>1</v>
      </c>
      <c r="F499" s="167" t="s">
        <v>1897</v>
      </c>
      <c r="H499" s="168">
        <v>1.33</v>
      </c>
      <c r="I499" s="169"/>
      <c r="L499" s="165"/>
      <c r="M499" s="170"/>
      <c r="T499" s="171"/>
      <c r="AT499" s="166" t="s">
        <v>184</v>
      </c>
      <c r="AU499" s="166" t="s">
        <v>89</v>
      </c>
      <c r="AV499" s="13" t="s">
        <v>89</v>
      </c>
      <c r="AW499" s="13" t="s">
        <v>31</v>
      </c>
      <c r="AX499" s="13" t="s">
        <v>76</v>
      </c>
      <c r="AY499" s="166" t="s">
        <v>175</v>
      </c>
    </row>
    <row r="500" spans="2:51" s="13" customFormat="1">
      <c r="B500" s="165"/>
      <c r="D500" s="159" t="s">
        <v>184</v>
      </c>
      <c r="E500" s="166" t="s">
        <v>1</v>
      </c>
      <c r="F500" s="167" t="s">
        <v>1898</v>
      </c>
      <c r="H500" s="168">
        <v>1.33</v>
      </c>
      <c r="I500" s="169"/>
      <c r="L500" s="165"/>
      <c r="M500" s="170"/>
      <c r="T500" s="171"/>
      <c r="AT500" s="166" t="s">
        <v>184</v>
      </c>
      <c r="AU500" s="166" t="s">
        <v>89</v>
      </c>
      <c r="AV500" s="13" t="s">
        <v>89</v>
      </c>
      <c r="AW500" s="13" t="s">
        <v>31</v>
      </c>
      <c r="AX500" s="13" t="s">
        <v>76</v>
      </c>
      <c r="AY500" s="166" t="s">
        <v>175</v>
      </c>
    </row>
    <row r="501" spans="2:51" s="13" customFormat="1">
      <c r="B501" s="165"/>
      <c r="D501" s="159" t="s">
        <v>184</v>
      </c>
      <c r="E501" s="166" t="s">
        <v>1</v>
      </c>
      <c r="F501" s="167" t="s">
        <v>1899</v>
      </c>
      <c r="H501" s="168">
        <v>46.25</v>
      </c>
      <c r="I501" s="169"/>
      <c r="L501" s="165"/>
      <c r="M501" s="170"/>
      <c r="T501" s="171"/>
      <c r="AT501" s="166" t="s">
        <v>184</v>
      </c>
      <c r="AU501" s="166" t="s">
        <v>89</v>
      </c>
      <c r="AV501" s="13" t="s">
        <v>89</v>
      </c>
      <c r="AW501" s="13" t="s">
        <v>31</v>
      </c>
      <c r="AX501" s="13" t="s">
        <v>76</v>
      </c>
      <c r="AY501" s="166" t="s">
        <v>175</v>
      </c>
    </row>
    <row r="502" spans="2:51" s="13" customFormat="1">
      <c r="B502" s="165"/>
      <c r="D502" s="159" t="s">
        <v>184</v>
      </c>
      <c r="E502" s="166" t="s">
        <v>1</v>
      </c>
      <c r="F502" s="167" t="s">
        <v>1900</v>
      </c>
      <c r="H502" s="168">
        <v>73.28</v>
      </c>
      <c r="I502" s="169"/>
      <c r="L502" s="165"/>
      <c r="M502" s="170"/>
      <c r="T502" s="171"/>
      <c r="AT502" s="166" t="s">
        <v>184</v>
      </c>
      <c r="AU502" s="166" t="s">
        <v>89</v>
      </c>
      <c r="AV502" s="13" t="s">
        <v>89</v>
      </c>
      <c r="AW502" s="13" t="s">
        <v>31</v>
      </c>
      <c r="AX502" s="13" t="s">
        <v>76</v>
      </c>
      <c r="AY502" s="166" t="s">
        <v>175</v>
      </c>
    </row>
    <row r="503" spans="2:51" s="13" customFormat="1">
      <c r="B503" s="165"/>
      <c r="D503" s="159" t="s">
        <v>184</v>
      </c>
      <c r="E503" s="166" t="s">
        <v>1</v>
      </c>
      <c r="F503" s="167" t="s">
        <v>1901</v>
      </c>
      <c r="H503" s="168">
        <v>15.21</v>
      </c>
      <c r="I503" s="169"/>
      <c r="L503" s="165"/>
      <c r="M503" s="170"/>
      <c r="T503" s="171"/>
      <c r="AT503" s="166" t="s">
        <v>184</v>
      </c>
      <c r="AU503" s="166" t="s">
        <v>89</v>
      </c>
      <c r="AV503" s="13" t="s">
        <v>89</v>
      </c>
      <c r="AW503" s="13" t="s">
        <v>31</v>
      </c>
      <c r="AX503" s="13" t="s">
        <v>76</v>
      </c>
      <c r="AY503" s="166" t="s">
        <v>175</v>
      </c>
    </row>
    <row r="504" spans="2:51" s="13" customFormat="1">
      <c r="B504" s="165"/>
      <c r="D504" s="159" t="s">
        <v>184</v>
      </c>
      <c r="E504" s="166" t="s">
        <v>1</v>
      </c>
      <c r="F504" s="167" t="s">
        <v>1902</v>
      </c>
      <c r="H504" s="168">
        <v>5.36</v>
      </c>
      <c r="I504" s="169"/>
      <c r="L504" s="165"/>
      <c r="M504" s="170"/>
      <c r="T504" s="171"/>
      <c r="AT504" s="166" t="s">
        <v>184</v>
      </c>
      <c r="AU504" s="166" t="s">
        <v>89</v>
      </c>
      <c r="AV504" s="13" t="s">
        <v>89</v>
      </c>
      <c r="AW504" s="13" t="s">
        <v>31</v>
      </c>
      <c r="AX504" s="13" t="s">
        <v>76</v>
      </c>
      <c r="AY504" s="166" t="s">
        <v>175</v>
      </c>
    </row>
    <row r="505" spans="2:51" s="13" customFormat="1">
      <c r="B505" s="165"/>
      <c r="D505" s="159" t="s">
        <v>184</v>
      </c>
      <c r="E505" s="166" t="s">
        <v>1</v>
      </c>
      <c r="F505" s="167" t="s">
        <v>1903</v>
      </c>
      <c r="H505" s="168">
        <v>3.89</v>
      </c>
      <c r="I505" s="169"/>
      <c r="L505" s="165"/>
      <c r="M505" s="170"/>
      <c r="T505" s="171"/>
      <c r="AT505" s="166" t="s">
        <v>184</v>
      </c>
      <c r="AU505" s="166" t="s">
        <v>89</v>
      </c>
      <c r="AV505" s="13" t="s">
        <v>89</v>
      </c>
      <c r="AW505" s="13" t="s">
        <v>31</v>
      </c>
      <c r="AX505" s="13" t="s">
        <v>76</v>
      </c>
      <c r="AY505" s="166" t="s">
        <v>175</v>
      </c>
    </row>
    <row r="506" spans="2:51" s="13" customFormat="1">
      <c r="B506" s="165"/>
      <c r="D506" s="159" t="s">
        <v>184</v>
      </c>
      <c r="E506" s="166" t="s">
        <v>1</v>
      </c>
      <c r="F506" s="167" t="s">
        <v>1904</v>
      </c>
      <c r="H506" s="168">
        <v>6.34</v>
      </c>
      <c r="I506" s="169"/>
      <c r="L506" s="165"/>
      <c r="M506" s="170"/>
      <c r="T506" s="171"/>
      <c r="AT506" s="166" t="s">
        <v>184</v>
      </c>
      <c r="AU506" s="166" t="s">
        <v>89</v>
      </c>
      <c r="AV506" s="13" t="s">
        <v>89</v>
      </c>
      <c r="AW506" s="13" t="s">
        <v>31</v>
      </c>
      <c r="AX506" s="13" t="s">
        <v>76</v>
      </c>
      <c r="AY506" s="166" t="s">
        <v>175</v>
      </c>
    </row>
    <row r="507" spans="2:51" s="13" customFormat="1">
      <c r="B507" s="165"/>
      <c r="D507" s="159" t="s">
        <v>184</v>
      </c>
      <c r="E507" s="166" t="s">
        <v>1</v>
      </c>
      <c r="F507" s="167" t="s">
        <v>1905</v>
      </c>
      <c r="H507" s="168">
        <v>8.68</v>
      </c>
      <c r="I507" s="169"/>
      <c r="L507" s="165"/>
      <c r="M507" s="170"/>
      <c r="T507" s="171"/>
      <c r="AT507" s="166" t="s">
        <v>184</v>
      </c>
      <c r="AU507" s="166" t="s">
        <v>89</v>
      </c>
      <c r="AV507" s="13" t="s">
        <v>89</v>
      </c>
      <c r="AW507" s="13" t="s">
        <v>31</v>
      </c>
      <c r="AX507" s="13" t="s">
        <v>76</v>
      </c>
      <c r="AY507" s="166" t="s">
        <v>175</v>
      </c>
    </row>
    <row r="508" spans="2:51" s="13" customFormat="1">
      <c r="B508" s="165"/>
      <c r="D508" s="159" t="s">
        <v>184</v>
      </c>
      <c r="E508" s="166" t="s">
        <v>1</v>
      </c>
      <c r="F508" s="167" t="s">
        <v>1906</v>
      </c>
      <c r="H508" s="168">
        <v>12.4</v>
      </c>
      <c r="I508" s="169"/>
      <c r="L508" s="165"/>
      <c r="M508" s="170"/>
      <c r="T508" s="171"/>
      <c r="AT508" s="166" t="s">
        <v>184</v>
      </c>
      <c r="AU508" s="166" t="s">
        <v>89</v>
      </c>
      <c r="AV508" s="13" t="s">
        <v>89</v>
      </c>
      <c r="AW508" s="13" t="s">
        <v>31</v>
      </c>
      <c r="AX508" s="13" t="s">
        <v>76</v>
      </c>
      <c r="AY508" s="166" t="s">
        <v>175</v>
      </c>
    </row>
    <row r="509" spans="2:51" s="13" customFormat="1">
      <c r="B509" s="165"/>
      <c r="D509" s="159" t="s">
        <v>184</v>
      </c>
      <c r="E509" s="166" t="s">
        <v>1</v>
      </c>
      <c r="F509" s="167" t="s">
        <v>1907</v>
      </c>
      <c r="H509" s="168">
        <v>12.81</v>
      </c>
      <c r="I509" s="169"/>
      <c r="L509" s="165"/>
      <c r="M509" s="170"/>
      <c r="T509" s="171"/>
      <c r="AT509" s="166" t="s">
        <v>184</v>
      </c>
      <c r="AU509" s="166" t="s">
        <v>89</v>
      </c>
      <c r="AV509" s="13" t="s">
        <v>89</v>
      </c>
      <c r="AW509" s="13" t="s">
        <v>31</v>
      </c>
      <c r="AX509" s="13" t="s">
        <v>76</v>
      </c>
      <c r="AY509" s="166" t="s">
        <v>175</v>
      </c>
    </row>
    <row r="510" spans="2:51" s="13" customFormat="1">
      <c r="B510" s="165"/>
      <c r="D510" s="159" t="s">
        <v>184</v>
      </c>
      <c r="E510" s="166" t="s">
        <v>1</v>
      </c>
      <c r="F510" s="167" t="s">
        <v>1908</v>
      </c>
      <c r="H510" s="168">
        <v>49.17</v>
      </c>
      <c r="I510" s="169"/>
      <c r="L510" s="165"/>
      <c r="M510" s="170"/>
      <c r="T510" s="171"/>
      <c r="AT510" s="166" t="s">
        <v>184</v>
      </c>
      <c r="AU510" s="166" t="s">
        <v>89</v>
      </c>
      <c r="AV510" s="13" t="s">
        <v>89</v>
      </c>
      <c r="AW510" s="13" t="s">
        <v>31</v>
      </c>
      <c r="AX510" s="13" t="s">
        <v>76</v>
      </c>
      <c r="AY510" s="166" t="s">
        <v>175</v>
      </c>
    </row>
    <row r="511" spans="2:51" s="15" customFormat="1">
      <c r="B511" s="202"/>
      <c r="D511" s="159" t="s">
        <v>184</v>
      </c>
      <c r="E511" s="203" t="s">
        <v>1</v>
      </c>
      <c r="F511" s="204" t="s">
        <v>1733</v>
      </c>
      <c r="H511" s="205">
        <v>462.2</v>
      </c>
      <c r="I511" s="206"/>
      <c r="L511" s="202"/>
      <c r="M511" s="207"/>
      <c r="T511" s="208"/>
      <c r="AT511" s="203" t="s">
        <v>184</v>
      </c>
      <c r="AU511" s="203" t="s">
        <v>89</v>
      </c>
      <c r="AV511" s="15" t="s">
        <v>176</v>
      </c>
      <c r="AW511" s="15" t="s">
        <v>31</v>
      </c>
      <c r="AX511" s="15" t="s">
        <v>76</v>
      </c>
      <c r="AY511" s="203" t="s">
        <v>175</v>
      </c>
    </row>
    <row r="512" spans="2:51" s="14" customFormat="1">
      <c r="B512" s="183"/>
      <c r="D512" s="159" t="s">
        <v>184</v>
      </c>
      <c r="E512" s="184" t="s">
        <v>1</v>
      </c>
      <c r="F512" s="185" t="s">
        <v>204</v>
      </c>
      <c r="H512" s="186">
        <v>1042.78</v>
      </c>
      <c r="I512" s="187"/>
      <c r="L512" s="183"/>
      <c r="M512" s="188"/>
      <c r="T512" s="189"/>
      <c r="AT512" s="184" t="s">
        <v>184</v>
      </c>
      <c r="AU512" s="184" t="s">
        <v>89</v>
      </c>
      <c r="AV512" s="14" t="s">
        <v>182</v>
      </c>
      <c r="AW512" s="14" t="s">
        <v>31</v>
      </c>
      <c r="AX512" s="14" t="s">
        <v>83</v>
      </c>
      <c r="AY512" s="184" t="s">
        <v>175</v>
      </c>
    </row>
    <row r="513" spans="2:65" s="1" customFormat="1" ht="24.2" customHeight="1">
      <c r="B513" s="143"/>
      <c r="C513" s="144" t="s">
        <v>502</v>
      </c>
      <c r="D513" s="144" t="s">
        <v>178</v>
      </c>
      <c r="E513" s="145" t="s">
        <v>1909</v>
      </c>
      <c r="F513" s="146" t="s">
        <v>1910</v>
      </c>
      <c r="G513" s="147" t="s">
        <v>197</v>
      </c>
      <c r="H513" s="148">
        <v>2572.75</v>
      </c>
      <c r="I513" s="149"/>
      <c r="J513" s="150">
        <f>ROUND(I513*H513,2)</f>
        <v>0</v>
      </c>
      <c r="K513" s="151"/>
      <c r="L513" s="32"/>
      <c r="M513" s="152" t="s">
        <v>1</v>
      </c>
      <c r="N513" s="153" t="s">
        <v>42</v>
      </c>
      <c r="P513" s="154">
        <f>O513*H513</f>
        <v>0</v>
      </c>
      <c r="Q513" s="154">
        <v>6.1813399999999996E-3</v>
      </c>
      <c r="R513" s="154">
        <f>Q513*H513</f>
        <v>15.903042484999999</v>
      </c>
      <c r="S513" s="154">
        <v>0</v>
      </c>
      <c r="T513" s="155">
        <f>S513*H513</f>
        <v>0</v>
      </c>
      <c r="AR513" s="156" t="s">
        <v>182</v>
      </c>
      <c r="AT513" s="156" t="s">
        <v>178</v>
      </c>
      <c r="AU513" s="156" t="s">
        <v>89</v>
      </c>
      <c r="AY513" s="17" t="s">
        <v>175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89</v>
      </c>
      <c r="BK513" s="157">
        <f>ROUND(I513*H513,2)</f>
        <v>0</v>
      </c>
      <c r="BL513" s="17" t="s">
        <v>182</v>
      </c>
      <c r="BM513" s="156" t="s">
        <v>1911</v>
      </c>
    </row>
    <row r="514" spans="2:65" s="13" customFormat="1">
      <c r="B514" s="165"/>
      <c r="D514" s="159" t="s">
        <v>184</v>
      </c>
      <c r="E514" s="166" t="s">
        <v>1</v>
      </c>
      <c r="F514" s="167" t="s">
        <v>1912</v>
      </c>
      <c r="H514" s="168">
        <v>75.400000000000006</v>
      </c>
      <c r="I514" s="169"/>
      <c r="L514" s="165"/>
      <c r="M514" s="170"/>
      <c r="T514" s="171"/>
      <c r="AT514" s="166" t="s">
        <v>184</v>
      </c>
      <c r="AU514" s="166" t="s">
        <v>89</v>
      </c>
      <c r="AV514" s="13" t="s">
        <v>89</v>
      </c>
      <c r="AW514" s="13" t="s">
        <v>31</v>
      </c>
      <c r="AX514" s="13" t="s">
        <v>76</v>
      </c>
      <c r="AY514" s="166" t="s">
        <v>175</v>
      </c>
    </row>
    <row r="515" spans="2:65" s="13" customFormat="1">
      <c r="B515" s="165"/>
      <c r="D515" s="159" t="s">
        <v>184</v>
      </c>
      <c r="E515" s="166" t="s">
        <v>1</v>
      </c>
      <c r="F515" s="167" t="s">
        <v>1913</v>
      </c>
      <c r="H515" s="168">
        <v>30.87</v>
      </c>
      <c r="I515" s="169"/>
      <c r="L515" s="165"/>
      <c r="M515" s="170"/>
      <c r="T515" s="171"/>
      <c r="AT515" s="166" t="s">
        <v>184</v>
      </c>
      <c r="AU515" s="166" t="s">
        <v>89</v>
      </c>
      <c r="AV515" s="13" t="s">
        <v>89</v>
      </c>
      <c r="AW515" s="13" t="s">
        <v>31</v>
      </c>
      <c r="AX515" s="13" t="s">
        <v>76</v>
      </c>
      <c r="AY515" s="166" t="s">
        <v>175</v>
      </c>
    </row>
    <row r="516" spans="2:65" s="13" customFormat="1">
      <c r="B516" s="165"/>
      <c r="D516" s="159" t="s">
        <v>184</v>
      </c>
      <c r="E516" s="166" t="s">
        <v>1</v>
      </c>
      <c r="F516" s="167" t="s">
        <v>1914</v>
      </c>
      <c r="H516" s="168">
        <v>40.06</v>
      </c>
      <c r="I516" s="169"/>
      <c r="L516" s="165"/>
      <c r="M516" s="170"/>
      <c r="T516" s="171"/>
      <c r="AT516" s="166" t="s">
        <v>184</v>
      </c>
      <c r="AU516" s="166" t="s">
        <v>89</v>
      </c>
      <c r="AV516" s="13" t="s">
        <v>89</v>
      </c>
      <c r="AW516" s="13" t="s">
        <v>31</v>
      </c>
      <c r="AX516" s="13" t="s">
        <v>76</v>
      </c>
      <c r="AY516" s="166" t="s">
        <v>175</v>
      </c>
    </row>
    <row r="517" spans="2:65" s="13" customFormat="1">
      <c r="B517" s="165"/>
      <c r="D517" s="159" t="s">
        <v>184</v>
      </c>
      <c r="E517" s="166" t="s">
        <v>1</v>
      </c>
      <c r="F517" s="167" t="s">
        <v>1915</v>
      </c>
      <c r="H517" s="168">
        <v>69.38</v>
      </c>
      <c r="I517" s="169"/>
      <c r="L517" s="165"/>
      <c r="M517" s="170"/>
      <c r="T517" s="171"/>
      <c r="AT517" s="166" t="s">
        <v>184</v>
      </c>
      <c r="AU517" s="166" t="s">
        <v>89</v>
      </c>
      <c r="AV517" s="13" t="s">
        <v>89</v>
      </c>
      <c r="AW517" s="13" t="s">
        <v>31</v>
      </c>
      <c r="AX517" s="13" t="s">
        <v>76</v>
      </c>
      <c r="AY517" s="166" t="s">
        <v>175</v>
      </c>
    </row>
    <row r="518" spans="2:65" s="13" customFormat="1">
      <c r="B518" s="165"/>
      <c r="D518" s="159" t="s">
        <v>184</v>
      </c>
      <c r="E518" s="166" t="s">
        <v>1</v>
      </c>
      <c r="F518" s="167" t="s">
        <v>1916</v>
      </c>
      <c r="H518" s="168">
        <v>72.58</v>
      </c>
      <c r="I518" s="169"/>
      <c r="L518" s="165"/>
      <c r="M518" s="170"/>
      <c r="T518" s="171"/>
      <c r="AT518" s="166" t="s">
        <v>184</v>
      </c>
      <c r="AU518" s="166" t="s">
        <v>89</v>
      </c>
      <c r="AV518" s="13" t="s">
        <v>89</v>
      </c>
      <c r="AW518" s="13" t="s">
        <v>31</v>
      </c>
      <c r="AX518" s="13" t="s">
        <v>76</v>
      </c>
      <c r="AY518" s="166" t="s">
        <v>175</v>
      </c>
    </row>
    <row r="519" spans="2:65" s="13" customFormat="1">
      <c r="B519" s="165"/>
      <c r="D519" s="159" t="s">
        <v>184</v>
      </c>
      <c r="E519" s="166" t="s">
        <v>1</v>
      </c>
      <c r="F519" s="167" t="s">
        <v>1917</v>
      </c>
      <c r="H519" s="168">
        <v>143.51</v>
      </c>
      <c r="I519" s="169"/>
      <c r="L519" s="165"/>
      <c r="M519" s="170"/>
      <c r="T519" s="171"/>
      <c r="AT519" s="166" t="s">
        <v>184</v>
      </c>
      <c r="AU519" s="166" t="s">
        <v>89</v>
      </c>
      <c r="AV519" s="13" t="s">
        <v>89</v>
      </c>
      <c r="AW519" s="13" t="s">
        <v>31</v>
      </c>
      <c r="AX519" s="13" t="s">
        <v>76</v>
      </c>
      <c r="AY519" s="166" t="s">
        <v>175</v>
      </c>
    </row>
    <row r="520" spans="2:65" s="13" customFormat="1">
      <c r="B520" s="165"/>
      <c r="D520" s="159" t="s">
        <v>184</v>
      </c>
      <c r="E520" s="166" t="s">
        <v>1</v>
      </c>
      <c r="F520" s="167" t="s">
        <v>1918</v>
      </c>
      <c r="H520" s="168">
        <v>16.43</v>
      </c>
      <c r="I520" s="169"/>
      <c r="L520" s="165"/>
      <c r="M520" s="170"/>
      <c r="T520" s="171"/>
      <c r="AT520" s="166" t="s">
        <v>184</v>
      </c>
      <c r="AU520" s="166" t="s">
        <v>89</v>
      </c>
      <c r="AV520" s="13" t="s">
        <v>89</v>
      </c>
      <c r="AW520" s="13" t="s">
        <v>31</v>
      </c>
      <c r="AX520" s="13" t="s">
        <v>76</v>
      </c>
      <c r="AY520" s="166" t="s">
        <v>175</v>
      </c>
    </row>
    <row r="521" spans="2:65" s="13" customFormat="1">
      <c r="B521" s="165"/>
      <c r="D521" s="159" t="s">
        <v>184</v>
      </c>
      <c r="E521" s="166" t="s">
        <v>1</v>
      </c>
      <c r="F521" s="167" t="s">
        <v>1919</v>
      </c>
      <c r="H521" s="168">
        <v>16.64</v>
      </c>
      <c r="I521" s="169"/>
      <c r="L521" s="165"/>
      <c r="M521" s="170"/>
      <c r="T521" s="171"/>
      <c r="AT521" s="166" t="s">
        <v>184</v>
      </c>
      <c r="AU521" s="166" t="s">
        <v>89</v>
      </c>
      <c r="AV521" s="13" t="s">
        <v>89</v>
      </c>
      <c r="AW521" s="13" t="s">
        <v>31</v>
      </c>
      <c r="AX521" s="13" t="s">
        <v>76</v>
      </c>
      <c r="AY521" s="166" t="s">
        <v>175</v>
      </c>
    </row>
    <row r="522" spans="2:65" s="13" customFormat="1">
      <c r="B522" s="165"/>
      <c r="D522" s="159" t="s">
        <v>184</v>
      </c>
      <c r="E522" s="166" t="s">
        <v>1</v>
      </c>
      <c r="F522" s="167" t="s">
        <v>1920</v>
      </c>
      <c r="H522" s="168">
        <v>37.049999999999997</v>
      </c>
      <c r="I522" s="169"/>
      <c r="L522" s="165"/>
      <c r="M522" s="170"/>
      <c r="T522" s="171"/>
      <c r="AT522" s="166" t="s">
        <v>184</v>
      </c>
      <c r="AU522" s="166" t="s">
        <v>89</v>
      </c>
      <c r="AV522" s="13" t="s">
        <v>89</v>
      </c>
      <c r="AW522" s="13" t="s">
        <v>31</v>
      </c>
      <c r="AX522" s="13" t="s">
        <v>76</v>
      </c>
      <c r="AY522" s="166" t="s">
        <v>175</v>
      </c>
    </row>
    <row r="523" spans="2:65" s="13" customFormat="1">
      <c r="B523" s="165"/>
      <c r="D523" s="159" t="s">
        <v>184</v>
      </c>
      <c r="E523" s="166" t="s">
        <v>1</v>
      </c>
      <c r="F523" s="167" t="s">
        <v>1921</v>
      </c>
      <c r="H523" s="168">
        <v>113.57</v>
      </c>
      <c r="I523" s="169"/>
      <c r="L523" s="165"/>
      <c r="M523" s="170"/>
      <c r="T523" s="171"/>
      <c r="AT523" s="166" t="s">
        <v>184</v>
      </c>
      <c r="AU523" s="166" t="s">
        <v>89</v>
      </c>
      <c r="AV523" s="13" t="s">
        <v>89</v>
      </c>
      <c r="AW523" s="13" t="s">
        <v>31</v>
      </c>
      <c r="AX523" s="13" t="s">
        <v>76</v>
      </c>
      <c r="AY523" s="166" t="s">
        <v>175</v>
      </c>
    </row>
    <row r="524" spans="2:65" s="13" customFormat="1">
      <c r="B524" s="165"/>
      <c r="D524" s="159" t="s">
        <v>184</v>
      </c>
      <c r="E524" s="166" t="s">
        <v>1</v>
      </c>
      <c r="F524" s="167" t="s">
        <v>1922</v>
      </c>
      <c r="H524" s="168">
        <v>13.33</v>
      </c>
      <c r="I524" s="169"/>
      <c r="L524" s="165"/>
      <c r="M524" s="170"/>
      <c r="T524" s="171"/>
      <c r="AT524" s="166" t="s">
        <v>184</v>
      </c>
      <c r="AU524" s="166" t="s">
        <v>89</v>
      </c>
      <c r="AV524" s="13" t="s">
        <v>89</v>
      </c>
      <c r="AW524" s="13" t="s">
        <v>31</v>
      </c>
      <c r="AX524" s="13" t="s">
        <v>76</v>
      </c>
      <c r="AY524" s="166" t="s">
        <v>175</v>
      </c>
    </row>
    <row r="525" spans="2:65" s="13" customFormat="1">
      <c r="B525" s="165"/>
      <c r="D525" s="159" t="s">
        <v>184</v>
      </c>
      <c r="E525" s="166" t="s">
        <v>1</v>
      </c>
      <c r="F525" s="167" t="s">
        <v>1923</v>
      </c>
      <c r="H525" s="168">
        <v>7.94</v>
      </c>
      <c r="I525" s="169"/>
      <c r="L525" s="165"/>
      <c r="M525" s="170"/>
      <c r="T525" s="171"/>
      <c r="AT525" s="166" t="s">
        <v>184</v>
      </c>
      <c r="AU525" s="166" t="s">
        <v>89</v>
      </c>
      <c r="AV525" s="13" t="s">
        <v>89</v>
      </c>
      <c r="AW525" s="13" t="s">
        <v>31</v>
      </c>
      <c r="AX525" s="13" t="s">
        <v>76</v>
      </c>
      <c r="AY525" s="166" t="s">
        <v>175</v>
      </c>
    </row>
    <row r="526" spans="2:65" s="13" customFormat="1">
      <c r="B526" s="165"/>
      <c r="D526" s="159" t="s">
        <v>184</v>
      </c>
      <c r="E526" s="166" t="s">
        <v>1</v>
      </c>
      <c r="F526" s="167" t="s">
        <v>1924</v>
      </c>
      <c r="H526" s="168">
        <v>4.25</v>
      </c>
      <c r="I526" s="169"/>
      <c r="L526" s="165"/>
      <c r="M526" s="170"/>
      <c r="T526" s="171"/>
      <c r="AT526" s="166" t="s">
        <v>184</v>
      </c>
      <c r="AU526" s="166" t="s">
        <v>89</v>
      </c>
      <c r="AV526" s="13" t="s">
        <v>89</v>
      </c>
      <c r="AW526" s="13" t="s">
        <v>31</v>
      </c>
      <c r="AX526" s="13" t="s">
        <v>76</v>
      </c>
      <c r="AY526" s="166" t="s">
        <v>175</v>
      </c>
    </row>
    <row r="527" spans="2:65" s="13" customFormat="1">
      <c r="B527" s="165"/>
      <c r="D527" s="159" t="s">
        <v>184</v>
      </c>
      <c r="E527" s="166" t="s">
        <v>1</v>
      </c>
      <c r="F527" s="167" t="s">
        <v>1925</v>
      </c>
      <c r="H527" s="168">
        <v>72.150000000000006</v>
      </c>
      <c r="I527" s="169"/>
      <c r="L527" s="165"/>
      <c r="M527" s="170"/>
      <c r="T527" s="171"/>
      <c r="AT527" s="166" t="s">
        <v>184</v>
      </c>
      <c r="AU527" s="166" t="s">
        <v>89</v>
      </c>
      <c r="AV527" s="13" t="s">
        <v>89</v>
      </c>
      <c r="AW527" s="13" t="s">
        <v>31</v>
      </c>
      <c r="AX527" s="13" t="s">
        <v>76</v>
      </c>
      <c r="AY527" s="166" t="s">
        <v>175</v>
      </c>
    </row>
    <row r="528" spans="2:65" s="13" customFormat="1">
      <c r="B528" s="165"/>
      <c r="D528" s="159" t="s">
        <v>184</v>
      </c>
      <c r="E528" s="166" t="s">
        <v>1</v>
      </c>
      <c r="F528" s="167" t="s">
        <v>1926</v>
      </c>
      <c r="H528" s="168">
        <v>4.5599999999999996</v>
      </c>
      <c r="I528" s="169"/>
      <c r="L528" s="165"/>
      <c r="M528" s="170"/>
      <c r="T528" s="171"/>
      <c r="AT528" s="166" t="s">
        <v>184</v>
      </c>
      <c r="AU528" s="166" t="s">
        <v>89</v>
      </c>
      <c r="AV528" s="13" t="s">
        <v>89</v>
      </c>
      <c r="AW528" s="13" t="s">
        <v>31</v>
      </c>
      <c r="AX528" s="13" t="s">
        <v>76</v>
      </c>
      <c r="AY528" s="166" t="s">
        <v>175</v>
      </c>
    </row>
    <row r="529" spans="2:51" s="13" customFormat="1">
      <c r="B529" s="165"/>
      <c r="D529" s="159" t="s">
        <v>184</v>
      </c>
      <c r="E529" s="166" t="s">
        <v>1</v>
      </c>
      <c r="F529" s="167" t="s">
        <v>1927</v>
      </c>
      <c r="H529" s="168">
        <v>437.58</v>
      </c>
      <c r="I529" s="169"/>
      <c r="L529" s="165"/>
      <c r="M529" s="170"/>
      <c r="T529" s="171"/>
      <c r="AT529" s="166" t="s">
        <v>184</v>
      </c>
      <c r="AU529" s="166" t="s">
        <v>89</v>
      </c>
      <c r="AV529" s="13" t="s">
        <v>89</v>
      </c>
      <c r="AW529" s="13" t="s">
        <v>31</v>
      </c>
      <c r="AX529" s="13" t="s">
        <v>76</v>
      </c>
      <c r="AY529" s="166" t="s">
        <v>175</v>
      </c>
    </row>
    <row r="530" spans="2:51" s="13" customFormat="1">
      <c r="B530" s="165"/>
      <c r="D530" s="159" t="s">
        <v>184</v>
      </c>
      <c r="E530" s="166" t="s">
        <v>1</v>
      </c>
      <c r="F530" s="167" t="s">
        <v>1928</v>
      </c>
      <c r="H530" s="168">
        <v>260.95</v>
      </c>
      <c r="I530" s="169"/>
      <c r="L530" s="165"/>
      <c r="M530" s="170"/>
      <c r="T530" s="171"/>
      <c r="AT530" s="166" t="s">
        <v>184</v>
      </c>
      <c r="AU530" s="166" t="s">
        <v>89</v>
      </c>
      <c r="AV530" s="13" t="s">
        <v>89</v>
      </c>
      <c r="AW530" s="13" t="s">
        <v>31</v>
      </c>
      <c r="AX530" s="13" t="s">
        <v>76</v>
      </c>
      <c r="AY530" s="166" t="s">
        <v>175</v>
      </c>
    </row>
    <row r="531" spans="2:51" s="13" customFormat="1">
      <c r="B531" s="165"/>
      <c r="D531" s="159" t="s">
        <v>184</v>
      </c>
      <c r="E531" s="166" t="s">
        <v>1</v>
      </c>
      <c r="F531" s="167" t="s">
        <v>1929</v>
      </c>
      <c r="H531" s="168">
        <v>72.319999999999993</v>
      </c>
      <c r="I531" s="169"/>
      <c r="L531" s="165"/>
      <c r="M531" s="170"/>
      <c r="T531" s="171"/>
      <c r="AT531" s="166" t="s">
        <v>184</v>
      </c>
      <c r="AU531" s="166" t="s">
        <v>89</v>
      </c>
      <c r="AV531" s="13" t="s">
        <v>89</v>
      </c>
      <c r="AW531" s="13" t="s">
        <v>31</v>
      </c>
      <c r="AX531" s="13" t="s">
        <v>76</v>
      </c>
      <c r="AY531" s="166" t="s">
        <v>175</v>
      </c>
    </row>
    <row r="532" spans="2:51" s="13" customFormat="1">
      <c r="B532" s="165"/>
      <c r="D532" s="159" t="s">
        <v>184</v>
      </c>
      <c r="E532" s="166" t="s">
        <v>1</v>
      </c>
      <c r="F532" s="167" t="s">
        <v>1930</v>
      </c>
      <c r="H532" s="168">
        <v>291.25</v>
      </c>
      <c r="I532" s="169"/>
      <c r="L532" s="165"/>
      <c r="M532" s="170"/>
      <c r="T532" s="171"/>
      <c r="AT532" s="166" t="s">
        <v>184</v>
      </c>
      <c r="AU532" s="166" t="s">
        <v>89</v>
      </c>
      <c r="AV532" s="13" t="s">
        <v>89</v>
      </c>
      <c r="AW532" s="13" t="s">
        <v>31</v>
      </c>
      <c r="AX532" s="13" t="s">
        <v>76</v>
      </c>
      <c r="AY532" s="166" t="s">
        <v>175</v>
      </c>
    </row>
    <row r="533" spans="2:51" s="13" customFormat="1">
      <c r="B533" s="165"/>
      <c r="D533" s="159" t="s">
        <v>184</v>
      </c>
      <c r="E533" s="166" t="s">
        <v>1</v>
      </c>
      <c r="F533" s="167" t="s">
        <v>1931</v>
      </c>
      <c r="H533" s="168">
        <v>70.209999999999994</v>
      </c>
      <c r="I533" s="169"/>
      <c r="L533" s="165"/>
      <c r="M533" s="170"/>
      <c r="T533" s="171"/>
      <c r="AT533" s="166" t="s">
        <v>184</v>
      </c>
      <c r="AU533" s="166" t="s">
        <v>89</v>
      </c>
      <c r="AV533" s="13" t="s">
        <v>89</v>
      </c>
      <c r="AW533" s="13" t="s">
        <v>31</v>
      </c>
      <c r="AX533" s="13" t="s">
        <v>76</v>
      </c>
      <c r="AY533" s="166" t="s">
        <v>175</v>
      </c>
    </row>
    <row r="534" spans="2:51" s="13" customFormat="1">
      <c r="B534" s="165"/>
      <c r="D534" s="159" t="s">
        <v>184</v>
      </c>
      <c r="E534" s="166" t="s">
        <v>1</v>
      </c>
      <c r="F534" s="167" t="s">
        <v>1932</v>
      </c>
      <c r="H534" s="168">
        <v>10.88</v>
      </c>
      <c r="I534" s="169"/>
      <c r="L534" s="165"/>
      <c r="M534" s="170"/>
      <c r="T534" s="171"/>
      <c r="AT534" s="166" t="s">
        <v>184</v>
      </c>
      <c r="AU534" s="166" t="s">
        <v>89</v>
      </c>
      <c r="AV534" s="13" t="s">
        <v>89</v>
      </c>
      <c r="AW534" s="13" t="s">
        <v>31</v>
      </c>
      <c r="AX534" s="13" t="s">
        <v>76</v>
      </c>
      <c r="AY534" s="166" t="s">
        <v>175</v>
      </c>
    </row>
    <row r="535" spans="2:51" s="13" customFormat="1">
      <c r="B535" s="165"/>
      <c r="D535" s="159" t="s">
        <v>184</v>
      </c>
      <c r="E535" s="166" t="s">
        <v>1</v>
      </c>
      <c r="F535" s="167" t="s">
        <v>1933</v>
      </c>
      <c r="H535" s="168">
        <v>254.16</v>
      </c>
      <c r="I535" s="169"/>
      <c r="L535" s="165"/>
      <c r="M535" s="170"/>
      <c r="T535" s="171"/>
      <c r="AT535" s="166" t="s">
        <v>184</v>
      </c>
      <c r="AU535" s="166" t="s">
        <v>89</v>
      </c>
      <c r="AV535" s="13" t="s">
        <v>89</v>
      </c>
      <c r="AW535" s="13" t="s">
        <v>31</v>
      </c>
      <c r="AX535" s="13" t="s">
        <v>76</v>
      </c>
      <c r="AY535" s="166" t="s">
        <v>175</v>
      </c>
    </row>
    <row r="536" spans="2:51" s="13" customFormat="1">
      <c r="B536" s="165"/>
      <c r="D536" s="159" t="s">
        <v>184</v>
      </c>
      <c r="E536" s="166" t="s">
        <v>1</v>
      </c>
      <c r="F536" s="167" t="s">
        <v>1934</v>
      </c>
      <c r="H536" s="168">
        <v>115.32</v>
      </c>
      <c r="I536" s="169"/>
      <c r="L536" s="165"/>
      <c r="M536" s="170"/>
      <c r="T536" s="171"/>
      <c r="AT536" s="166" t="s">
        <v>184</v>
      </c>
      <c r="AU536" s="166" t="s">
        <v>89</v>
      </c>
      <c r="AV536" s="13" t="s">
        <v>89</v>
      </c>
      <c r="AW536" s="13" t="s">
        <v>31</v>
      </c>
      <c r="AX536" s="13" t="s">
        <v>76</v>
      </c>
      <c r="AY536" s="166" t="s">
        <v>175</v>
      </c>
    </row>
    <row r="537" spans="2:51" s="13" customFormat="1">
      <c r="B537" s="165"/>
      <c r="D537" s="159" t="s">
        <v>184</v>
      </c>
      <c r="E537" s="166" t="s">
        <v>1</v>
      </c>
      <c r="F537" s="167" t="s">
        <v>1935</v>
      </c>
      <c r="H537" s="168">
        <v>18.93</v>
      </c>
      <c r="I537" s="169"/>
      <c r="L537" s="165"/>
      <c r="M537" s="170"/>
      <c r="T537" s="171"/>
      <c r="AT537" s="166" t="s">
        <v>184</v>
      </c>
      <c r="AU537" s="166" t="s">
        <v>89</v>
      </c>
      <c r="AV537" s="13" t="s">
        <v>89</v>
      </c>
      <c r="AW537" s="13" t="s">
        <v>31</v>
      </c>
      <c r="AX537" s="13" t="s">
        <v>76</v>
      </c>
      <c r="AY537" s="166" t="s">
        <v>175</v>
      </c>
    </row>
    <row r="538" spans="2:51" s="13" customFormat="1">
      <c r="B538" s="165"/>
      <c r="D538" s="159" t="s">
        <v>184</v>
      </c>
      <c r="E538" s="166" t="s">
        <v>1</v>
      </c>
      <c r="F538" s="167" t="s">
        <v>1936</v>
      </c>
      <c r="H538" s="168">
        <v>9.6300000000000008</v>
      </c>
      <c r="I538" s="169"/>
      <c r="L538" s="165"/>
      <c r="M538" s="170"/>
      <c r="T538" s="171"/>
      <c r="AT538" s="166" t="s">
        <v>184</v>
      </c>
      <c r="AU538" s="166" t="s">
        <v>89</v>
      </c>
      <c r="AV538" s="13" t="s">
        <v>89</v>
      </c>
      <c r="AW538" s="13" t="s">
        <v>31</v>
      </c>
      <c r="AX538" s="13" t="s">
        <v>76</v>
      </c>
      <c r="AY538" s="166" t="s">
        <v>175</v>
      </c>
    </row>
    <row r="539" spans="2:51" s="13" customFormat="1">
      <c r="B539" s="165"/>
      <c r="D539" s="159" t="s">
        <v>184</v>
      </c>
      <c r="E539" s="166" t="s">
        <v>1</v>
      </c>
      <c r="F539" s="167" t="s">
        <v>1937</v>
      </c>
      <c r="H539" s="168">
        <v>146.29</v>
      </c>
      <c r="I539" s="169"/>
      <c r="L539" s="165"/>
      <c r="M539" s="170"/>
      <c r="T539" s="171"/>
      <c r="AT539" s="166" t="s">
        <v>184</v>
      </c>
      <c r="AU539" s="166" t="s">
        <v>89</v>
      </c>
      <c r="AV539" s="13" t="s">
        <v>89</v>
      </c>
      <c r="AW539" s="13" t="s">
        <v>31</v>
      </c>
      <c r="AX539" s="13" t="s">
        <v>76</v>
      </c>
      <c r="AY539" s="166" t="s">
        <v>175</v>
      </c>
    </row>
    <row r="540" spans="2:51" s="13" customFormat="1">
      <c r="B540" s="165"/>
      <c r="D540" s="159" t="s">
        <v>184</v>
      </c>
      <c r="E540" s="166" t="s">
        <v>1</v>
      </c>
      <c r="F540" s="167" t="s">
        <v>1938</v>
      </c>
      <c r="H540" s="168">
        <v>20.03</v>
      </c>
      <c r="I540" s="169"/>
      <c r="L540" s="165"/>
      <c r="M540" s="170"/>
      <c r="T540" s="171"/>
      <c r="AT540" s="166" t="s">
        <v>184</v>
      </c>
      <c r="AU540" s="166" t="s">
        <v>89</v>
      </c>
      <c r="AV540" s="13" t="s">
        <v>89</v>
      </c>
      <c r="AW540" s="13" t="s">
        <v>31</v>
      </c>
      <c r="AX540" s="13" t="s">
        <v>76</v>
      </c>
      <c r="AY540" s="166" t="s">
        <v>175</v>
      </c>
    </row>
    <row r="541" spans="2:51" s="13" customFormat="1">
      <c r="B541" s="165"/>
      <c r="D541" s="159" t="s">
        <v>184</v>
      </c>
      <c r="E541" s="166" t="s">
        <v>1</v>
      </c>
      <c r="F541" s="167" t="s">
        <v>1939</v>
      </c>
      <c r="H541" s="168">
        <v>16.84</v>
      </c>
      <c r="I541" s="169"/>
      <c r="L541" s="165"/>
      <c r="M541" s="170"/>
      <c r="T541" s="171"/>
      <c r="AT541" s="166" t="s">
        <v>184</v>
      </c>
      <c r="AU541" s="166" t="s">
        <v>89</v>
      </c>
      <c r="AV541" s="13" t="s">
        <v>89</v>
      </c>
      <c r="AW541" s="13" t="s">
        <v>31</v>
      </c>
      <c r="AX541" s="13" t="s">
        <v>76</v>
      </c>
      <c r="AY541" s="166" t="s">
        <v>175</v>
      </c>
    </row>
    <row r="542" spans="2:51" s="13" customFormat="1">
      <c r="B542" s="165"/>
      <c r="D542" s="159" t="s">
        <v>184</v>
      </c>
      <c r="E542" s="166" t="s">
        <v>1</v>
      </c>
      <c r="F542" s="167" t="s">
        <v>1940</v>
      </c>
      <c r="H542" s="168">
        <v>37.97</v>
      </c>
      <c r="I542" s="169"/>
      <c r="L542" s="165"/>
      <c r="M542" s="170"/>
      <c r="T542" s="171"/>
      <c r="AT542" s="166" t="s">
        <v>184</v>
      </c>
      <c r="AU542" s="166" t="s">
        <v>89</v>
      </c>
      <c r="AV542" s="13" t="s">
        <v>89</v>
      </c>
      <c r="AW542" s="13" t="s">
        <v>31</v>
      </c>
      <c r="AX542" s="13" t="s">
        <v>76</v>
      </c>
      <c r="AY542" s="166" t="s">
        <v>175</v>
      </c>
    </row>
    <row r="543" spans="2:51" s="13" customFormat="1">
      <c r="B543" s="165"/>
      <c r="D543" s="159" t="s">
        <v>184</v>
      </c>
      <c r="E543" s="166" t="s">
        <v>1</v>
      </c>
      <c r="F543" s="167" t="s">
        <v>1941</v>
      </c>
      <c r="H543" s="168">
        <v>92.67</v>
      </c>
      <c r="I543" s="169"/>
      <c r="L543" s="165"/>
      <c r="M543" s="170"/>
      <c r="T543" s="171"/>
      <c r="AT543" s="166" t="s">
        <v>184</v>
      </c>
      <c r="AU543" s="166" t="s">
        <v>89</v>
      </c>
      <c r="AV543" s="13" t="s">
        <v>89</v>
      </c>
      <c r="AW543" s="13" t="s">
        <v>31</v>
      </c>
      <c r="AX543" s="13" t="s">
        <v>76</v>
      </c>
      <c r="AY543" s="166" t="s">
        <v>175</v>
      </c>
    </row>
    <row r="544" spans="2:51" s="14" customFormat="1">
      <c r="B544" s="183"/>
      <c r="D544" s="159" t="s">
        <v>184</v>
      </c>
      <c r="E544" s="184" t="s">
        <v>1</v>
      </c>
      <c r="F544" s="185" t="s">
        <v>204</v>
      </c>
      <c r="H544" s="186">
        <v>2572.75</v>
      </c>
      <c r="I544" s="187"/>
      <c r="L544" s="183"/>
      <c r="M544" s="188"/>
      <c r="T544" s="189"/>
      <c r="AT544" s="184" t="s">
        <v>184</v>
      </c>
      <c r="AU544" s="184" t="s">
        <v>89</v>
      </c>
      <c r="AV544" s="14" t="s">
        <v>182</v>
      </c>
      <c r="AW544" s="14" t="s">
        <v>31</v>
      </c>
      <c r="AX544" s="14" t="s">
        <v>83</v>
      </c>
      <c r="AY544" s="184" t="s">
        <v>175</v>
      </c>
    </row>
    <row r="545" spans="2:65" s="1" customFormat="1" ht="16.5" customHeight="1">
      <c r="B545" s="143"/>
      <c r="C545" s="144" t="s">
        <v>506</v>
      </c>
      <c r="D545" s="144" t="s">
        <v>178</v>
      </c>
      <c r="E545" s="145" t="s">
        <v>1942</v>
      </c>
      <c r="F545" s="146" t="s">
        <v>1943</v>
      </c>
      <c r="G545" s="147" t="s">
        <v>197</v>
      </c>
      <c r="H545" s="148">
        <v>3615.53</v>
      </c>
      <c r="I545" s="149"/>
      <c r="J545" s="150">
        <f>ROUND(I545*H545,2)</f>
        <v>0</v>
      </c>
      <c r="K545" s="151"/>
      <c r="L545" s="32"/>
      <c r="M545" s="152" t="s">
        <v>1</v>
      </c>
      <c r="N545" s="153" t="s">
        <v>42</v>
      </c>
      <c r="P545" s="154">
        <f>O545*H545</f>
        <v>0</v>
      </c>
      <c r="Q545" s="154">
        <v>4.8999999999999998E-5</v>
      </c>
      <c r="R545" s="154">
        <f>Q545*H545</f>
        <v>0.17716097</v>
      </c>
      <c r="S545" s="154">
        <v>0</v>
      </c>
      <c r="T545" s="155">
        <f>S545*H545</f>
        <v>0</v>
      </c>
      <c r="AR545" s="156" t="s">
        <v>182</v>
      </c>
      <c r="AT545" s="156" t="s">
        <v>178</v>
      </c>
      <c r="AU545" s="156" t="s">
        <v>89</v>
      </c>
      <c r="AY545" s="17" t="s">
        <v>175</v>
      </c>
      <c r="BE545" s="157">
        <f>IF(N545="základná",J545,0)</f>
        <v>0</v>
      </c>
      <c r="BF545" s="157">
        <f>IF(N545="znížená",J545,0)</f>
        <v>0</v>
      </c>
      <c r="BG545" s="157">
        <f>IF(N545="zákl. prenesená",J545,0)</f>
        <v>0</v>
      </c>
      <c r="BH545" s="157">
        <f>IF(N545="zníž. prenesená",J545,0)</f>
        <v>0</v>
      </c>
      <c r="BI545" s="157">
        <f>IF(N545="nulová",J545,0)</f>
        <v>0</v>
      </c>
      <c r="BJ545" s="17" t="s">
        <v>89</v>
      </c>
      <c r="BK545" s="157">
        <f>ROUND(I545*H545,2)</f>
        <v>0</v>
      </c>
      <c r="BL545" s="17" t="s">
        <v>182</v>
      </c>
      <c r="BM545" s="156" t="s">
        <v>1944</v>
      </c>
    </row>
    <row r="546" spans="2:65" s="13" customFormat="1">
      <c r="B546" s="165"/>
      <c r="D546" s="159" t="s">
        <v>184</v>
      </c>
      <c r="E546" s="166" t="s">
        <v>1</v>
      </c>
      <c r="F546" s="167" t="s">
        <v>1614</v>
      </c>
      <c r="H546" s="168">
        <v>70.010000000000005</v>
      </c>
      <c r="I546" s="169"/>
      <c r="L546" s="165"/>
      <c r="M546" s="170"/>
      <c r="T546" s="171"/>
      <c r="AT546" s="166" t="s">
        <v>184</v>
      </c>
      <c r="AU546" s="166" t="s">
        <v>89</v>
      </c>
      <c r="AV546" s="13" t="s">
        <v>89</v>
      </c>
      <c r="AW546" s="13" t="s">
        <v>31</v>
      </c>
      <c r="AX546" s="13" t="s">
        <v>76</v>
      </c>
      <c r="AY546" s="166" t="s">
        <v>175</v>
      </c>
    </row>
    <row r="547" spans="2:65" s="13" customFormat="1">
      <c r="B547" s="165"/>
      <c r="D547" s="159" t="s">
        <v>184</v>
      </c>
      <c r="E547" s="166" t="s">
        <v>1</v>
      </c>
      <c r="F547" s="167" t="s">
        <v>1615</v>
      </c>
      <c r="H547" s="168">
        <v>70.010000000000005</v>
      </c>
      <c r="I547" s="169"/>
      <c r="L547" s="165"/>
      <c r="M547" s="170"/>
      <c r="T547" s="171"/>
      <c r="AT547" s="166" t="s">
        <v>184</v>
      </c>
      <c r="AU547" s="166" t="s">
        <v>89</v>
      </c>
      <c r="AV547" s="13" t="s">
        <v>89</v>
      </c>
      <c r="AW547" s="13" t="s">
        <v>31</v>
      </c>
      <c r="AX547" s="13" t="s">
        <v>76</v>
      </c>
      <c r="AY547" s="166" t="s">
        <v>175</v>
      </c>
    </row>
    <row r="548" spans="2:65" s="15" customFormat="1">
      <c r="B548" s="202"/>
      <c r="D548" s="159" t="s">
        <v>184</v>
      </c>
      <c r="E548" s="203" t="s">
        <v>1</v>
      </c>
      <c r="F548" s="204" t="s">
        <v>1733</v>
      </c>
      <c r="H548" s="205">
        <v>140.02000000000001</v>
      </c>
      <c r="I548" s="206"/>
      <c r="L548" s="202"/>
      <c r="M548" s="207"/>
      <c r="T548" s="208"/>
      <c r="AT548" s="203" t="s">
        <v>184</v>
      </c>
      <c r="AU548" s="203" t="s">
        <v>89</v>
      </c>
      <c r="AV548" s="15" t="s">
        <v>176</v>
      </c>
      <c r="AW548" s="15" t="s">
        <v>31</v>
      </c>
      <c r="AX548" s="15" t="s">
        <v>76</v>
      </c>
      <c r="AY548" s="203" t="s">
        <v>175</v>
      </c>
    </row>
    <row r="549" spans="2:65" s="13" customFormat="1">
      <c r="B549" s="165"/>
      <c r="D549" s="159" t="s">
        <v>184</v>
      </c>
      <c r="E549" s="166" t="s">
        <v>1</v>
      </c>
      <c r="F549" s="167" t="s">
        <v>1866</v>
      </c>
      <c r="H549" s="168">
        <v>14.6</v>
      </c>
      <c r="I549" s="169"/>
      <c r="L549" s="165"/>
      <c r="M549" s="170"/>
      <c r="T549" s="171"/>
      <c r="AT549" s="166" t="s">
        <v>184</v>
      </c>
      <c r="AU549" s="166" t="s">
        <v>89</v>
      </c>
      <c r="AV549" s="13" t="s">
        <v>89</v>
      </c>
      <c r="AW549" s="13" t="s">
        <v>31</v>
      </c>
      <c r="AX549" s="13" t="s">
        <v>76</v>
      </c>
      <c r="AY549" s="166" t="s">
        <v>175</v>
      </c>
    </row>
    <row r="550" spans="2:65" s="13" customFormat="1">
      <c r="B550" s="165"/>
      <c r="D550" s="159" t="s">
        <v>184</v>
      </c>
      <c r="E550" s="166" t="s">
        <v>1</v>
      </c>
      <c r="F550" s="167" t="s">
        <v>1867</v>
      </c>
      <c r="H550" s="168">
        <v>37.57</v>
      </c>
      <c r="I550" s="169"/>
      <c r="L550" s="165"/>
      <c r="M550" s="170"/>
      <c r="T550" s="171"/>
      <c r="AT550" s="166" t="s">
        <v>184</v>
      </c>
      <c r="AU550" s="166" t="s">
        <v>89</v>
      </c>
      <c r="AV550" s="13" t="s">
        <v>89</v>
      </c>
      <c r="AW550" s="13" t="s">
        <v>31</v>
      </c>
      <c r="AX550" s="13" t="s">
        <v>76</v>
      </c>
      <c r="AY550" s="166" t="s">
        <v>175</v>
      </c>
    </row>
    <row r="551" spans="2:65" s="13" customFormat="1">
      <c r="B551" s="165"/>
      <c r="D551" s="159" t="s">
        <v>184</v>
      </c>
      <c r="E551" s="166" t="s">
        <v>1</v>
      </c>
      <c r="F551" s="167" t="s">
        <v>1868</v>
      </c>
      <c r="H551" s="168">
        <v>3.96</v>
      </c>
      <c r="I551" s="169"/>
      <c r="L551" s="165"/>
      <c r="M551" s="170"/>
      <c r="T551" s="171"/>
      <c r="AT551" s="166" t="s">
        <v>184</v>
      </c>
      <c r="AU551" s="166" t="s">
        <v>89</v>
      </c>
      <c r="AV551" s="13" t="s">
        <v>89</v>
      </c>
      <c r="AW551" s="13" t="s">
        <v>31</v>
      </c>
      <c r="AX551" s="13" t="s">
        <v>76</v>
      </c>
      <c r="AY551" s="166" t="s">
        <v>175</v>
      </c>
    </row>
    <row r="552" spans="2:65" s="13" customFormat="1">
      <c r="B552" s="165"/>
      <c r="D552" s="159" t="s">
        <v>184</v>
      </c>
      <c r="E552" s="166" t="s">
        <v>1</v>
      </c>
      <c r="F552" s="167" t="s">
        <v>1869</v>
      </c>
      <c r="H552" s="168">
        <v>11.46</v>
      </c>
      <c r="I552" s="169"/>
      <c r="L552" s="165"/>
      <c r="M552" s="170"/>
      <c r="T552" s="171"/>
      <c r="AT552" s="166" t="s">
        <v>184</v>
      </c>
      <c r="AU552" s="166" t="s">
        <v>89</v>
      </c>
      <c r="AV552" s="13" t="s">
        <v>89</v>
      </c>
      <c r="AW552" s="13" t="s">
        <v>31</v>
      </c>
      <c r="AX552" s="13" t="s">
        <v>76</v>
      </c>
      <c r="AY552" s="166" t="s">
        <v>175</v>
      </c>
    </row>
    <row r="553" spans="2:65" s="13" customFormat="1">
      <c r="B553" s="165"/>
      <c r="D553" s="159" t="s">
        <v>184</v>
      </c>
      <c r="E553" s="166" t="s">
        <v>1</v>
      </c>
      <c r="F553" s="167" t="s">
        <v>1870</v>
      </c>
      <c r="H553" s="168">
        <v>17.87</v>
      </c>
      <c r="I553" s="169"/>
      <c r="L553" s="165"/>
      <c r="M553" s="170"/>
      <c r="T553" s="171"/>
      <c r="AT553" s="166" t="s">
        <v>184</v>
      </c>
      <c r="AU553" s="166" t="s">
        <v>89</v>
      </c>
      <c r="AV553" s="13" t="s">
        <v>89</v>
      </c>
      <c r="AW553" s="13" t="s">
        <v>31</v>
      </c>
      <c r="AX553" s="13" t="s">
        <v>76</v>
      </c>
      <c r="AY553" s="166" t="s">
        <v>175</v>
      </c>
    </row>
    <row r="554" spans="2:65" s="13" customFormat="1">
      <c r="B554" s="165"/>
      <c r="D554" s="159" t="s">
        <v>184</v>
      </c>
      <c r="E554" s="166" t="s">
        <v>1</v>
      </c>
      <c r="F554" s="167" t="s">
        <v>1871</v>
      </c>
      <c r="H554" s="168">
        <v>4.05</v>
      </c>
      <c r="I554" s="169"/>
      <c r="L554" s="165"/>
      <c r="M554" s="170"/>
      <c r="T554" s="171"/>
      <c r="AT554" s="166" t="s">
        <v>184</v>
      </c>
      <c r="AU554" s="166" t="s">
        <v>89</v>
      </c>
      <c r="AV554" s="13" t="s">
        <v>89</v>
      </c>
      <c r="AW554" s="13" t="s">
        <v>31</v>
      </c>
      <c r="AX554" s="13" t="s">
        <v>76</v>
      </c>
      <c r="AY554" s="166" t="s">
        <v>175</v>
      </c>
    </row>
    <row r="555" spans="2:65" s="13" customFormat="1">
      <c r="B555" s="165"/>
      <c r="D555" s="159" t="s">
        <v>184</v>
      </c>
      <c r="E555" s="166" t="s">
        <v>1</v>
      </c>
      <c r="F555" s="167" t="s">
        <v>1872</v>
      </c>
      <c r="H555" s="168">
        <v>1.17</v>
      </c>
      <c r="I555" s="169"/>
      <c r="L555" s="165"/>
      <c r="M555" s="170"/>
      <c r="T555" s="171"/>
      <c r="AT555" s="166" t="s">
        <v>184</v>
      </c>
      <c r="AU555" s="166" t="s">
        <v>89</v>
      </c>
      <c r="AV555" s="13" t="s">
        <v>89</v>
      </c>
      <c r="AW555" s="13" t="s">
        <v>31</v>
      </c>
      <c r="AX555" s="13" t="s">
        <v>76</v>
      </c>
      <c r="AY555" s="166" t="s">
        <v>175</v>
      </c>
    </row>
    <row r="556" spans="2:65" s="13" customFormat="1">
      <c r="B556" s="165"/>
      <c r="D556" s="159" t="s">
        <v>184</v>
      </c>
      <c r="E556" s="166" t="s">
        <v>1</v>
      </c>
      <c r="F556" s="167" t="s">
        <v>1873</v>
      </c>
      <c r="H556" s="168">
        <v>1.08</v>
      </c>
      <c r="I556" s="169"/>
      <c r="L556" s="165"/>
      <c r="M556" s="170"/>
      <c r="T556" s="171"/>
      <c r="AT556" s="166" t="s">
        <v>184</v>
      </c>
      <c r="AU556" s="166" t="s">
        <v>89</v>
      </c>
      <c r="AV556" s="13" t="s">
        <v>89</v>
      </c>
      <c r="AW556" s="13" t="s">
        <v>31</v>
      </c>
      <c r="AX556" s="13" t="s">
        <v>76</v>
      </c>
      <c r="AY556" s="166" t="s">
        <v>175</v>
      </c>
    </row>
    <row r="557" spans="2:65" s="13" customFormat="1">
      <c r="B557" s="165"/>
      <c r="D557" s="159" t="s">
        <v>184</v>
      </c>
      <c r="E557" s="166" t="s">
        <v>1</v>
      </c>
      <c r="F557" s="167" t="s">
        <v>1874</v>
      </c>
      <c r="H557" s="168">
        <v>9.58</v>
      </c>
      <c r="I557" s="169"/>
      <c r="L557" s="165"/>
      <c r="M557" s="170"/>
      <c r="T557" s="171"/>
      <c r="AT557" s="166" t="s">
        <v>184</v>
      </c>
      <c r="AU557" s="166" t="s">
        <v>89</v>
      </c>
      <c r="AV557" s="13" t="s">
        <v>89</v>
      </c>
      <c r="AW557" s="13" t="s">
        <v>31</v>
      </c>
      <c r="AX557" s="13" t="s">
        <v>76</v>
      </c>
      <c r="AY557" s="166" t="s">
        <v>175</v>
      </c>
    </row>
    <row r="558" spans="2:65" s="13" customFormat="1">
      <c r="B558" s="165"/>
      <c r="D558" s="159" t="s">
        <v>184</v>
      </c>
      <c r="E558" s="166" t="s">
        <v>1</v>
      </c>
      <c r="F558" s="167" t="s">
        <v>1875</v>
      </c>
      <c r="H558" s="168">
        <v>23.13</v>
      </c>
      <c r="I558" s="169"/>
      <c r="L558" s="165"/>
      <c r="M558" s="170"/>
      <c r="T558" s="171"/>
      <c r="AT558" s="166" t="s">
        <v>184</v>
      </c>
      <c r="AU558" s="166" t="s">
        <v>89</v>
      </c>
      <c r="AV558" s="13" t="s">
        <v>89</v>
      </c>
      <c r="AW558" s="13" t="s">
        <v>31</v>
      </c>
      <c r="AX558" s="13" t="s">
        <v>76</v>
      </c>
      <c r="AY558" s="166" t="s">
        <v>175</v>
      </c>
    </row>
    <row r="559" spans="2:65" s="13" customFormat="1">
      <c r="B559" s="165"/>
      <c r="D559" s="159" t="s">
        <v>184</v>
      </c>
      <c r="E559" s="166" t="s">
        <v>1</v>
      </c>
      <c r="F559" s="167" t="s">
        <v>1912</v>
      </c>
      <c r="H559" s="168">
        <v>75.400000000000006</v>
      </c>
      <c r="I559" s="169"/>
      <c r="L559" s="165"/>
      <c r="M559" s="170"/>
      <c r="T559" s="171"/>
      <c r="AT559" s="166" t="s">
        <v>184</v>
      </c>
      <c r="AU559" s="166" t="s">
        <v>89</v>
      </c>
      <c r="AV559" s="13" t="s">
        <v>89</v>
      </c>
      <c r="AW559" s="13" t="s">
        <v>31</v>
      </c>
      <c r="AX559" s="13" t="s">
        <v>76</v>
      </c>
      <c r="AY559" s="166" t="s">
        <v>175</v>
      </c>
    </row>
    <row r="560" spans="2:65" s="13" customFormat="1">
      <c r="B560" s="165"/>
      <c r="D560" s="159" t="s">
        <v>184</v>
      </c>
      <c r="E560" s="166" t="s">
        <v>1</v>
      </c>
      <c r="F560" s="167" t="s">
        <v>1913</v>
      </c>
      <c r="H560" s="168">
        <v>30.87</v>
      </c>
      <c r="I560" s="169"/>
      <c r="L560" s="165"/>
      <c r="M560" s="170"/>
      <c r="T560" s="171"/>
      <c r="AT560" s="166" t="s">
        <v>184</v>
      </c>
      <c r="AU560" s="166" t="s">
        <v>89</v>
      </c>
      <c r="AV560" s="13" t="s">
        <v>89</v>
      </c>
      <c r="AW560" s="13" t="s">
        <v>31</v>
      </c>
      <c r="AX560" s="13" t="s">
        <v>76</v>
      </c>
      <c r="AY560" s="166" t="s">
        <v>175</v>
      </c>
    </row>
    <row r="561" spans="2:51" s="13" customFormat="1">
      <c r="B561" s="165"/>
      <c r="D561" s="159" t="s">
        <v>184</v>
      </c>
      <c r="E561" s="166" t="s">
        <v>1</v>
      </c>
      <c r="F561" s="167" t="s">
        <v>1914</v>
      </c>
      <c r="H561" s="168">
        <v>40.06</v>
      </c>
      <c r="I561" s="169"/>
      <c r="L561" s="165"/>
      <c r="M561" s="170"/>
      <c r="T561" s="171"/>
      <c r="AT561" s="166" t="s">
        <v>184</v>
      </c>
      <c r="AU561" s="166" t="s">
        <v>89</v>
      </c>
      <c r="AV561" s="13" t="s">
        <v>89</v>
      </c>
      <c r="AW561" s="13" t="s">
        <v>31</v>
      </c>
      <c r="AX561" s="13" t="s">
        <v>76</v>
      </c>
      <c r="AY561" s="166" t="s">
        <v>175</v>
      </c>
    </row>
    <row r="562" spans="2:51" s="13" customFormat="1">
      <c r="B562" s="165"/>
      <c r="D562" s="159" t="s">
        <v>184</v>
      </c>
      <c r="E562" s="166" t="s">
        <v>1</v>
      </c>
      <c r="F562" s="167" t="s">
        <v>1915</v>
      </c>
      <c r="H562" s="168">
        <v>69.38</v>
      </c>
      <c r="I562" s="169"/>
      <c r="L562" s="165"/>
      <c r="M562" s="170"/>
      <c r="T562" s="171"/>
      <c r="AT562" s="166" t="s">
        <v>184</v>
      </c>
      <c r="AU562" s="166" t="s">
        <v>89</v>
      </c>
      <c r="AV562" s="13" t="s">
        <v>89</v>
      </c>
      <c r="AW562" s="13" t="s">
        <v>31</v>
      </c>
      <c r="AX562" s="13" t="s">
        <v>76</v>
      </c>
      <c r="AY562" s="166" t="s">
        <v>175</v>
      </c>
    </row>
    <row r="563" spans="2:51" s="13" customFormat="1">
      <c r="B563" s="165"/>
      <c r="D563" s="159" t="s">
        <v>184</v>
      </c>
      <c r="E563" s="166" t="s">
        <v>1</v>
      </c>
      <c r="F563" s="167" t="s">
        <v>1916</v>
      </c>
      <c r="H563" s="168">
        <v>72.58</v>
      </c>
      <c r="I563" s="169"/>
      <c r="L563" s="165"/>
      <c r="M563" s="170"/>
      <c r="T563" s="171"/>
      <c r="AT563" s="166" t="s">
        <v>184</v>
      </c>
      <c r="AU563" s="166" t="s">
        <v>89</v>
      </c>
      <c r="AV563" s="13" t="s">
        <v>89</v>
      </c>
      <c r="AW563" s="13" t="s">
        <v>31</v>
      </c>
      <c r="AX563" s="13" t="s">
        <v>76</v>
      </c>
      <c r="AY563" s="166" t="s">
        <v>175</v>
      </c>
    </row>
    <row r="564" spans="2:51" s="13" customFormat="1">
      <c r="B564" s="165"/>
      <c r="D564" s="159" t="s">
        <v>184</v>
      </c>
      <c r="E564" s="166" t="s">
        <v>1</v>
      </c>
      <c r="F564" s="167" t="s">
        <v>1917</v>
      </c>
      <c r="H564" s="168">
        <v>143.51</v>
      </c>
      <c r="I564" s="169"/>
      <c r="L564" s="165"/>
      <c r="M564" s="170"/>
      <c r="T564" s="171"/>
      <c r="AT564" s="166" t="s">
        <v>184</v>
      </c>
      <c r="AU564" s="166" t="s">
        <v>89</v>
      </c>
      <c r="AV564" s="13" t="s">
        <v>89</v>
      </c>
      <c r="AW564" s="13" t="s">
        <v>31</v>
      </c>
      <c r="AX564" s="13" t="s">
        <v>76</v>
      </c>
      <c r="AY564" s="166" t="s">
        <v>175</v>
      </c>
    </row>
    <row r="565" spans="2:51" s="13" customFormat="1">
      <c r="B565" s="165"/>
      <c r="D565" s="159" t="s">
        <v>184</v>
      </c>
      <c r="E565" s="166" t="s">
        <v>1</v>
      </c>
      <c r="F565" s="167" t="s">
        <v>1918</v>
      </c>
      <c r="H565" s="168">
        <v>16.43</v>
      </c>
      <c r="I565" s="169"/>
      <c r="L565" s="165"/>
      <c r="M565" s="170"/>
      <c r="T565" s="171"/>
      <c r="AT565" s="166" t="s">
        <v>184</v>
      </c>
      <c r="AU565" s="166" t="s">
        <v>89</v>
      </c>
      <c r="AV565" s="13" t="s">
        <v>89</v>
      </c>
      <c r="AW565" s="13" t="s">
        <v>31</v>
      </c>
      <c r="AX565" s="13" t="s">
        <v>76</v>
      </c>
      <c r="AY565" s="166" t="s">
        <v>175</v>
      </c>
    </row>
    <row r="566" spans="2:51" s="13" customFormat="1">
      <c r="B566" s="165"/>
      <c r="D566" s="159" t="s">
        <v>184</v>
      </c>
      <c r="E566" s="166" t="s">
        <v>1</v>
      </c>
      <c r="F566" s="167" t="s">
        <v>1919</v>
      </c>
      <c r="H566" s="168">
        <v>16.64</v>
      </c>
      <c r="I566" s="169"/>
      <c r="L566" s="165"/>
      <c r="M566" s="170"/>
      <c r="T566" s="171"/>
      <c r="AT566" s="166" t="s">
        <v>184</v>
      </c>
      <c r="AU566" s="166" t="s">
        <v>89</v>
      </c>
      <c r="AV566" s="13" t="s">
        <v>89</v>
      </c>
      <c r="AW566" s="13" t="s">
        <v>31</v>
      </c>
      <c r="AX566" s="13" t="s">
        <v>76</v>
      </c>
      <c r="AY566" s="166" t="s">
        <v>175</v>
      </c>
    </row>
    <row r="567" spans="2:51" s="13" customFormat="1">
      <c r="B567" s="165"/>
      <c r="D567" s="159" t="s">
        <v>184</v>
      </c>
      <c r="E567" s="166" t="s">
        <v>1</v>
      </c>
      <c r="F567" s="167" t="s">
        <v>1920</v>
      </c>
      <c r="H567" s="168">
        <v>37.049999999999997</v>
      </c>
      <c r="I567" s="169"/>
      <c r="L567" s="165"/>
      <c r="M567" s="170"/>
      <c r="T567" s="171"/>
      <c r="AT567" s="166" t="s">
        <v>184</v>
      </c>
      <c r="AU567" s="166" t="s">
        <v>89</v>
      </c>
      <c r="AV567" s="13" t="s">
        <v>89</v>
      </c>
      <c r="AW567" s="13" t="s">
        <v>31</v>
      </c>
      <c r="AX567" s="13" t="s">
        <v>76</v>
      </c>
      <c r="AY567" s="166" t="s">
        <v>175</v>
      </c>
    </row>
    <row r="568" spans="2:51" s="13" customFormat="1">
      <c r="B568" s="165"/>
      <c r="D568" s="159" t="s">
        <v>184</v>
      </c>
      <c r="E568" s="166" t="s">
        <v>1</v>
      </c>
      <c r="F568" s="167" t="s">
        <v>1921</v>
      </c>
      <c r="H568" s="168">
        <v>113.57</v>
      </c>
      <c r="I568" s="169"/>
      <c r="L568" s="165"/>
      <c r="M568" s="170"/>
      <c r="T568" s="171"/>
      <c r="AT568" s="166" t="s">
        <v>184</v>
      </c>
      <c r="AU568" s="166" t="s">
        <v>89</v>
      </c>
      <c r="AV568" s="13" t="s">
        <v>89</v>
      </c>
      <c r="AW568" s="13" t="s">
        <v>31</v>
      </c>
      <c r="AX568" s="13" t="s">
        <v>76</v>
      </c>
      <c r="AY568" s="166" t="s">
        <v>175</v>
      </c>
    </row>
    <row r="569" spans="2:51" s="13" customFormat="1">
      <c r="B569" s="165"/>
      <c r="D569" s="159" t="s">
        <v>184</v>
      </c>
      <c r="E569" s="166" t="s">
        <v>1</v>
      </c>
      <c r="F569" s="167" t="s">
        <v>1922</v>
      </c>
      <c r="H569" s="168">
        <v>13.33</v>
      </c>
      <c r="I569" s="169"/>
      <c r="L569" s="165"/>
      <c r="M569" s="170"/>
      <c r="T569" s="171"/>
      <c r="AT569" s="166" t="s">
        <v>184</v>
      </c>
      <c r="AU569" s="166" t="s">
        <v>89</v>
      </c>
      <c r="AV569" s="13" t="s">
        <v>89</v>
      </c>
      <c r="AW569" s="13" t="s">
        <v>31</v>
      </c>
      <c r="AX569" s="13" t="s">
        <v>76</v>
      </c>
      <c r="AY569" s="166" t="s">
        <v>175</v>
      </c>
    </row>
    <row r="570" spans="2:51" s="13" customFormat="1">
      <c r="B570" s="165"/>
      <c r="D570" s="159" t="s">
        <v>184</v>
      </c>
      <c r="E570" s="166" t="s">
        <v>1</v>
      </c>
      <c r="F570" s="167" t="s">
        <v>1923</v>
      </c>
      <c r="H570" s="168">
        <v>7.94</v>
      </c>
      <c r="I570" s="169"/>
      <c r="L570" s="165"/>
      <c r="M570" s="170"/>
      <c r="T570" s="171"/>
      <c r="AT570" s="166" t="s">
        <v>184</v>
      </c>
      <c r="AU570" s="166" t="s">
        <v>89</v>
      </c>
      <c r="AV570" s="13" t="s">
        <v>89</v>
      </c>
      <c r="AW570" s="13" t="s">
        <v>31</v>
      </c>
      <c r="AX570" s="13" t="s">
        <v>76</v>
      </c>
      <c r="AY570" s="166" t="s">
        <v>175</v>
      </c>
    </row>
    <row r="571" spans="2:51" s="13" customFormat="1">
      <c r="B571" s="165"/>
      <c r="D571" s="159" t="s">
        <v>184</v>
      </c>
      <c r="E571" s="166" t="s">
        <v>1</v>
      </c>
      <c r="F571" s="167" t="s">
        <v>1924</v>
      </c>
      <c r="H571" s="168">
        <v>4.25</v>
      </c>
      <c r="I571" s="169"/>
      <c r="L571" s="165"/>
      <c r="M571" s="170"/>
      <c r="T571" s="171"/>
      <c r="AT571" s="166" t="s">
        <v>184</v>
      </c>
      <c r="AU571" s="166" t="s">
        <v>89</v>
      </c>
      <c r="AV571" s="13" t="s">
        <v>89</v>
      </c>
      <c r="AW571" s="13" t="s">
        <v>31</v>
      </c>
      <c r="AX571" s="13" t="s">
        <v>76</v>
      </c>
      <c r="AY571" s="166" t="s">
        <v>175</v>
      </c>
    </row>
    <row r="572" spans="2:51" s="13" customFormat="1">
      <c r="B572" s="165"/>
      <c r="D572" s="159" t="s">
        <v>184</v>
      </c>
      <c r="E572" s="166" t="s">
        <v>1</v>
      </c>
      <c r="F572" s="167" t="s">
        <v>1925</v>
      </c>
      <c r="H572" s="168">
        <v>72.150000000000006</v>
      </c>
      <c r="I572" s="169"/>
      <c r="L572" s="165"/>
      <c r="M572" s="170"/>
      <c r="T572" s="171"/>
      <c r="AT572" s="166" t="s">
        <v>184</v>
      </c>
      <c r="AU572" s="166" t="s">
        <v>89</v>
      </c>
      <c r="AV572" s="13" t="s">
        <v>89</v>
      </c>
      <c r="AW572" s="13" t="s">
        <v>31</v>
      </c>
      <c r="AX572" s="13" t="s">
        <v>76</v>
      </c>
      <c r="AY572" s="166" t="s">
        <v>175</v>
      </c>
    </row>
    <row r="573" spans="2:51" s="13" customFormat="1">
      <c r="B573" s="165"/>
      <c r="D573" s="159" t="s">
        <v>184</v>
      </c>
      <c r="E573" s="166" t="s">
        <v>1</v>
      </c>
      <c r="F573" s="167" t="s">
        <v>1926</v>
      </c>
      <c r="H573" s="168">
        <v>4.5599999999999996</v>
      </c>
      <c r="I573" s="169"/>
      <c r="L573" s="165"/>
      <c r="M573" s="170"/>
      <c r="T573" s="171"/>
      <c r="AT573" s="166" t="s">
        <v>184</v>
      </c>
      <c r="AU573" s="166" t="s">
        <v>89</v>
      </c>
      <c r="AV573" s="13" t="s">
        <v>89</v>
      </c>
      <c r="AW573" s="13" t="s">
        <v>31</v>
      </c>
      <c r="AX573" s="13" t="s">
        <v>76</v>
      </c>
      <c r="AY573" s="166" t="s">
        <v>175</v>
      </c>
    </row>
    <row r="574" spans="2:51" s="13" customFormat="1">
      <c r="B574" s="165"/>
      <c r="D574" s="159" t="s">
        <v>184</v>
      </c>
      <c r="E574" s="166" t="s">
        <v>1</v>
      </c>
      <c r="F574" s="167" t="s">
        <v>1927</v>
      </c>
      <c r="H574" s="168">
        <v>437.58</v>
      </c>
      <c r="I574" s="169"/>
      <c r="L574" s="165"/>
      <c r="M574" s="170"/>
      <c r="T574" s="171"/>
      <c r="AT574" s="166" t="s">
        <v>184</v>
      </c>
      <c r="AU574" s="166" t="s">
        <v>89</v>
      </c>
      <c r="AV574" s="13" t="s">
        <v>89</v>
      </c>
      <c r="AW574" s="13" t="s">
        <v>31</v>
      </c>
      <c r="AX574" s="13" t="s">
        <v>76</v>
      </c>
      <c r="AY574" s="166" t="s">
        <v>175</v>
      </c>
    </row>
    <row r="575" spans="2:51" s="13" customFormat="1">
      <c r="B575" s="165"/>
      <c r="D575" s="159" t="s">
        <v>184</v>
      </c>
      <c r="E575" s="166" t="s">
        <v>1</v>
      </c>
      <c r="F575" s="167" t="s">
        <v>1928</v>
      </c>
      <c r="H575" s="168">
        <v>260.95</v>
      </c>
      <c r="I575" s="169"/>
      <c r="L575" s="165"/>
      <c r="M575" s="170"/>
      <c r="T575" s="171"/>
      <c r="AT575" s="166" t="s">
        <v>184</v>
      </c>
      <c r="AU575" s="166" t="s">
        <v>89</v>
      </c>
      <c r="AV575" s="13" t="s">
        <v>89</v>
      </c>
      <c r="AW575" s="13" t="s">
        <v>31</v>
      </c>
      <c r="AX575" s="13" t="s">
        <v>76</v>
      </c>
      <c r="AY575" s="166" t="s">
        <v>175</v>
      </c>
    </row>
    <row r="576" spans="2:51" s="13" customFormat="1">
      <c r="B576" s="165"/>
      <c r="D576" s="159" t="s">
        <v>184</v>
      </c>
      <c r="E576" s="166" t="s">
        <v>1</v>
      </c>
      <c r="F576" s="167" t="s">
        <v>1876</v>
      </c>
      <c r="H576" s="168">
        <v>3.96</v>
      </c>
      <c r="I576" s="169"/>
      <c r="L576" s="165"/>
      <c r="M576" s="170"/>
      <c r="T576" s="171"/>
      <c r="AT576" s="166" t="s">
        <v>184</v>
      </c>
      <c r="AU576" s="166" t="s">
        <v>89</v>
      </c>
      <c r="AV576" s="13" t="s">
        <v>89</v>
      </c>
      <c r="AW576" s="13" t="s">
        <v>31</v>
      </c>
      <c r="AX576" s="13" t="s">
        <v>76</v>
      </c>
      <c r="AY576" s="166" t="s">
        <v>175</v>
      </c>
    </row>
    <row r="577" spans="2:51" s="13" customFormat="1">
      <c r="B577" s="165"/>
      <c r="D577" s="159" t="s">
        <v>184</v>
      </c>
      <c r="E577" s="166" t="s">
        <v>1</v>
      </c>
      <c r="F577" s="167" t="s">
        <v>1877</v>
      </c>
      <c r="H577" s="168">
        <v>26.46</v>
      </c>
      <c r="I577" s="169"/>
      <c r="L577" s="165"/>
      <c r="M577" s="170"/>
      <c r="T577" s="171"/>
      <c r="AT577" s="166" t="s">
        <v>184</v>
      </c>
      <c r="AU577" s="166" t="s">
        <v>89</v>
      </c>
      <c r="AV577" s="13" t="s">
        <v>89</v>
      </c>
      <c r="AW577" s="13" t="s">
        <v>31</v>
      </c>
      <c r="AX577" s="13" t="s">
        <v>76</v>
      </c>
      <c r="AY577" s="166" t="s">
        <v>175</v>
      </c>
    </row>
    <row r="578" spans="2:51" s="13" customFormat="1">
      <c r="B578" s="165"/>
      <c r="D578" s="159" t="s">
        <v>184</v>
      </c>
      <c r="E578" s="166" t="s">
        <v>1</v>
      </c>
      <c r="F578" s="167" t="s">
        <v>1878</v>
      </c>
      <c r="H578" s="168">
        <v>16.54</v>
      </c>
      <c r="I578" s="169"/>
      <c r="L578" s="165"/>
      <c r="M578" s="170"/>
      <c r="T578" s="171"/>
      <c r="AT578" s="166" t="s">
        <v>184</v>
      </c>
      <c r="AU578" s="166" t="s">
        <v>89</v>
      </c>
      <c r="AV578" s="13" t="s">
        <v>89</v>
      </c>
      <c r="AW578" s="13" t="s">
        <v>31</v>
      </c>
      <c r="AX578" s="13" t="s">
        <v>76</v>
      </c>
      <c r="AY578" s="166" t="s">
        <v>175</v>
      </c>
    </row>
    <row r="579" spans="2:51" s="13" customFormat="1">
      <c r="B579" s="165"/>
      <c r="D579" s="159" t="s">
        <v>184</v>
      </c>
      <c r="E579" s="166" t="s">
        <v>1</v>
      </c>
      <c r="F579" s="167" t="s">
        <v>1879</v>
      </c>
      <c r="H579" s="168">
        <v>43.29</v>
      </c>
      <c r="I579" s="169"/>
      <c r="L579" s="165"/>
      <c r="M579" s="170"/>
      <c r="T579" s="171"/>
      <c r="AT579" s="166" t="s">
        <v>184</v>
      </c>
      <c r="AU579" s="166" t="s">
        <v>89</v>
      </c>
      <c r="AV579" s="13" t="s">
        <v>89</v>
      </c>
      <c r="AW579" s="13" t="s">
        <v>31</v>
      </c>
      <c r="AX579" s="13" t="s">
        <v>76</v>
      </c>
      <c r="AY579" s="166" t="s">
        <v>175</v>
      </c>
    </row>
    <row r="580" spans="2:51" s="13" customFormat="1">
      <c r="B580" s="165"/>
      <c r="D580" s="159" t="s">
        <v>184</v>
      </c>
      <c r="E580" s="166" t="s">
        <v>1</v>
      </c>
      <c r="F580" s="167" t="s">
        <v>1880</v>
      </c>
      <c r="H580" s="168">
        <v>32.75</v>
      </c>
      <c r="I580" s="169"/>
      <c r="L580" s="165"/>
      <c r="M580" s="170"/>
      <c r="T580" s="171"/>
      <c r="AT580" s="166" t="s">
        <v>184</v>
      </c>
      <c r="AU580" s="166" t="s">
        <v>89</v>
      </c>
      <c r="AV580" s="13" t="s">
        <v>89</v>
      </c>
      <c r="AW580" s="13" t="s">
        <v>31</v>
      </c>
      <c r="AX580" s="13" t="s">
        <v>76</v>
      </c>
      <c r="AY580" s="166" t="s">
        <v>175</v>
      </c>
    </row>
    <row r="581" spans="2:51" s="13" customFormat="1">
      <c r="B581" s="165"/>
      <c r="D581" s="159" t="s">
        <v>184</v>
      </c>
      <c r="E581" s="166" t="s">
        <v>1</v>
      </c>
      <c r="F581" s="167" t="s">
        <v>1881</v>
      </c>
      <c r="H581" s="168">
        <v>99.54</v>
      </c>
      <c r="I581" s="169"/>
      <c r="L581" s="165"/>
      <c r="M581" s="170"/>
      <c r="T581" s="171"/>
      <c r="AT581" s="166" t="s">
        <v>184</v>
      </c>
      <c r="AU581" s="166" t="s">
        <v>89</v>
      </c>
      <c r="AV581" s="13" t="s">
        <v>89</v>
      </c>
      <c r="AW581" s="13" t="s">
        <v>31</v>
      </c>
      <c r="AX581" s="13" t="s">
        <v>76</v>
      </c>
      <c r="AY581" s="166" t="s">
        <v>175</v>
      </c>
    </row>
    <row r="582" spans="2:51" s="13" customFormat="1">
      <c r="B582" s="165"/>
      <c r="D582" s="159" t="s">
        <v>184</v>
      </c>
      <c r="E582" s="166" t="s">
        <v>1</v>
      </c>
      <c r="F582" s="167" t="s">
        <v>1929</v>
      </c>
      <c r="H582" s="168">
        <v>72.319999999999993</v>
      </c>
      <c r="I582" s="169"/>
      <c r="L582" s="165"/>
      <c r="M582" s="170"/>
      <c r="T582" s="171"/>
      <c r="AT582" s="166" t="s">
        <v>184</v>
      </c>
      <c r="AU582" s="166" t="s">
        <v>89</v>
      </c>
      <c r="AV582" s="13" t="s">
        <v>89</v>
      </c>
      <c r="AW582" s="13" t="s">
        <v>31</v>
      </c>
      <c r="AX582" s="13" t="s">
        <v>76</v>
      </c>
      <c r="AY582" s="166" t="s">
        <v>175</v>
      </c>
    </row>
    <row r="583" spans="2:51" s="13" customFormat="1">
      <c r="B583" s="165"/>
      <c r="D583" s="159" t="s">
        <v>184</v>
      </c>
      <c r="E583" s="166" t="s">
        <v>1</v>
      </c>
      <c r="F583" s="167" t="s">
        <v>1930</v>
      </c>
      <c r="H583" s="168">
        <v>291.25</v>
      </c>
      <c r="I583" s="169"/>
      <c r="L583" s="165"/>
      <c r="M583" s="170"/>
      <c r="T583" s="171"/>
      <c r="AT583" s="166" t="s">
        <v>184</v>
      </c>
      <c r="AU583" s="166" t="s">
        <v>89</v>
      </c>
      <c r="AV583" s="13" t="s">
        <v>89</v>
      </c>
      <c r="AW583" s="13" t="s">
        <v>31</v>
      </c>
      <c r="AX583" s="13" t="s">
        <v>76</v>
      </c>
      <c r="AY583" s="166" t="s">
        <v>175</v>
      </c>
    </row>
    <row r="584" spans="2:51" s="13" customFormat="1">
      <c r="B584" s="165"/>
      <c r="D584" s="159" t="s">
        <v>184</v>
      </c>
      <c r="E584" s="166" t="s">
        <v>1</v>
      </c>
      <c r="F584" s="167" t="s">
        <v>1931</v>
      </c>
      <c r="H584" s="168">
        <v>70.209999999999994</v>
      </c>
      <c r="I584" s="169"/>
      <c r="L584" s="165"/>
      <c r="M584" s="170"/>
      <c r="T584" s="171"/>
      <c r="AT584" s="166" t="s">
        <v>184</v>
      </c>
      <c r="AU584" s="166" t="s">
        <v>89</v>
      </c>
      <c r="AV584" s="13" t="s">
        <v>89</v>
      </c>
      <c r="AW584" s="13" t="s">
        <v>31</v>
      </c>
      <c r="AX584" s="13" t="s">
        <v>76</v>
      </c>
      <c r="AY584" s="166" t="s">
        <v>175</v>
      </c>
    </row>
    <row r="585" spans="2:51" s="13" customFormat="1">
      <c r="B585" s="165"/>
      <c r="D585" s="159" t="s">
        <v>184</v>
      </c>
      <c r="E585" s="166" t="s">
        <v>1</v>
      </c>
      <c r="F585" s="167" t="s">
        <v>1932</v>
      </c>
      <c r="H585" s="168">
        <v>10.88</v>
      </c>
      <c r="I585" s="169"/>
      <c r="L585" s="165"/>
      <c r="M585" s="170"/>
      <c r="T585" s="171"/>
      <c r="AT585" s="166" t="s">
        <v>184</v>
      </c>
      <c r="AU585" s="166" t="s">
        <v>89</v>
      </c>
      <c r="AV585" s="13" t="s">
        <v>89</v>
      </c>
      <c r="AW585" s="13" t="s">
        <v>31</v>
      </c>
      <c r="AX585" s="13" t="s">
        <v>76</v>
      </c>
      <c r="AY585" s="166" t="s">
        <v>175</v>
      </c>
    </row>
    <row r="586" spans="2:51" s="13" customFormat="1">
      <c r="B586" s="165"/>
      <c r="D586" s="159" t="s">
        <v>184</v>
      </c>
      <c r="E586" s="166" t="s">
        <v>1</v>
      </c>
      <c r="F586" s="167" t="s">
        <v>1933</v>
      </c>
      <c r="H586" s="168">
        <v>254.16</v>
      </c>
      <c r="I586" s="169"/>
      <c r="L586" s="165"/>
      <c r="M586" s="170"/>
      <c r="T586" s="171"/>
      <c r="AT586" s="166" t="s">
        <v>184</v>
      </c>
      <c r="AU586" s="166" t="s">
        <v>89</v>
      </c>
      <c r="AV586" s="13" t="s">
        <v>89</v>
      </c>
      <c r="AW586" s="13" t="s">
        <v>31</v>
      </c>
      <c r="AX586" s="13" t="s">
        <v>76</v>
      </c>
      <c r="AY586" s="166" t="s">
        <v>175</v>
      </c>
    </row>
    <row r="587" spans="2:51" s="13" customFormat="1">
      <c r="B587" s="165"/>
      <c r="D587" s="159" t="s">
        <v>184</v>
      </c>
      <c r="E587" s="166" t="s">
        <v>1</v>
      </c>
      <c r="F587" s="167" t="s">
        <v>1934</v>
      </c>
      <c r="H587" s="168">
        <v>115.32</v>
      </c>
      <c r="I587" s="169"/>
      <c r="L587" s="165"/>
      <c r="M587" s="170"/>
      <c r="T587" s="171"/>
      <c r="AT587" s="166" t="s">
        <v>184</v>
      </c>
      <c r="AU587" s="166" t="s">
        <v>89</v>
      </c>
      <c r="AV587" s="13" t="s">
        <v>89</v>
      </c>
      <c r="AW587" s="13" t="s">
        <v>31</v>
      </c>
      <c r="AX587" s="13" t="s">
        <v>76</v>
      </c>
      <c r="AY587" s="166" t="s">
        <v>175</v>
      </c>
    </row>
    <row r="588" spans="2:51" s="13" customFormat="1">
      <c r="B588" s="165"/>
      <c r="D588" s="159" t="s">
        <v>184</v>
      </c>
      <c r="E588" s="166" t="s">
        <v>1</v>
      </c>
      <c r="F588" s="167" t="s">
        <v>1935</v>
      </c>
      <c r="H588" s="168">
        <v>18.93</v>
      </c>
      <c r="I588" s="169"/>
      <c r="L588" s="165"/>
      <c r="M588" s="170"/>
      <c r="T588" s="171"/>
      <c r="AT588" s="166" t="s">
        <v>184</v>
      </c>
      <c r="AU588" s="166" t="s">
        <v>89</v>
      </c>
      <c r="AV588" s="13" t="s">
        <v>89</v>
      </c>
      <c r="AW588" s="13" t="s">
        <v>31</v>
      </c>
      <c r="AX588" s="13" t="s">
        <v>76</v>
      </c>
      <c r="AY588" s="166" t="s">
        <v>175</v>
      </c>
    </row>
    <row r="589" spans="2:51" s="13" customFormat="1">
      <c r="B589" s="165"/>
      <c r="D589" s="159" t="s">
        <v>184</v>
      </c>
      <c r="E589" s="166" t="s">
        <v>1</v>
      </c>
      <c r="F589" s="167" t="s">
        <v>1936</v>
      </c>
      <c r="H589" s="168">
        <v>9.6300000000000008</v>
      </c>
      <c r="I589" s="169"/>
      <c r="L589" s="165"/>
      <c r="M589" s="170"/>
      <c r="T589" s="171"/>
      <c r="AT589" s="166" t="s">
        <v>184</v>
      </c>
      <c r="AU589" s="166" t="s">
        <v>89</v>
      </c>
      <c r="AV589" s="13" t="s">
        <v>89</v>
      </c>
      <c r="AW589" s="13" t="s">
        <v>31</v>
      </c>
      <c r="AX589" s="13" t="s">
        <v>76</v>
      </c>
      <c r="AY589" s="166" t="s">
        <v>175</v>
      </c>
    </row>
    <row r="590" spans="2:51" s="13" customFormat="1">
      <c r="B590" s="165"/>
      <c r="D590" s="159" t="s">
        <v>184</v>
      </c>
      <c r="E590" s="166" t="s">
        <v>1</v>
      </c>
      <c r="F590" s="167" t="s">
        <v>1937</v>
      </c>
      <c r="H590" s="168">
        <v>146.29</v>
      </c>
      <c r="I590" s="169"/>
      <c r="L590" s="165"/>
      <c r="M590" s="170"/>
      <c r="T590" s="171"/>
      <c r="AT590" s="166" t="s">
        <v>184</v>
      </c>
      <c r="AU590" s="166" t="s">
        <v>89</v>
      </c>
      <c r="AV590" s="13" t="s">
        <v>89</v>
      </c>
      <c r="AW590" s="13" t="s">
        <v>31</v>
      </c>
      <c r="AX590" s="13" t="s">
        <v>76</v>
      </c>
      <c r="AY590" s="166" t="s">
        <v>175</v>
      </c>
    </row>
    <row r="591" spans="2:51" s="13" customFormat="1">
      <c r="B591" s="165"/>
      <c r="D591" s="159" t="s">
        <v>184</v>
      </c>
      <c r="E591" s="166" t="s">
        <v>1</v>
      </c>
      <c r="F591" s="167" t="s">
        <v>1938</v>
      </c>
      <c r="H591" s="168">
        <v>20.03</v>
      </c>
      <c r="I591" s="169"/>
      <c r="L591" s="165"/>
      <c r="M591" s="170"/>
      <c r="T591" s="171"/>
      <c r="AT591" s="166" t="s">
        <v>184</v>
      </c>
      <c r="AU591" s="166" t="s">
        <v>89</v>
      </c>
      <c r="AV591" s="13" t="s">
        <v>89</v>
      </c>
      <c r="AW591" s="13" t="s">
        <v>31</v>
      </c>
      <c r="AX591" s="13" t="s">
        <v>76</v>
      </c>
      <c r="AY591" s="166" t="s">
        <v>175</v>
      </c>
    </row>
    <row r="592" spans="2:51" s="13" customFormat="1">
      <c r="B592" s="165"/>
      <c r="D592" s="159" t="s">
        <v>184</v>
      </c>
      <c r="E592" s="166" t="s">
        <v>1</v>
      </c>
      <c r="F592" s="167" t="s">
        <v>1939</v>
      </c>
      <c r="H592" s="168">
        <v>16.84</v>
      </c>
      <c r="I592" s="169"/>
      <c r="L592" s="165"/>
      <c r="M592" s="170"/>
      <c r="T592" s="171"/>
      <c r="AT592" s="166" t="s">
        <v>184</v>
      </c>
      <c r="AU592" s="166" t="s">
        <v>89</v>
      </c>
      <c r="AV592" s="13" t="s">
        <v>89</v>
      </c>
      <c r="AW592" s="13" t="s">
        <v>31</v>
      </c>
      <c r="AX592" s="13" t="s">
        <v>76</v>
      </c>
      <c r="AY592" s="166" t="s">
        <v>175</v>
      </c>
    </row>
    <row r="593" spans="2:51" s="13" customFormat="1">
      <c r="B593" s="165"/>
      <c r="D593" s="159" t="s">
        <v>184</v>
      </c>
      <c r="E593" s="166" t="s">
        <v>1</v>
      </c>
      <c r="F593" s="167" t="s">
        <v>1940</v>
      </c>
      <c r="H593" s="168">
        <v>37.97</v>
      </c>
      <c r="I593" s="169"/>
      <c r="L593" s="165"/>
      <c r="M593" s="170"/>
      <c r="T593" s="171"/>
      <c r="AT593" s="166" t="s">
        <v>184</v>
      </c>
      <c r="AU593" s="166" t="s">
        <v>89</v>
      </c>
      <c r="AV593" s="13" t="s">
        <v>89</v>
      </c>
      <c r="AW593" s="13" t="s">
        <v>31</v>
      </c>
      <c r="AX593" s="13" t="s">
        <v>76</v>
      </c>
      <c r="AY593" s="166" t="s">
        <v>175</v>
      </c>
    </row>
    <row r="594" spans="2:51" s="13" customFormat="1">
      <c r="B594" s="165"/>
      <c r="D594" s="159" t="s">
        <v>184</v>
      </c>
      <c r="E594" s="166" t="s">
        <v>1</v>
      </c>
      <c r="F594" s="167" t="s">
        <v>1941</v>
      </c>
      <c r="H594" s="168">
        <v>92.67</v>
      </c>
      <c r="I594" s="169"/>
      <c r="L594" s="165"/>
      <c r="M594" s="170"/>
      <c r="T594" s="171"/>
      <c r="AT594" s="166" t="s">
        <v>184</v>
      </c>
      <c r="AU594" s="166" t="s">
        <v>89</v>
      </c>
      <c r="AV594" s="13" t="s">
        <v>89</v>
      </c>
      <c r="AW594" s="13" t="s">
        <v>31</v>
      </c>
      <c r="AX594" s="13" t="s">
        <v>76</v>
      </c>
      <c r="AY594" s="166" t="s">
        <v>175</v>
      </c>
    </row>
    <row r="595" spans="2:51" s="13" customFormat="1">
      <c r="B595" s="165"/>
      <c r="D595" s="159" t="s">
        <v>184</v>
      </c>
      <c r="E595" s="166" t="s">
        <v>1</v>
      </c>
      <c r="F595" s="167" t="s">
        <v>1882</v>
      </c>
      <c r="H595" s="168">
        <v>47.92</v>
      </c>
      <c r="I595" s="169"/>
      <c r="L595" s="165"/>
      <c r="M595" s="170"/>
      <c r="T595" s="171"/>
      <c r="AT595" s="166" t="s">
        <v>184</v>
      </c>
      <c r="AU595" s="166" t="s">
        <v>89</v>
      </c>
      <c r="AV595" s="13" t="s">
        <v>89</v>
      </c>
      <c r="AW595" s="13" t="s">
        <v>31</v>
      </c>
      <c r="AX595" s="13" t="s">
        <v>76</v>
      </c>
      <c r="AY595" s="166" t="s">
        <v>175</v>
      </c>
    </row>
    <row r="596" spans="2:51" s="13" customFormat="1">
      <c r="B596" s="165"/>
      <c r="D596" s="159" t="s">
        <v>184</v>
      </c>
      <c r="E596" s="166" t="s">
        <v>1</v>
      </c>
      <c r="F596" s="167" t="s">
        <v>1883</v>
      </c>
      <c r="H596" s="168">
        <v>16.47</v>
      </c>
      <c r="I596" s="169"/>
      <c r="L596" s="165"/>
      <c r="M596" s="170"/>
      <c r="T596" s="171"/>
      <c r="AT596" s="166" t="s">
        <v>184</v>
      </c>
      <c r="AU596" s="166" t="s">
        <v>89</v>
      </c>
      <c r="AV596" s="13" t="s">
        <v>89</v>
      </c>
      <c r="AW596" s="13" t="s">
        <v>31</v>
      </c>
      <c r="AX596" s="13" t="s">
        <v>76</v>
      </c>
      <c r="AY596" s="166" t="s">
        <v>175</v>
      </c>
    </row>
    <row r="597" spans="2:51" s="13" customFormat="1">
      <c r="B597" s="165"/>
      <c r="D597" s="159" t="s">
        <v>184</v>
      </c>
      <c r="E597" s="166" t="s">
        <v>1</v>
      </c>
      <c r="F597" s="167" t="s">
        <v>1884</v>
      </c>
      <c r="H597" s="168">
        <v>11.7</v>
      </c>
      <c r="I597" s="169"/>
      <c r="L597" s="165"/>
      <c r="M597" s="170"/>
      <c r="T597" s="171"/>
      <c r="AT597" s="166" t="s">
        <v>184</v>
      </c>
      <c r="AU597" s="166" t="s">
        <v>89</v>
      </c>
      <c r="AV597" s="13" t="s">
        <v>89</v>
      </c>
      <c r="AW597" s="13" t="s">
        <v>31</v>
      </c>
      <c r="AX597" s="13" t="s">
        <v>76</v>
      </c>
      <c r="AY597" s="166" t="s">
        <v>175</v>
      </c>
    </row>
    <row r="598" spans="2:51" s="13" customFormat="1">
      <c r="B598" s="165"/>
      <c r="D598" s="159" t="s">
        <v>184</v>
      </c>
      <c r="E598" s="166" t="s">
        <v>1</v>
      </c>
      <c r="F598" s="167" t="s">
        <v>1885</v>
      </c>
      <c r="H598" s="168">
        <v>4.84</v>
      </c>
      <c r="I598" s="169"/>
      <c r="L598" s="165"/>
      <c r="M598" s="170"/>
      <c r="T598" s="171"/>
      <c r="AT598" s="166" t="s">
        <v>184</v>
      </c>
      <c r="AU598" s="166" t="s">
        <v>89</v>
      </c>
      <c r="AV598" s="13" t="s">
        <v>89</v>
      </c>
      <c r="AW598" s="13" t="s">
        <v>31</v>
      </c>
      <c r="AX598" s="13" t="s">
        <v>76</v>
      </c>
      <c r="AY598" s="166" t="s">
        <v>175</v>
      </c>
    </row>
    <row r="599" spans="2:51" s="13" customFormat="1">
      <c r="B599" s="165"/>
      <c r="D599" s="159" t="s">
        <v>184</v>
      </c>
      <c r="E599" s="166" t="s">
        <v>1</v>
      </c>
      <c r="F599" s="167" t="s">
        <v>1886</v>
      </c>
      <c r="H599" s="168">
        <v>3.81</v>
      </c>
      <c r="I599" s="169"/>
      <c r="L599" s="165"/>
      <c r="M599" s="170"/>
      <c r="T599" s="171"/>
      <c r="AT599" s="166" t="s">
        <v>184</v>
      </c>
      <c r="AU599" s="166" t="s">
        <v>89</v>
      </c>
      <c r="AV599" s="13" t="s">
        <v>89</v>
      </c>
      <c r="AW599" s="13" t="s">
        <v>31</v>
      </c>
      <c r="AX599" s="13" t="s">
        <v>76</v>
      </c>
      <c r="AY599" s="166" t="s">
        <v>175</v>
      </c>
    </row>
    <row r="600" spans="2:51" s="13" customFormat="1">
      <c r="B600" s="165"/>
      <c r="D600" s="159" t="s">
        <v>184</v>
      </c>
      <c r="E600" s="166" t="s">
        <v>1</v>
      </c>
      <c r="F600" s="167" t="s">
        <v>1887</v>
      </c>
      <c r="H600" s="168">
        <v>8.81</v>
      </c>
      <c r="I600" s="169"/>
      <c r="L600" s="165"/>
      <c r="M600" s="170"/>
      <c r="T600" s="171"/>
      <c r="AT600" s="166" t="s">
        <v>184</v>
      </c>
      <c r="AU600" s="166" t="s">
        <v>89</v>
      </c>
      <c r="AV600" s="13" t="s">
        <v>89</v>
      </c>
      <c r="AW600" s="13" t="s">
        <v>31</v>
      </c>
      <c r="AX600" s="13" t="s">
        <v>76</v>
      </c>
      <c r="AY600" s="166" t="s">
        <v>175</v>
      </c>
    </row>
    <row r="601" spans="2:51" s="15" customFormat="1">
      <c r="B601" s="202"/>
      <c r="D601" s="159" t="s">
        <v>184</v>
      </c>
      <c r="E601" s="203" t="s">
        <v>1</v>
      </c>
      <c r="F601" s="204" t="s">
        <v>1733</v>
      </c>
      <c r="H601" s="205">
        <v>3013.31</v>
      </c>
      <c r="I601" s="206"/>
      <c r="L601" s="202"/>
      <c r="M601" s="207"/>
      <c r="T601" s="208"/>
      <c r="AT601" s="203" t="s">
        <v>184</v>
      </c>
      <c r="AU601" s="203" t="s">
        <v>89</v>
      </c>
      <c r="AV601" s="15" t="s">
        <v>176</v>
      </c>
      <c r="AW601" s="15" t="s">
        <v>31</v>
      </c>
      <c r="AX601" s="15" t="s">
        <v>76</v>
      </c>
      <c r="AY601" s="203" t="s">
        <v>175</v>
      </c>
    </row>
    <row r="602" spans="2:51" s="13" customFormat="1">
      <c r="B602" s="165"/>
      <c r="D602" s="159" t="s">
        <v>184</v>
      </c>
      <c r="E602" s="166" t="s">
        <v>1</v>
      </c>
      <c r="F602" s="167" t="s">
        <v>1888</v>
      </c>
      <c r="H602" s="168">
        <v>32.700000000000003</v>
      </c>
      <c r="I602" s="169"/>
      <c r="L602" s="165"/>
      <c r="M602" s="170"/>
      <c r="T602" s="171"/>
      <c r="AT602" s="166" t="s">
        <v>184</v>
      </c>
      <c r="AU602" s="166" t="s">
        <v>89</v>
      </c>
      <c r="AV602" s="13" t="s">
        <v>89</v>
      </c>
      <c r="AW602" s="13" t="s">
        <v>31</v>
      </c>
      <c r="AX602" s="13" t="s">
        <v>76</v>
      </c>
      <c r="AY602" s="166" t="s">
        <v>175</v>
      </c>
    </row>
    <row r="603" spans="2:51" s="13" customFormat="1">
      <c r="B603" s="165"/>
      <c r="D603" s="159" t="s">
        <v>184</v>
      </c>
      <c r="E603" s="166" t="s">
        <v>1</v>
      </c>
      <c r="F603" s="167" t="s">
        <v>1889</v>
      </c>
      <c r="H603" s="168">
        <v>66.040000000000006</v>
      </c>
      <c r="I603" s="169"/>
      <c r="L603" s="165"/>
      <c r="M603" s="170"/>
      <c r="T603" s="171"/>
      <c r="AT603" s="166" t="s">
        <v>184</v>
      </c>
      <c r="AU603" s="166" t="s">
        <v>89</v>
      </c>
      <c r="AV603" s="13" t="s">
        <v>89</v>
      </c>
      <c r="AW603" s="13" t="s">
        <v>31</v>
      </c>
      <c r="AX603" s="13" t="s">
        <v>76</v>
      </c>
      <c r="AY603" s="166" t="s">
        <v>175</v>
      </c>
    </row>
    <row r="604" spans="2:51" s="13" customFormat="1">
      <c r="B604" s="165"/>
      <c r="D604" s="159" t="s">
        <v>184</v>
      </c>
      <c r="E604" s="166" t="s">
        <v>1</v>
      </c>
      <c r="F604" s="167" t="s">
        <v>1890</v>
      </c>
      <c r="H604" s="168">
        <v>5.52</v>
      </c>
      <c r="I604" s="169"/>
      <c r="L604" s="165"/>
      <c r="M604" s="170"/>
      <c r="T604" s="171"/>
      <c r="AT604" s="166" t="s">
        <v>184</v>
      </c>
      <c r="AU604" s="166" t="s">
        <v>89</v>
      </c>
      <c r="AV604" s="13" t="s">
        <v>89</v>
      </c>
      <c r="AW604" s="13" t="s">
        <v>31</v>
      </c>
      <c r="AX604" s="13" t="s">
        <v>76</v>
      </c>
      <c r="AY604" s="166" t="s">
        <v>175</v>
      </c>
    </row>
    <row r="605" spans="2:51" s="13" customFormat="1">
      <c r="B605" s="165"/>
      <c r="D605" s="159" t="s">
        <v>184</v>
      </c>
      <c r="E605" s="166" t="s">
        <v>1</v>
      </c>
      <c r="F605" s="167" t="s">
        <v>1891</v>
      </c>
      <c r="H605" s="168">
        <v>72.87</v>
      </c>
      <c r="I605" s="169"/>
      <c r="L605" s="165"/>
      <c r="M605" s="170"/>
      <c r="T605" s="171"/>
      <c r="AT605" s="166" t="s">
        <v>184</v>
      </c>
      <c r="AU605" s="166" t="s">
        <v>89</v>
      </c>
      <c r="AV605" s="13" t="s">
        <v>89</v>
      </c>
      <c r="AW605" s="13" t="s">
        <v>31</v>
      </c>
      <c r="AX605" s="13" t="s">
        <v>76</v>
      </c>
      <c r="AY605" s="166" t="s">
        <v>175</v>
      </c>
    </row>
    <row r="606" spans="2:51" s="13" customFormat="1">
      <c r="B606" s="165"/>
      <c r="D606" s="159" t="s">
        <v>184</v>
      </c>
      <c r="E606" s="166" t="s">
        <v>1</v>
      </c>
      <c r="F606" s="167" t="s">
        <v>1892</v>
      </c>
      <c r="H606" s="168">
        <v>11.89</v>
      </c>
      <c r="I606" s="169"/>
      <c r="L606" s="165"/>
      <c r="M606" s="170"/>
      <c r="T606" s="171"/>
      <c r="AT606" s="166" t="s">
        <v>184</v>
      </c>
      <c r="AU606" s="166" t="s">
        <v>89</v>
      </c>
      <c r="AV606" s="13" t="s">
        <v>89</v>
      </c>
      <c r="AW606" s="13" t="s">
        <v>31</v>
      </c>
      <c r="AX606" s="13" t="s">
        <v>76</v>
      </c>
      <c r="AY606" s="166" t="s">
        <v>175</v>
      </c>
    </row>
    <row r="607" spans="2:51" s="13" customFormat="1">
      <c r="B607" s="165"/>
      <c r="D607" s="159" t="s">
        <v>184</v>
      </c>
      <c r="E607" s="166" t="s">
        <v>1</v>
      </c>
      <c r="F607" s="167" t="s">
        <v>1893</v>
      </c>
      <c r="H607" s="168">
        <v>12.19</v>
      </c>
      <c r="I607" s="169"/>
      <c r="L607" s="165"/>
      <c r="M607" s="170"/>
      <c r="T607" s="171"/>
      <c r="AT607" s="166" t="s">
        <v>184</v>
      </c>
      <c r="AU607" s="166" t="s">
        <v>89</v>
      </c>
      <c r="AV607" s="13" t="s">
        <v>89</v>
      </c>
      <c r="AW607" s="13" t="s">
        <v>31</v>
      </c>
      <c r="AX607" s="13" t="s">
        <v>76</v>
      </c>
      <c r="AY607" s="166" t="s">
        <v>175</v>
      </c>
    </row>
    <row r="608" spans="2:51" s="13" customFormat="1">
      <c r="B608" s="165"/>
      <c r="D608" s="159" t="s">
        <v>184</v>
      </c>
      <c r="E608" s="166" t="s">
        <v>1</v>
      </c>
      <c r="F608" s="167" t="s">
        <v>1894</v>
      </c>
      <c r="H608" s="168">
        <v>21.58</v>
      </c>
      <c r="I608" s="169"/>
      <c r="L608" s="165"/>
      <c r="M608" s="170"/>
      <c r="T608" s="171"/>
      <c r="AT608" s="166" t="s">
        <v>184</v>
      </c>
      <c r="AU608" s="166" t="s">
        <v>89</v>
      </c>
      <c r="AV608" s="13" t="s">
        <v>89</v>
      </c>
      <c r="AW608" s="13" t="s">
        <v>31</v>
      </c>
      <c r="AX608" s="13" t="s">
        <v>76</v>
      </c>
      <c r="AY608" s="166" t="s">
        <v>175</v>
      </c>
    </row>
    <row r="609" spans="2:51" s="13" customFormat="1">
      <c r="B609" s="165"/>
      <c r="D609" s="159" t="s">
        <v>184</v>
      </c>
      <c r="E609" s="166" t="s">
        <v>1</v>
      </c>
      <c r="F609" s="167" t="s">
        <v>1895</v>
      </c>
      <c r="H609" s="168">
        <v>1.68</v>
      </c>
      <c r="I609" s="169"/>
      <c r="L609" s="165"/>
      <c r="M609" s="170"/>
      <c r="T609" s="171"/>
      <c r="AT609" s="166" t="s">
        <v>184</v>
      </c>
      <c r="AU609" s="166" t="s">
        <v>89</v>
      </c>
      <c r="AV609" s="13" t="s">
        <v>89</v>
      </c>
      <c r="AW609" s="13" t="s">
        <v>31</v>
      </c>
      <c r="AX609" s="13" t="s">
        <v>76</v>
      </c>
      <c r="AY609" s="166" t="s">
        <v>175</v>
      </c>
    </row>
    <row r="610" spans="2:51" s="13" customFormat="1">
      <c r="B610" s="165"/>
      <c r="D610" s="159" t="s">
        <v>184</v>
      </c>
      <c r="E610" s="166" t="s">
        <v>1</v>
      </c>
      <c r="F610" s="167" t="s">
        <v>1896</v>
      </c>
      <c r="H610" s="168">
        <v>1.68</v>
      </c>
      <c r="I610" s="169"/>
      <c r="L610" s="165"/>
      <c r="M610" s="170"/>
      <c r="T610" s="171"/>
      <c r="AT610" s="166" t="s">
        <v>184</v>
      </c>
      <c r="AU610" s="166" t="s">
        <v>89</v>
      </c>
      <c r="AV610" s="13" t="s">
        <v>89</v>
      </c>
      <c r="AW610" s="13" t="s">
        <v>31</v>
      </c>
      <c r="AX610" s="13" t="s">
        <v>76</v>
      </c>
      <c r="AY610" s="166" t="s">
        <v>175</v>
      </c>
    </row>
    <row r="611" spans="2:51" s="13" customFormat="1">
      <c r="B611" s="165"/>
      <c r="D611" s="159" t="s">
        <v>184</v>
      </c>
      <c r="E611" s="166" t="s">
        <v>1</v>
      </c>
      <c r="F611" s="167" t="s">
        <v>1897</v>
      </c>
      <c r="H611" s="168">
        <v>1.33</v>
      </c>
      <c r="I611" s="169"/>
      <c r="L611" s="165"/>
      <c r="M611" s="170"/>
      <c r="T611" s="171"/>
      <c r="AT611" s="166" t="s">
        <v>184</v>
      </c>
      <c r="AU611" s="166" t="s">
        <v>89</v>
      </c>
      <c r="AV611" s="13" t="s">
        <v>89</v>
      </c>
      <c r="AW611" s="13" t="s">
        <v>31</v>
      </c>
      <c r="AX611" s="13" t="s">
        <v>76</v>
      </c>
      <c r="AY611" s="166" t="s">
        <v>175</v>
      </c>
    </row>
    <row r="612" spans="2:51" s="13" customFormat="1">
      <c r="B612" s="165"/>
      <c r="D612" s="159" t="s">
        <v>184</v>
      </c>
      <c r="E612" s="166" t="s">
        <v>1</v>
      </c>
      <c r="F612" s="167" t="s">
        <v>1898</v>
      </c>
      <c r="H612" s="168">
        <v>1.33</v>
      </c>
      <c r="I612" s="169"/>
      <c r="L612" s="165"/>
      <c r="M612" s="170"/>
      <c r="T612" s="171"/>
      <c r="AT612" s="166" t="s">
        <v>184</v>
      </c>
      <c r="AU612" s="166" t="s">
        <v>89</v>
      </c>
      <c r="AV612" s="13" t="s">
        <v>89</v>
      </c>
      <c r="AW612" s="13" t="s">
        <v>31</v>
      </c>
      <c r="AX612" s="13" t="s">
        <v>76</v>
      </c>
      <c r="AY612" s="166" t="s">
        <v>175</v>
      </c>
    </row>
    <row r="613" spans="2:51" s="13" customFormat="1">
      <c r="B613" s="165"/>
      <c r="D613" s="159" t="s">
        <v>184</v>
      </c>
      <c r="E613" s="166" t="s">
        <v>1</v>
      </c>
      <c r="F613" s="167" t="s">
        <v>1899</v>
      </c>
      <c r="H613" s="168">
        <v>46.25</v>
      </c>
      <c r="I613" s="169"/>
      <c r="L613" s="165"/>
      <c r="M613" s="170"/>
      <c r="T613" s="171"/>
      <c r="AT613" s="166" t="s">
        <v>184</v>
      </c>
      <c r="AU613" s="166" t="s">
        <v>89</v>
      </c>
      <c r="AV613" s="13" t="s">
        <v>89</v>
      </c>
      <c r="AW613" s="13" t="s">
        <v>31</v>
      </c>
      <c r="AX613" s="13" t="s">
        <v>76</v>
      </c>
      <c r="AY613" s="166" t="s">
        <v>175</v>
      </c>
    </row>
    <row r="614" spans="2:51" s="13" customFormat="1">
      <c r="B614" s="165"/>
      <c r="D614" s="159" t="s">
        <v>184</v>
      </c>
      <c r="E614" s="166" t="s">
        <v>1</v>
      </c>
      <c r="F614" s="167" t="s">
        <v>1900</v>
      </c>
      <c r="H614" s="168">
        <v>73.28</v>
      </c>
      <c r="I614" s="169"/>
      <c r="L614" s="165"/>
      <c r="M614" s="170"/>
      <c r="T614" s="171"/>
      <c r="AT614" s="166" t="s">
        <v>184</v>
      </c>
      <c r="AU614" s="166" t="s">
        <v>89</v>
      </c>
      <c r="AV614" s="13" t="s">
        <v>89</v>
      </c>
      <c r="AW614" s="13" t="s">
        <v>31</v>
      </c>
      <c r="AX614" s="13" t="s">
        <v>76</v>
      </c>
      <c r="AY614" s="166" t="s">
        <v>175</v>
      </c>
    </row>
    <row r="615" spans="2:51" s="13" customFormat="1">
      <c r="B615" s="165"/>
      <c r="D615" s="159" t="s">
        <v>184</v>
      </c>
      <c r="E615" s="166" t="s">
        <v>1</v>
      </c>
      <c r="F615" s="167" t="s">
        <v>1901</v>
      </c>
      <c r="H615" s="168">
        <v>15.21</v>
      </c>
      <c r="I615" s="169"/>
      <c r="L615" s="165"/>
      <c r="M615" s="170"/>
      <c r="T615" s="171"/>
      <c r="AT615" s="166" t="s">
        <v>184</v>
      </c>
      <c r="AU615" s="166" t="s">
        <v>89</v>
      </c>
      <c r="AV615" s="13" t="s">
        <v>89</v>
      </c>
      <c r="AW615" s="13" t="s">
        <v>31</v>
      </c>
      <c r="AX615" s="13" t="s">
        <v>76</v>
      </c>
      <c r="AY615" s="166" t="s">
        <v>175</v>
      </c>
    </row>
    <row r="616" spans="2:51" s="13" customFormat="1">
      <c r="B616" s="165"/>
      <c r="D616" s="159" t="s">
        <v>184</v>
      </c>
      <c r="E616" s="166" t="s">
        <v>1</v>
      </c>
      <c r="F616" s="167" t="s">
        <v>1902</v>
      </c>
      <c r="H616" s="168">
        <v>5.36</v>
      </c>
      <c r="I616" s="169"/>
      <c r="L616" s="165"/>
      <c r="M616" s="170"/>
      <c r="T616" s="171"/>
      <c r="AT616" s="166" t="s">
        <v>184</v>
      </c>
      <c r="AU616" s="166" t="s">
        <v>89</v>
      </c>
      <c r="AV616" s="13" t="s">
        <v>89</v>
      </c>
      <c r="AW616" s="13" t="s">
        <v>31</v>
      </c>
      <c r="AX616" s="13" t="s">
        <v>76</v>
      </c>
      <c r="AY616" s="166" t="s">
        <v>175</v>
      </c>
    </row>
    <row r="617" spans="2:51" s="13" customFormat="1">
      <c r="B617" s="165"/>
      <c r="D617" s="159" t="s">
        <v>184</v>
      </c>
      <c r="E617" s="166" t="s">
        <v>1</v>
      </c>
      <c r="F617" s="167" t="s">
        <v>1903</v>
      </c>
      <c r="H617" s="168">
        <v>3.89</v>
      </c>
      <c r="I617" s="169"/>
      <c r="L617" s="165"/>
      <c r="M617" s="170"/>
      <c r="T617" s="171"/>
      <c r="AT617" s="166" t="s">
        <v>184</v>
      </c>
      <c r="AU617" s="166" t="s">
        <v>89</v>
      </c>
      <c r="AV617" s="13" t="s">
        <v>89</v>
      </c>
      <c r="AW617" s="13" t="s">
        <v>31</v>
      </c>
      <c r="AX617" s="13" t="s">
        <v>76</v>
      </c>
      <c r="AY617" s="166" t="s">
        <v>175</v>
      </c>
    </row>
    <row r="618" spans="2:51" s="13" customFormat="1">
      <c r="B618" s="165"/>
      <c r="D618" s="159" t="s">
        <v>184</v>
      </c>
      <c r="E618" s="166" t="s">
        <v>1</v>
      </c>
      <c r="F618" s="167" t="s">
        <v>1904</v>
      </c>
      <c r="H618" s="168">
        <v>6.34</v>
      </c>
      <c r="I618" s="169"/>
      <c r="L618" s="165"/>
      <c r="M618" s="170"/>
      <c r="T618" s="171"/>
      <c r="AT618" s="166" t="s">
        <v>184</v>
      </c>
      <c r="AU618" s="166" t="s">
        <v>89</v>
      </c>
      <c r="AV618" s="13" t="s">
        <v>89</v>
      </c>
      <c r="AW618" s="13" t="s">
        <v>31</v>
      </c>
      <c r="AX618" s="13" t="s">
        <v>76</v>
      </c>
      <c r="AY618" s="166" t="s">
        <v>175</v>
      </c>
    </row>
    <row r="619" spans="2:51" s="13" customFormat="1">
      <c r="B619" s="165"/>
      <c r="D619" s="159" t="s">
        <v>184</v>
      </c>
      <c r="E619" s="166" t="s">
        <v>1</v>
      </c>
      <c r="F619" s="167" t="s">
        <v>1905</v>
      </c>
      <c r="H619" s="168">
        <v>8.68</v>
      </c>
      <c r="I619" s="169"/>
      <c r="L619" s="165"/>
      <c r="M619" s="170"/>
      <c r="T619" s="171"/>
      <c r="AT619" s="166" t="s">
        <v>184</v>
      </c>
      <c r="AU619" s="166" t="s">
        <v>89</v>
      </c>
      <c r="AV619" s="13" t="s">
        <v>89</v>
      </c>
      <c r="AW619" s="13" t="s">
        <v>31</v>
      </c>
      <c r="AX619" s="13" t="s">
        <v>76</v>
      </c>
      <c r="AY619" s="166" t="s">
        <v>175</v>
      </c>
    </row>
    <row r="620" spans="2:51" s="13" customFormat="1">
      <c r="B620" s="165"/>
      <c r="D620" s="159" t="s">
        <v>184</v>
      </c>
      <c r="E620" s="166" t="s">
        <v>1</v>
      </c>
      <c r="F620" s="167" t="s">
        <v>1906</v>
      </c>
      <c r="H620" s="168">
        <v>12.4</v>
      </c>
      <c r="I620" s="169"/>
      <c r="L620" s="165"/>
      <c r="M620" s="170"/>
      <c r="T620" s="171"/>
      <c r="AT620" s="166" t="s">
        <v>184</v>
      </c>
      <c r="AU620" s="166" t="s">
        <v>89</v>
      </c>
      <c r="AV620" s="13" t="s">
        <v>89</v>
      </c>
      <c r="AW620" s="13" t="s">
        <v>31</v>
      </c>
      <c r="AX620" s="13" t="s">
        <v>76</v>
      </c>
      <c r="AY620" s="166" t="s">
        <v>175</v>
      </c>
    </row>
    <row r="621" spans="2:51" s="13" customFormat="1">
      <c r="B621" s="165"/>
      <c r="D621" s="159" t="s">
        <v>184</v>
      </c>
      <c r="E621" s="166" t="s">
        <v>1</v>
      </c>
      <c r="F621" s="167" t="s">
        <v>1907</v>
      </c>
      <c r="H621" s="168">
        <v>12.81</v>
      </c>
      <c r="I621" s="169"/>
      <c r="L621" s="165"/>
      <c r="M621" s="170"/>
      <c r="T621" s="171"/>
      <c r="AT621" s="166" t="s">
        <v>184</v>
      </c>
      <c r="AU621" s="166" t="s">
        <v>89</v>
      </c>
      <c r="AV621" s="13" t="s">
        <v>89</v>
      </c>
      <c r="AW621" s="13" t="s">
        <v>31</v>
      </c>
      <c r="AX621" s="13" t="s">
        <v>76</v>
      </c>
      <c r="AY621" s="166" t="s">
        <v>175</v>
      </c>
    </row>
    <row r="622" spans="2:51" s="13" customFormat="1">
      <c r="B622" s="165"/>
      <c r="D622" s="159" t="s">
        <v>184</v>
      </c>
      <c r="E622" s="166" t="s">
        <v>1</v>
      </c>
      <c r="F622" s="167" t="s">
        <v>1908</v>
      </c>
      <c r="H622" s="168">
        <v>49.17</v>
      </c>
      <c r="I622" s="169"/>
      <c r="L622" s="165"/>
      <c r="M622" s="170"/>
      <c r="T622" s="171"/>
      <c r="AT622" s="166" t="s">
        <v>184</v>
      </c>
      <c r="AU622" s="166" t="s">
        <v>89</v>
      </c>
      <c r="AV622" s="13" t="s">
        <v>89</v>
      </c>
      <c r="AW622" s="13" t="s">
        <v>31</v>
      </c>
      <c r="AX622" s="13" t="s">
        <v>76</v>
      </c>
      <c r="AY622" s="166" t="s">
        <v>175</v>
      </c>
    </row>
    <row r="623" spans="2:51" s="15" customFormat="1">
      <c r="B623" s="202"/>
      <c r="D623" s="159" t="s">
        <v>184</v>
      </c>
      <c r="E623" s="203" t="s">
        <v>1</v>
      </c>
      <c r="F623" s="204" t="s">
        <v>1733</v>
      </c>
      <c r="H623" s="205">
        <v>462.2</v>
      </c>
      <c r="I623" s="206"/>
      <c r="L623" s="202"/>
      <c r="M623" s="207"/>
      <c r="T623" s="208"/>
      <c r="AT623" s="203" t="s">
        <v>184</v>
      </c>
      <c r="AU623" s="203" t="s">
        <v>89</v>
      </c>
      <c r="AV623" s="15" t="s">
        <v>176</v>
      </c>
      <c r="AW623" s="15" t="s">
        <v>31</v>
      </c>
      <c r="AX623" s="15" t="s">
        <v>76</v>
      </c>
      <c r="AY623" s="203" t="s">
        <v>175</v>
      </c>
    </row>
    <row r="624" spans="2:51" s="14" customFormat="1">
      <c r="B624" s="183"/>
      <c r="D624" s="159" t="s">
        <v>184</v>
      </c>
      <c r="E624" s="184" t="s">
        <v>1</v>
      </c>
      <c r="F624" s="185" t="s">
        <v>204</v>
      </c>
      <c r="H624" s="186">
        <v>3615.53</v>
      </c>
      <c r="I624" s="187"/>
      <c r="L624" s="183"/>
      <c r="M624" s="188"/>
      <c r="T624" s="189"/>
      <c r="AT624" s="184" t="s">
        <v>184</v>
      </c>
      <c r="AU624" s="184" t="s">
        <v>89</v>
      </c>
      <c r="AV624" s="14" t="s">
        <v>182</v>
      </c>
      <c r="AW624" s="14" t="s">
        <v>31</v>
      </c>
      <c r="AX624" s="14" t="s">
        <v>83</v>
      </c>
      <c r="AY624" s="184" t="s">
        <v>175</v>
      </c>
    </row>
    <row r="625" spans="2:65" s="1" customFormat="1" ht="37.9" customHeight="1">
      <c r="B625" s="143"/>
      <c r="C625" s="144" t="s">
        <v>510</v>
      </c>
      <c r="D625" s="144" t="s">
        <v>178</v>
      </c>
      <c r="E625" s="145" t="s">
        <v>1945</v>
      </c>
      <c r="F625" s="146" t="s">
        <v>1946</v>
      </c>
      <c r="G625" s="147" t="s">
        <v>197</v>
      </c>
      <c r="H625" s="148">
        <v>661.32399999999996</v>
      </c>
      <c r="I625" s="149"/>
      <c r="J625" s="150">
        <f>ROUND(I625*H625,2)</f>
        <v>0</v>
      </c>
      <c r="K625" s="151"/>
      <c r="L625" s="32"/>
      <c r="M625" s="152" t="s">
        <v>1</v>
      </c>
      <c r="N625" s="153" t="s">
        <v>42</v>
      </c>
      <c r="P625" s="154">
        <f>O625*H625</f>
        <v>0</v>
      </c>
      <c r="Q625" s="154">
        <v>0</v>
      </c>
      <c r="R625" s="154">
        <f>Q625*H625</f>
        <v>0</v>
      </c>
      <c r="S625" s="154">
        <v>0.19600000000000001</v>
      </c>
      <c r="T625" s="155">
        <f>S625*H625</f>
        <v>129.61950400000001</v>
      </c>
      <c r="AR625" s="156" t="s">
        <v>182</v>
      </c>
      <c r="AT625" s="156" t="s">
        <v>178</v>
      </c>
      <c r="AU625" s="156" t="s">
        <v>89</v>
      </c>
      <c r="AY625" s="17" t="s">
        <v>175</v>
      </c>
      <c r="BE625" s="157">
        <f>IF(N625="základná",J625,0)</f>
        <v>0</v>
      </c>
      <c r="BF625" s="157">
        <f>IF(N625="znížená",J625,0)</f>
        <v>0</v>
      </c>
      <c r="BG625" s="157">
        <f>IF(N625="zákl. prenesená",J625,0)</f>
        <v>0</v>
      </c>
      <c r="BH625" s="157">
        <f>IF(N625="zníž. prenesená",J625,0)</f>
        <v>0</v>
      </c>
      <c r="BI625" s="157">
        <f>IF(N625="nulová",J625,0)</f>
        <v>0</v>
      </c>
      <c r="BJ625" s="17" t="s">
        <v>89</v>
      </c>
      <c r="BK625" s="157">
        <f>ROUND(I625*H625,2)</f>
        <v>0</v>
      </c>
      <c r="BL625" s="17" t="s">
        <v>182</v>
      </c>
      <c r="BM625" s="156" t="s">
        <v>1947</v>
      </c>
    </row>
    <row r="626" spans="2:65" s="12" customFormat="1">
      <c r="B626" s="158"/>
      <c r="D626" s="159" t="s">
        <v>184</v>
      </c>
      <c r="E626" s="160" t="s">
        <v>1</v>
      </c>
      <c r="F626" s="161" t="s">
        <v>1770</v>
      </c>
      <c r="H626" s="160" t="s">
        <v>1</v>
      </c>
      <c r="I626" s="162"/>
      <c r="L626" s="158"/>
      <c r="M626" s="163"/>
      <c r="T626" s="164"/>
      <c r="AT626" s="160" t="s">
        <v>184</v>
      </c>
      <c r="AU626" s="160" t="s">
        <v>89</v>
      </c>
      <c r="AV626" s="12" t="s">
        <v>83</v>
      </c>
      <c r="AW626" s="12" t="s">
        <v>31</v>
      </c>
      <c r="AX626" s="12" t="s">
        <v>76</v>
      </c>
      <c r="AY626" s="160" t="s">
        <v>175</v>
      </c>
    </row>
    <row r="627" spans="2:65" s="13" customFormat="1">
      <c r="B627" s="165"/>
      <c r="D627" s="159" t="s">
        <v>184</v>
      </c>
      <c r="E627" s="166" t="s">
        <v>1</v>
      </c>
      <c r="F627" s="167" t="s">
        <v>1948</v>
      </c>
      <c r="H627" s="168">
        <v>12.738</v>
      </c>
      <c r="I627" s="169"/>
      <c r="L627" s="165"/>
      <c r="M627" s="170"/>
      <c r="T627" s="171"/>
      <c r="AT627" s="166" t="s">
        <v>184</v>
      </c>
      <c r="AU627" s="166" t="s">
        <v>89</v>
      </c>
      <c r="AV627" s="13" t="s">
        <v>89</v>
      </c>
      <c r="AW627" s="13" t="s">
        <v>31</v>
      </c>
      <c r="AX627" s="13" t="s">
        <v>76</v>
      </c>
      <c r="AY627" s="166" t="s">
        <v>175</v>
      </c>
    </row>
    <row r="628" spans="2:65" s="13" customFormat="1">
      <c r="B628" s="165"/>
      <c r="D628" s="159" t="s">
        <v>184</v>
      </c>
      <c r="E628" s="166" t="s">
        <v>1</v>
      </c>
      <c r="F628" s="167" t="s">
        <v>1949</v>
      </c>
      <c r="H628" s="168">
        <v>153.405</v>
      </c>
      <c r="I628" s="169"/>
      <c r="L628" s="165"/>
      <c r="M628" s="170"/>
      <c r="T628" s="171"/>
      <c r="AT628" s="166" t="s">
        <v>184</v>
      </c>
      <c r="AU628" s="166" t="s">
        <v>89</v>
      </c>
      <c r="AV628" s="13" t="s">
        <v>89</v>
      </c>
      <c r="AW628" s="13" t="s">
        <v>31</v>
      </c>
      <c r="AX628" s="13" t="s">
        <v>76</v>
      </c>
      <c r="AY628" s="166" t="s">
        <v>175</v>
      </c>
    </row>
    <row r="629" spans="2:65" s="13" customFormat="1">
      <c r="B629" s="165"/>
      <c r="D629" s="159" t="s">
        <v>184</v>
      </c>
      <c r="E629" s="166" t="s">
        <v>1</v>
      </c>
      <c r="F629" s="167" t="s">
        <v>1950</v>
      </c>
      <c r="H629" s="168">
        <v>66.78</v>
      </c>
      <c r="I629" s="169"/>
      <c r="L629" s="165"/>
      <c r="M629" s="170"/>
      <c r="T629" s="171"/>
      <c r="AT629" s="166" t="s">
        <v>184</v>
      </c>
      <c r="AU629" s="166" t="s">
        <v>89</v>
      </c>
      <c r="AV629" s="13" t="s">
        <v>89</v>
      </c>
      <c r="AW629" s="13" t="s">
        <v>31</v>
      </c>
      <c r="AX629" s="13" t="s">
        <v>76</v>
      </c>
      <c r="AY629" s="166" t="s">
        <v>175</v>
      </c>
    </row>
    <row r="630" spans="2:65" s="13" customFormat="1">
      <c r="B630" s="165"/>
      <c r="D630" s="159" t="s">
        <v>184</v>
      </c>
      <c r="E630" s="166" t="s">
        <v>1</v>
      </c>
      <c r="F630" s="167" t="s">
        <v>1951</v>
      </c>
      <c r="H630" s="168">
        <v>35.994</v>
      </c>
      <c r="I630" s="169"/>
      <c r="L630" s="165"/>
      <c r="M630" s="170"/>
      <c r="T630" s="171"/>
      <c r="AT630" s="166" t="s">
        <v>184</v>
      </c>
      <c r="AU630" s="166" t="s">
        <v>89</v>
      </c>
      <c r="AV630" s="13" t="s">
        <v>89</v>
      </c>
      <c r="AW630" s="13" t="s">
        <v>31</v>
      </c>
      <c r="AX630" s="13" t="s">
        <v>76</v>
      </c>
      <c r="AY630" s="166" t="s">
        <v>175</v>
      </c>
    </row>
    <row r="631" spans="2:65" s="13" customFormat="1">
      <c r="B631" s="165"/>
      <c r="D631" s="159" t="s">
        <v>184</v>
      </c>
      <c r="E631" s="166" t="s">
        <v>1</v>
      </c>
      <c r="F631" s="167" t="s">
        <v>1952</v>
      </c>
      <c r="H631" s="168">
        <v>76.965000000000003</v>
      </c>
      <c r="I631" s="169"/>
      <c r="L631" s="165"/>
      <c r="M631" s="170"/>
      <c r="T631" s="171"/>
      <c r="AT631" s="166" t="s">
        <v>184</v>
      </c>
      <c r="AU631" s="166" t="s">
        <v>89</v>
      </c>
      <c r="AV631" s="13" t="s">
        <v>89</v>
      </c>
      <c r="AW631" s="13" t="s">
        <v>31</v>
      </c>
      <c r="AX631" s="13" t="s">
        <v>76</v>
      </c>
      <c r="AY631" s="166" t="s">
        <v>175</v>
      </c>
    </row>
    <row r="632" spans="2:65" s="13" customFormat="1">
      <c r="B632" s="165"/>
      <c r="D632" s="159" t="s">
        <v>184</v>
      </c>
      <c r="E632" s="166" t="s">
        <v>1</v>
      </c>
      <c r="F632" s="167" t="s">
        <v>1953</v>
      </c>
      <c r="H632" s="168">
        <v>161.91</v>
      </c>
      <c r="I632" s="169"/>
      <c r="L632" s="165"/>
      <c r="M632" s="170"/>
      <c r="T632" s="171"/>
      <c r="AT632" s="166" t="s">
        <v>184</v>
      </c>
      <c r="AU632" s="166" t="s">
        <v>89</v>
      </c>
      <c r="AV632" s="13" t="s">
        <v>89</v>
      </c>
      <c r="AW632" s="13" t="s">
        <v>31</v>
      </c>
      <c r="AX632" s="13" t="s">
        <v>76</v>
      </c>
      <c r="AY632" s="166" t="s">
        <v>175</v>
      </c>
    </row>
    <row r="633" spans="2:65" s="13" customFormat="1">
      <c r="B633" s="165"/>
      <c r="D633" s="159" t="s">
        <v>184</v>
      </c>
      <c r="E633" s="166" t="s">
        <v>1</v>
      </c>
      <c r="F633" s="167" t="s">
        <v>1954</v>
      </c>
      <c r="H633" s="168">
        <v>58.54</v>
      </c>
      <c r="I633" s="169"/>
      <c r="L633" s="165"/>
      <c r="M633" s="170"/>
      <c r="T633" s="171"/>
      <c r="AT633" s="166" t="s">
        <v>184</v>
      </c>
      <c r="AU633" s="166" t="s">
        <v>89</v>
      </c>
      <c r="AV633" s="13" t="s">
        <v>89</v>
      </c>
      <c r="AW633" s="13" t="s">
        <v>31</v>
      </c>
      <c r="AX633" s="13" t="s">
        <v>76</v>
      </c>
      <c r="AY633" s="166" t="s">
        <v>175</v>
      </c>
    </row>
    <row r="634" spans="2:65" s="13" customFormat="1">
      <c r="B634" s="165"/>
      <c r="D634" s="159" t="s">
        <v>184</v>
      </c>
      <c r="E634" s="166" t="s">
        <v>1</v>
      </c>
      <c r="F634" s="167" t="s">
        <v>1955</v>
      </c>
      <c r="H634" s="168">
        <v>24.611999999999998</v>
      </c>
      <c r="I634" s="169"/>
      <c r="L634" s="165"/>
      <c r="M634" s="170"/>
      <c r="T634" s="171"/>
      <c r="AT634" s="166" t="s">
        <v>184</v>
      </c>
      <c r="AU634" s="166" t="s">
        <v>89</v>
      </c>
      <c r="AV634" s="13" t="s">
        <v>89</v>
      </c>
      <c r="AW634" s="13" t="s">
        <v>31</v>
      </c>
      <c r="AX634" s="13" t="s">
        <v>76</v>
      </c>
      <c r="AY634" s="166" t="s">
        <v>175</v>
      </c>
    </row>
    <row r="635" spans="2:65" s="13" customFormat="1">
      <c r="B635" s="165"/>
      <c r="D635" s="159" t="s">
        <v>184</v>
      </c>
      <c r="E635" s="166" t="s">
        <v>1</v>
      </c>
      <c r="F635" s="167" t="s">
        <v>1956</v>
      </c>
      <c r="H635" s="168">
        <v>32.76</v>
      </c>
      <c r="I635" s="169"/>
      <c r="L635" s="165"/>
      <c r="M635" s="170"/>
      <c r="T635" s="171"/>
      <c r="AT635" s="166" t="s">
        <v>184</v>
      </c>
      <c r="AU635" s="166" t="s">
        <v>89</v>
      </c>
      <c r="AV635" s="13" t="s">
        <v>89</v>
      </c>
      <c r="AW635" s="13" t="s">
        <v>31</v>
      </c>
      <c r="AX635" s="13" t="s">
        <v>76</v>
      </c>
      <c r="AY635" s="166" t="s">
        <v>175</v>
      </c>
    </row>
    <row r="636" spans="2:65" s="12" customFormat="1">
      <c r="B636" s="158"/>
      <c r="D636" s="159" t="s">
        <v>184</v>
      </c>
      <c r="E636" s="160" t="s">
        <v>1</v>
      </c>
      <c r="F636" s="161" t="s">
        <v>1780</v>
      </c>
      <c r="H636" s="160" t="s">
        <v>1</v>
      </c>
      <c r="I636" s="162"/>
      <c r="L636" s="158"/>
      <c r="M636" s="163"/>
      <c r="T636" s="164"/>
      <c r="AT636" s="160" t="s">
        <v>184</v>
      </c>
      <c r="AU636" s="160" t="s">
        <v>89</v>
      </c>
      <c r="AV636" s="12" t="s">
        <v>83</v>
      </c>
      <c r="AW636" s="12" t="s">
        <v>31</v>
      </c>
      <c r="AX636" s="12" t="s">
        <v>76</v>
      </c>
      <c r="AY636" s="160" t="s">
        <v>175</v>
      </c>
    </row>
    <row r="637" spans="2:65" s="13" customFormat="1">
      <c r="B637" s="165"/>
      <c r="D637" s="159" t="s">
        <v>184</v>
      </c>
      <c r="E637" s="166" t="s">
        <v>1</v>
      </c>
      <c r="F637" s="167" t="s">
        <v>1957</v>
      </c>
      <c r="H637" s="168">
        <v>37.619999999999997</v>
      </c>
      <c r="I637" s="169"/>
      <c r="L637" s="165"/>
      <c r="M637" s="170"/>
      <c r="T637" s="171"/>
      <c r="AT637" s="166" t="s">
        <v>184</v>
      </c>
      <c r="AU637" s="166" t="s">
        <v>89</v>
      </c>
      <c r="AV637" s="13" t="s">
        <v>89</v>
      </c>
      <c r="AW637" s="13" t="s">
        <v>31</v>
      </c>
      <c r="AX637" s="13" t="s">
        <v>76</v>
      </c>
      <c r="AY637" s="166" t="s">
        <v>175</v>
      </c>
    </row>
    <row r="638" spans="2:65" s="14" customFormat="1">
      <c r="B638" s="183"/>
      <c r="D638" s="159" t="s">
        <v>184</v>
      </c>
      <c r="E638" s="184" t="s">
        <v>1</v>
      </c>
      <c r="F638" s="185" t="s">
        <v>204</v>
      </c>
      <c r="H638" s="186">
        <v>661.32399999999996</v>
      </c>
      <c r="I638" s="187"/>
      <c r="L638" s="183"/>
      <c r="M638" s="188"/>
      <c r="T638" s="189"/>
      <c r="AT638" s="184" t="s">
        <v>184</v>
      </c>
      <c r="AU638" s="184" t="s">
        <v>89</v>
      </c>
      <c r="AV638" s="14" t="s">
        <v>182</v>
      </c>
      <c r="AW638" s="14" t="s">
        <v>31</v>
      </c>
      <c r="AX638" s="14" t="s">
        <v>83</v>
      </c>
      <c r="AY638" s="184" t="s">
        <v>175</v>
      </c>
    </row>
    <row r="639" spans="2:65" s="1" customFormat="1" ht="44.25" customHeight="1">
      <c r="B639" s="143"/>
      <c r="C639" s="144" t="s">
        <v>514</v>
      </c>
      <c r="D639" s="144" t="s">
        <v>178</v>
      </c>
      <c r="E639" s="145" t="s">
        <v>287</v>
      </c>
      <c r="F639" s="146" t="s">
        <v>288</v>
      </c>
      <c r="G639" s="147" t="s">
        <v>289</v>
      </c>
      <c r="H639" s="148">
        <v>12.342000000000001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42</v>
      </c>
      <c r="P639" s="154">
        <f>O639*H639</f>
        <v>0</v>
      </c>
      <c r="Q639" s="154">
        <v>0</v>
      </c>
      <c r="R639" s="154">
        <f>Q639*H639</f>
        <v>0</v>
      </c>
      <c r="S639" s="154">
        <v>1.905</v>
      </c>
      <c r="T639" s="155">
        <f>S639*H639</f>
        <v>23.511510000000001</v>
      </c>
      <c r="AR639" s="156" t="s">
        <v>182</v>
      </c>
      <c r="AT639" s="156" t="s">
        <v>178</v>
      </c>
      <c r="AU639" s="156" t="s">
        <v>89</v>
      </c>
      <c r="AY639" s="17" t="s">
        <v>175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89</v>
      </c>
      <c r="BK639" s="157">
        <f>ROUND(I639*H639,2)</f>
        <v>0</v>
      </c>
      <c r="BL639" s="17" t="s">
        <v>182</v>
      </c>
      <c r="BM639" s="156" t="s">
        <v>1958</v>
      </c>
    </row>
    <row r="640" spans="2:65" s="12" customFormat="1">
      <c r="B640" s="158"/>
      <c r="D640" s="159" t="s">
        <v>184</v>
      </c>
      <c r="E640" s="160" t="s">
        <v>1</v>
      </c>
      <c r="F640" s="161" t="s">
        <v>1782</v>
      </c>
      <c r="H640" s="160" t="s">
        <v>1</v>
      </c>
      <c r="I640" s="162"/>
      <c r="L640" s="158"/>
      <c r="M640" s="163"/>
      <c r="T640" s="164"/>
      <c r="AT640" s="160" t="s">
        <v>184</v>
      </c>
      <c r="AU640" s="160" t="s">
        <v>89</v>
      </c>
      <c r="AV640" s="12" t="s">
        <v>83</v>
      </c>
      <c r="AW640" s="12" t="s">
        <v>31</v>
      </c>
      <c r="AX640" s="12" t="s">
        <v>76</v>
      </c>
      <c r="AY640" s="160" t="s">
        <v>175</v>
      </c>
    </row>
    <row r="641" spans="2:65" s="13" customFormat="1">
      <c r="B641" s="165"/>
      <c r="D641" s="159" t="s">
        <v>184</v>
      </c>
      <c r="E641" s="166" t="s">
        <v>1</v>
      </c>
      <c r="F641" s="167" t="s">
        <v>1959</v>
      </c>
      <c r="H641" s="168">
        <v>8.5139999999999993</v>
      </c>
      <c r="I641" s="169"/>
      <c r="L641" s="165"/>
      <c r="M641" s="170"/>
      <c r="T641" s="171"/>
      <c r="AT641" s="166" t="s">
        <v>184</v>
      </c>
      <c r="AU641" s="166" t="s">
        <v>89</v>
      </c>
      <c r="AV641" s="13" t="s">
        <v>89</v>
      </c>
      <c r="AW641" s="13" t="s">
        <v>31</v>
      </c>
      <c r="AX641" s="13" t="s">
        <v>76</v>
      </c>
      <c r="AY641" s="166" t="s">
        <v>175</v>
      </c>
    </row>
    <row r="642" spans="2:65" s="13" customFormat="1">
      <c r="B642" s="165"/>
      <c r="D642" s="159" t="s">
        <v>184</v>
      </c>
      <c r="E642" s="166" t="s">
        <v>1</v>
      </c>
      <c r="F642" s="167" t="s">
        <v>1960</v>
      </c>
      <c r="H642" s="168">
        <v>1.6830000000000001</v>
      </c>
      <c r="I642" s="169"/>
      <c r="L642" s="165"/>
      <c r="M642" s="170"/>
      <c r="T642" s="171"/>
      <c r="AT642" s="166" t="s">
        <v>184</v>
      </c>
      <c r="AU642" s="166" t="s">
        <v>89</v>
      </c>
      <c r="AV642" s="13" t="s">
        <v>89</v>
      </c>
      <c r="AW642" s="13" t="s">
        <v>31</v>
      </c>
      <c r="AX642" s="13" t="s">
        <v>76</v>
      </c>
      <c r="AY642" s="166" t="s">
        <v>175</v>
      </c>
    </row>
    <row r="643" spans="2:65" s="13" customFormat="1">
      <c r="B643" s="165"/>
      <c r="D643" s="159" t="s">
        <v>184</v>
      </c>
      <c r="E643" s="166" t="s">
        <v>1</v>
      </c>
      <c r="F643" s="167" t="s">
        <v>1961</v>
      </c>
      <c r="H643" s="168">
        <v>2.145</v>
      </c>
      <c r="I643" s="169"/>
      <c r="L643" s="165"/>
      <c r="M643" s="170"/>
      <c r="T643" s="171"/>
      <c r="AT643" s="166" t="s">
        <v>184</v>
      </c>
      <c r="AU643" s="166" t="s">
        <v>89</v>
      </c>
      <c r="AV643" s="13" t="s">
        <v>89</v>
      </c>
      <c r="AW643" s="13" t="s">
        <v>31</v>
      </c>
      <c r="AX643" s="13" t="s">
        <v>76</v>
      </c>
      <c r="AY643" s="166" t="s">
        <v>175</v>
      </c>
    </row>
    <row r="644" spans="2:65" s="14" customFormat="1">
      <c r="B644" s="183"/>
      <c r="D644" s="159" t="s">
        <v>184</v>
      </c>
      <c r="E644" s="184" t="s">
        <v>1</v>
      </c>
      <c r="F644" s="185" t="s">
        <v>204</v>
      </c>
      <c r="H644" s="186">
        <v>12.342000000000001</v>
      </c>
      <c r="I644" s="187"/>
      <c r="L644" s="183"/>
      <c r="M644" s="188"/>
      <c r="T644" s="189"/>
      <c r="AT644" s="184" t="s">
        <v>184</v>
      </c>
      <c r="AU644" s="184" t="s">
        <v>89</v>
      </c>
      <c r="AV644" s="14" t="s">
        <v>182</v>
      </c>
      <c r="AW644" s="14" t="s">
        <v>31</v>
      </c>
      <c r="AX644" s="14" t="s">
        <v>83</v>
      </c>
      <c r="AY644" s="184" t="s">
        <v>175</v>
      </c>
    </row>
    <row r="645" spans="2:65" s="1" customFormat="1" ht="37.9" customHeight="1">
      <c r="B645" s="143"/>
      <c r="C645" s="144" t="s">
        <v>518</v>
      </c>
      <c r="D645" s="144" t="s">
        <v>178</v>
      </c>
      <c r="E645" s="145" t="s">
        <v>1962</v>
      </c>
      <c r="F645" s="146" t="s">
        <v>1963</v>
      </c>
      <c r="G645" s="147" t="s">
        <v>289</v>
      </c>
      <c r="H645" s="148">
        <v>3.4470000000000001</v>
      </c>
      <c r="I645" s="149"/>
      <c r="J645" s="150">
        <f>ROUND(I645*H645,2)</f>
        <v>0</v>
      </c>
      <c r="K645" s="151"/>
      <c r="L645" s="32"/>
      <c r="M645" s="152" t="s">
        <v>1</v>
      </c>
      <c r="N645" s="153" t="s">
        <v>42</v>
      </c>
      <c r="P645" s="154">
        <f>O645*H645</f>
        <v>0</v>
      </c>
      <c r="Q645" s="154">
        <v>0</v>
      </c>
      <c r="R645" s="154">
        <f>Q645*H645</f>
        <v>0</v>
      </c>
      <c r="S645" s="154">
        <v>2.2000000000000002</v>
      </c>
      <c r="T645" s="155">
        <f>S645*H645</f>
        <v>7.583400000000001</v>
      </c>
      <c r="AR645" s="156" t="s">
        <v>182</v>
      </c>
      <c r="AT645" s="156" t="s">
        <v>178</v>
      </c>
      <c r="AU645" s="156" t="s">
        <v>89</v>
      </c>
      <c r="AY645" s="17" t="s">
        <v>175</v>
      </c>
      <c r="BE645" s="157">
        <f>IF(N645="základná",J645,0)</f>
        <v>0</v>
      </c>
      <c r="BF645" s="157">
        <f>IF(N645="znížená",J645,0)</f>
        <v>0</v>
      </c>
      <c r="BG645" s="157">
        <f>IF(N645="zákl. prenesená",J645,0)</f>
        <v>0</v>
      </c>
      <c r="BH645" s="157">
        <f>IF(N645="zníž. prenesená",J645,0)</f>
        <v>0</v>
      </c>
      <c r="BI645" s="157">
        <f>IF(N645="nulová",J645,0)</f>
        <v>0</v>
      </c>
      <c r="BJ645" s="17" t="s">
        <v>89</v>
      </c>
      <c r="BK645" s="157">
        <f>ROUND(I645*H645,2)</f>
        <v>0</v>
      </c>
      <c r="BL645" s="17" t="s">
        <v>182</v>
      </c>
      <c r="BM645" s="156" t="s">
        <v>1964</v>
      </c>
    </row>
    <row r="646" spans="2:65" s="12" customFormat="1">
      <c r="B646" s="158"/>
      <c r="D646" s="159" t="s">
        <v>184</v>
      </c>
      <c r="E646" s="160" t="s">
        <v>1</v>
      </c>
      <c r="F646" s="161" t="s">
        <v>1762</v>
      </c>
      <c r="H646" s="160" t="s">
        <v>1</v>
      </c>
      <c r="I646" s="162"/>
      <c r="L646" s="158"/>
      <c r="M646" s="163"/>
      <c r="T646" s="164"/>
      <c r="AT646" s="160" t="s">
        <v>184</v>
      </c>
      <c r="AU646" s="160" t="s">
        <v>89</v>
      </c>
      <c r="AV646" s="12" t="s">
        <v>83</v>
      </c>
      <c r="AW646" s="12" t="s">
        <v>31</v>
      </c>
      <c r="AX646" s="12" t="s">
        <v>76</v>
      </c>
      <c r="AY646" s="160" t="s">
        <v>175</v>
      </c>
    </row>
    <row r="647" spans="2:65" s="13" customFormat="1">
      <c r="B647" s="165"/>
      <c r="D647" s="159" t="s">
        <v>184</v>
      </c>
      <c r="E647" s="166" t="s">
        <v>1</v>
      </c>
      <c r="F647" s="167" t="s">
        <v>1965</v>
      </c>
      <c r="H647" s="168">
        <v>0.68700000000000006</v>
      </c>
      <c r="I647" s="169"/>
      <c r="L647" s="165"/>
      <c r="M647" s="170"/>
      <c r="T647" s="171"/>
      <c r="AT647" s="166" t="s">
        <v>184</v>
      </c>
      <c r="AU647" s="166" t="s">
        <v>89</v>
      </c>
      <c r="AV647" s="13" t="s">
        <v>89</v>
      </c>
      <c r="AW647" s="13" t="s">
        <v>31</v>
      </c>
      <c r="AX647" s="13" t="s">
        <v>76</v>
      </c>
      <c r="AY647" s="166" t="s">
        <v>175</v>
      </c>
    </row>
    <row r="648" spans="2:65" s="13" customFormat="1" ht="45">
      <c r="B648" s="165"/>
      <c r="D648" s="159" t="s">
        <v>184</v>
      </c>
      <c r="E648" s="166" t="s">
        <v>1</v>
      </c>
      <c r="F648" s="167" t="s">
        <v>1966</v>
      </c>
      <c r="H648" s="168">
        <v>2.76</v>
      </c>
      <c r="I648" s="169"/>
      <c r="L648" s="165"/>
      <c r="M648" s="170"/>
      <c r="T648" s="171"/>
      <c r="AT648" s="166" t="s">
        <v>184</v>
      </c>
      <c r="AU648" s="166" t="s">
        <v>89</v>
      </c>
      <c r="AV648" s="13" t="s">
        <v>89</v>
      </c>
      <c r="AW648" s="13" t="s">
        <v>31</v>
      </c>
      <c r="AX648" s="13" t="s">
        <v>76</v>
      </c>
      <c r="AY648" s="166" t="s">
        <v>175</v>
      </c>
    </row>
    <row r="649" spans="2:65" s="14" customFormat="1">
      <c r="B649" s="183"/>
      <c r="D649" s="159" t="s">
        <v>184</v>
      </c>
      <c r="E649" s="184" t="s">
        <v>1</v>
      </c>
      <c r="F649" s="185" t="s">
        <v>204</v>
      </c>
      <c r="H649" s="186">
        <v>3.4470000000000001</v>
      </c>
      <c r="I649" s="187"/>
      <c r="L649" s="183"/>
      <c r="M649" s="188"/>
      <c r="T649" s="189"/>
      <c r="AT649" s="184" t="s">
        <v>184</v>
      </c>
      <c r="AU649" s="184" t="s">
        <v>89</v>
      </c>
      <c r="AV649" s="14" t="s">
        <v>182</v>
      </c>
      <c r="AW649" s="14" t="s">
        <v>31</v>
      </c>
      <c r="AX649" s="14" t="s">
        <v>83</v>
      </c>
      <c r="AY649" s="184" t="s">
        <v>175</v>
      </c>
    </row>
    <row r="650" spans="2:65" s="1" customFormat="1" ht="24.2" customHeight="1">
      <c r="B650" s="143"/>
      <c r="C650" s="144" t="s">
        <v>522</v>
      </c>
      <c r="D650" s="144" t="s">
        <v>178</v>
      </c>
      <c r="E650" s="145" t="s">
        <v>1967</v>
      </c>
      <c r="F650" s="146" t="s">
        <v>1968</v>
      </c>
      <c r="G650" s="147" t="s">
        <v>197</v>
      </c>
      <c r="H650" s="148">
        <v>2702.01</v>
      </c>
      <c r="I650" s="149"/>
      <c r="J650" s="150">
        <f>ROUND(I650*H650,2)</f>
        <v>0</v>
      </c>
      <c r="K650" s="151"/>
      <c r="L650" s="32"/>
      <c r="M650" s="152" t="s">
        <v>1</v>
      </c>
      <c r="N650" s="153" t="s">
        <v>42</v>
      </c>
      <c r="P650" s="154">
        <f>O650*H650</f>
        <v>0</v>
      </c>
      <c r="Q650" s="154">
        <v>1.1025E-5</v>
      </c>
      <c r="R650" s="154">
        <f>Q650*H650</f>
        <v>2.9789660250000002E-2</v>
      </c>
      <c r="S650" s="154">
        <v>6.0000000000000001E-3</v>
      </c>
      <c r="T650" s="155">
        <f>S650*H650</f>
        <v>16.212060000000001</v>
      </c>
      <c r="AR650" s="156" t="s">
        <v>182</v>
      </c>
      <c r="AT650" s="156" t="s">
        <v>178</v>
      </c>
      <c r="AU650" s="156" t="s">
        <v>89</v>
      </c>
      <c r="AY650" s="17" t="s">
        <v>175</v>
      </c>
      <c r="BE650" s="157">
        <f>IF(N650="základná",J650,0)</f>
        <v>0</v>
      </c>
      <c r="BF650" s="157">
        <f>IF(N650="znížená",J650,0)</f>
        <v>0</v>
      </c>
      <c r="BG650" s="157">
        <f>IF(N650="zákl. prenesená",J650,0)</f>
        <v>0</v>
      </c>
      <c r="BH650" s="157">
        <f>IF(N650="zníž. prenesená",J650,0)</f>
        <v>0</v>
      </c>
      <c r="BI650" s="157">
        <f>IF(N650="nulová",J650,0)</f>
        <v>0</v>
      </c>
      <c r="BJ650" s="17" t="s">
        <v>89</v>
      </c>
      <c r="BK650" s="157">
        <f>ROUND(I650*H650,2)</f>
        <v>0</v>
      </c>
      <c r="BL650" s="17" t="s">
        <v>182</v>
      </c>
      <c r="BM650" s="156" t="s">
        <v>1969</v>
      </c>
    </row>
    <row r="651" spans="2:65" s="13" customFormat="1">
      <c r="B651" s="165"/>
      <c r="D651" s="159" t="s">
        <v>184</v>
      </c>
      <c r="E651" s="166" t="s">
        <v>1</v>
      </c>
      <c r="F651" s="167" t="s">
        <v>1820</v>
      </c>
      <c r="H651" s="168">
        <v>2385.5100000000002</v>
      </c>
      <c r="I651" s="169"/>
      <c r="L651" s="165"/>
      <c r="M651" s="170"/>
      <c r="T651" s="171"/>
      <c r="AT651" s="166" t="s">
        <v>184</v>
      </c>
      <c r="AU651" s="166" t="s">
        <v>89</v>
      </c>
      <c r="AV651" s="13" t="s">
        <v>89</v>
      </c>
      <c r="AW651" s="13" t="s">
        <v>31</v>
      </c>
      <c r="AX651" s="13" t="s">
        <v>76</v>
      </c>
      <c r="AY651" s="166" t="s">
        <v>175</v>
      </c>
    </row>
    <row r="652" spans="2:65" s="13" customFormat="1">
      <c r="B652" s="165"/>
      <c r="D652" s="159" t="s">
        <v>184</v>
      </c>
      <c r="E652" s="166" t="s">
        <v>1</v>
      </c>
      <c r="F652" s="167" t="s">
        <v>1821</v>
      </c>
      <c r="H652" s="168">
        <v>316.5</v>
      </c>
      <c r="I652" s="169"/>
      <c r="L652" s="165"/>
      <c r="M652" s="170"/>
      <c r="T652" s="171"/>
      <c r="AT652" s="166" t="s">
        <v>184</v>
      </c>
      <c r="AU652" s="166" t="s">
        <v>89</v>
      </c>
      <c r="AV652" s="13" t="s">
        <v>89</v>
      </c>
      <c r="AW652" s="13" t="s">
        <v>31</v>
      </c>
      <c r="AX652" s="13" t="s">
        <v>76</v>
      </c>
      <c r="AY652" s="166" t="s">
        <v>175</v>
      </c>
    </row>
    <row r="653" spans="2:65" s="14" customFormat="1">
      <c r="B653" s="183"/>
      <c r="D653" s="159" t="s">
        <v>184</v>
      </c>
      <c r="E653" s="184" t="s">
        <v>1</v>
      </c>
      <c r="F653" s="185" t="s">
        <v>204</v>
      </c>
      <c r="H653" s="186">
        <v>2702.01</v>
      </c>
      <c r="I653" s="187"/>
      <c r="L653" s="183"/>
      <c r="M653" s="188"/>
      <c r="T653" s="189"/>
      <c r="AT653" s="184" t="s">
        <v>184</v>
      </c>
      <c r="AU653" s="184" t="s">
        <v>89</v>
      </c>
      <c r="AV653" s="14" t="s">
        <v>182</v>
      </c>
      <c r="AW653" s="14" t="s">
        <v>31</v>
      </c>
      <c r="AX653" s="14" t="s">
        <v>83</v>
      </c>
      <c r="AY653" s="184" t="s">
        <v>175</v>
      </c>
    </row>
    <row r="654" spans="2:65" s="1" customFormat="1" ht="33" customHeight="1">
      <c r="B654" s="143"/>
      <c r="C654" s="144" t="s">
        <v>526</v>
      </c>
      <c r="D654" s="144" t="s">
        <v>178</v>
      </c>
      <c r="E654" s="145" t="s">
        <v>1970</v>
      </c>
      <c r="F654" s="146" t="s">
        <v>1971</v>
      </c>
      <c r="G654" s="147" t="s">
        <v>289</v>
      </c>
      <c r="H654" s="148">
        <v>3.4470000000000001</v>
      </c>
      <c r="I654" s="149"/>
      <c r="J654" s="150">
        <f>ROUND(I654*H654,2)</f>
        <v>0</v>
      </c>
      <c r="K654" s="151"/>
      <c r="L654" s="32"/>
      <c r="M654" s="152" t="s">
        <v>1</v>
      </c>
      <c r="N654" s="153" t="s">
        <v>42</v>
      </c>
      <c r="P654" s="154">
        <f>O654*H654</f>
        <v>0</v>
      </c>
      <c r="Q654" s="154">
        <v>0</v>
      </c>
      <c r="R654" s="154">
        <f>Q654*H654</f>
        <v>0</v>
      </c>
      <c r="S654" s="154">
        <v>0</v>
      </c>
      <c r="T654" s="155">
        <f>S654*H654</f>
        <v>0</v>
      </c>
      <c r="AR654" s="156" t="s">
        <v>182</v>
      </c>
      <c r="AT654" s="156" t="s">
        <v>178</v>
      </c>
      <c r="AU654" s="156" t="s">
        <v>89</v>
      </c>
      <c r="AY654" s="17" t="s">
        <v>175</v>
      </c>
      <c r="BE654" s="157">
        <f>IF(N654="základná",J654,0)</f>
        <v>0</v>
      </c>
      <c r="BF654" s="157">
        <f>IF(N654="znížená",J654,0)</f>
        <v>0</v>
      </c>
      <c r="BG654" s="157">
        <f>IF(N654="zákl. prenesená",J654,0)</f>
        <v>0</v>
      </c>
      <c r="BH654" s="157">
        <f>IF(N654="zníž. prenesená",J654,0)</f>
        <v>0</v>
      </c>
      <c r="BI654" s="157">
        <f>IF(N654="nulová",J654,0)</f>
        <v>0</v>
      </c>
      <c r="BJ654" s="17" t="s">
        <v>89</v>
      </c>
      <c r="BK654" s="157">
        <f>ROUND(I654*H654,2)</f>
        <v>0</v>
      </c>
      <c r="BL654" s="17" t="s">
        <v>182</v>
      </c>
      <c r="BM654" s="156" t="s">
        <v>1972</v>
      </c>
    </row>
    <row r="655" spans="2:65" s="1" customFormat="1" ht="24.2" customHeight="1">
      <c r="B655" s="143"/>
      <c r="C655" s="144" t="s">
        <v>530</v>
      </c>
      <c r="D655" s="144" t="s">
        <v>178</v>
      </c>
      <c r="E655" s="145" t="s">
        <v>1973</v>
      </c>
      <c r="F655" s="146" t="s">
        <v>1974</v>
      </c>
      <c r="G655" s="147" t="s">
        <v>197</v>
      </c>
      <c r="H655" s="148">
        <v>3332.2379999999998</v>
      </c>
      <c r="I655" s="149"/>
      <c r="J655" s="150">
        <f>ROUND(I655*H655,2)</f>
        <v>0</v>
      </c>
      <c r="K655" s="151"/>
      <c r="L655" s="32"/>
      <c r="M655" s="152" t="s">
        <v>1</v>
      </c>
      <c r="N655" s="153" t="s">
        <v>42</v>
      </c>
      <c r="P655" s="154">
        <f>O655*H655</f>
        <v>0</v>
      </c>
      <c r="Q655" s="154">
        <v>0</v>
      </c>
      <c r="R655" s="154">
        <f>Q655*H655</f>
        <v>0</v>
      </c>
      <c r="S655" s="154">
        <v>6.5000000000000002E-2</v>
      </c>
      <c r="T655" s="155">
        <f>S655*H655</f>
        <v>216.59547000000001</v>
      </c>
      <c r="AR655" s="156" t="s">
        <v>182</v>
      </c>
      <c r="AT655" s="156" t="s">
        <v>178</v>
      </c>
      <c r="AU655" s="156" t="s">
        <v>89</v>
      </c>
      <c r="AY655" s="17" t="s">
        <v>175</v>
      </c>
      <c r="BE655" s="157">
        <f>IF(N655="základná",J655,0)</f>
        <v>0</v>
      </c>
      <c r="BF655" s="157">
        <f>IF(N655="znížená",J655,0)</f>
        <v>0</v>
      </c>
      <c r="BG655" s="157">
        <f>IF(N655="zákl. prenesená",J655,0)</f>
        <v>0</v>
      </c>
      <c r="BH655" s="157">
        <f>IF(N655="zníž. prenesená",J655,0)</f>
        <v>0</v>
      </c>
      <c r="BI655" s="157">
        <f>IF(N655="nulová",J655,0)</f>
        <v>0</v>
      </c>
      <c r="BJ655" s="17" t="s">
        <v>89</v>
      </c>
      <c r="BK655" s="157">
        <f>ROUND(I655*H655,2)</f>
        <v>0</v>
      </c>
      <c r="BL655" s="17" t="s">
        <v>182</v>
      </c>
      <c r="BM655" s="156" t="s">
        <v>1975</v>
      </c>
    </row>
    <row r="656" spans="2:65" s="12" customFormat="1">
      <c r="B656" s="158"/>
      <c r="D656" s="159" t="s">
        <v>184</v>
      </c>
      <c r="E656" s="160" t="s">
        <v>1</v>
      </c>
      <c r="F656" s="161" t="s">
        <v>1976</v>
      </c>
      <c r="H656" s="160" t="s">
        <v>1</v>
      </c>
      <c r="I656" s="162"/>
      <c r="L656" s="158"/>
      <c r="M656" s="163"/>
      <c r="T656" s="164"/>
      <c r="AT656" s="160" t="s">
        <v>184</v>
      </c>
      <c r="AU656" s="160" t="s">
        <v>89</v>
      </c>
      <c r="AV656" s="12" t="s">
        <v>83</v>
      </c>
      <c r="AW656" s="12" t="s">
        <v>31</v>
      </c>
      <c r="AX656" s="12" t="s">
        <v>76</v>
      </c>
      <c r="AY656" s="160" t="s">
        <v>175</v>
      </c>
    </row>
    <row r="657" spans="2:51" s="13" customFormat="1">
      <c r="B657" s="165"/>
      <c r="D657" s="159" t="s">
        <v>184</v>
      </c>
      <c r="E657" s="166" t="s">
        <v>1</v>
      </c>
      <c r="F657" s="167" t="s">
        <v>1868</v>
      </c>
      <c r="H657" s="168">
        <v>3.96</v>
      </c>
      <c r="I657" s="169"/>
      <c r="L657" s="165"/>
      <c r="M657" s="170"/>
      <c r="T657" s="171"/>
      <c r="AT657" s="166" t="s">
        <v>184</v>
      </c>
      <c r="AU657" s="166" t="s">
        <v>89</v>
      </c>
      <c r="AV657" s="13" t="s">
        <v>89</v>
      </c>
      <c r="AW657" s="13" t="s">
        <v>31</v>
      </c>
      <c r="AX657" s="13" t="s">
        <v>76</v>
      </c>
      <c r="AY657" s="166" t="s">
        <v>175</v>
      </c>
    </row>
    <row r="658" spans="2:51" s="13" customFormat="1">
      <c r="B658" s="165"/>
      <c r="D658" s="159" t="s">
        <v>184</v>
      </c>
      <c r="E658" s="166" t="s">
        <v>1</v>
      </c>
      <c r="F658" s="167" t="s">
        <v>1869</v>
      </c>
      <c r="H658" s="168">
        <v>11.46</v>
      </c>
      <c r="I658" s="169"/>
      <c r="L658" s="165"/>
      <c r="M658" s="170"/>
      <c r="T658" s="171"/>
      <c r="AT658" s="166" t="s">
        <v>184</v>
      </c>
      <c r="AU658" s="166" t="s">
        <v>89</v>
      </c>
      <c r="AV658" s="13" t="s">
        <v>89</v>
      </c>
      <c r="AW658" s="13" t="s">
        <v>31</v>
      </c>
      <c r="AX658" s="13" t="s">
        <v>76</v>
      </c>
      <c r="AY658" s="166" t="s">
        <v>175</v>
      </c>
    </row>
    <row r="659" spans="2:51" s="13" customFormat="1">
      <c r="B659" s="165"/>
      <c r="D659" s="159" t="s">
        <v>184</v>
      </c>
      <c r="E659" s="166" t="s">
        <v>1</v>
      </c>
      <c r="F659" s="167" t="s">
        <v>1870</v>
      </c>
      <c r="H659" s="168">
        <v>17.87</v>
      </c>
      <c r="I659" s="169"/>
      <c r="L659" s="165"/>
      <c r="M659" s="170"/>
      <c r="T659" s="171"/>
      <c r="AT659" s="166" t="s">
        <v>184</v>
      </c>
      <c r="AU659" s="166" t="s">
        <v>89</v>
      </c>
      <c r="AV659" s="13" t="s">
        <v>89</v>
      </c>
      <c r="AW659" s="13" t="s">
        <v>31</v>
      </c>
      <c r="AX659" s="13" t="s">
        <v>76</v>
      </c>
      <c r="AY659" s="166" t="s">
        <v>175</v>
      </c>
    </row>
    <row r="660" spans="2:51" s="13" customFormat="1">
      <c r="B660" s="165"/>
      <c r="D660" s="159" t="s">
        <v>184</v>
      </c>
      <c r="E660" s="166" t="s">
        <v>1</v>
      </c>
      <c r="F660" s="167" t="s">
        <v>1871</v>
      </c>
      <c r="H660" s="168">
        <v>4.05</v>
      </c>
      <c r="I660" s="169"/>
      <c r="L660" s="165"/>
      <c r="M660" s="170"/>
      <c r="T660" s="171"/>
      <c r="AT660" s="166" t="s">
        <v>184</v>
      </c>
      <c r="AU660" s="166" t="s">
        <v>89</v>
      </c>
      <c r="AV660" s="13" t="s">
        <v>89</v>
      </c>
      <c r="AW660" s="13" t="s">
        <v>31</v>
      </c>
      <c r="AX660" s="13" t="s">
        <v>76</v>
      </c>
      <c r="AY660" s="166" t="s">
        <v>175</v>
      </c>
    </row>
    <row r="661" spans="2:51" s="13" customFormat="1">
      <c r="B661" s="165"/>
      <c r="D661" s="159" t="s">
        <v>184</v>
      </c>
      <c r="E661" s="166" t="s">
        <v>1</v>
      </c>
      <c r="F661" s="167" t="s">
        <v>1872</v>
      </c>
      <c r="H661" s="168">
        <v>1.17</v>
      </c>
      <c r="I661" s="169"/>
      <c r="L661" s="165"/>
      <c r="M661" s="170"/>
      <c r="T661" s="171"/>
      <c r="AT661" s="166" t="s">
        <v>184</v>
      </c>
      <c r="AU661" s="166" t="s">
        <v>89</v>
      </c>
      <c r="AV661" s="13" t="s">
        <v>89</v>
      </c>
      <c r="AW661" s="13" t="s">
        <v>31</v>
      </c>
      <c r="AX661" s="13" t="s">
        <v>76</v>
      </c>
      <c r="AY661" s="166" t="s">
        <v>175</v>
      </c>
    </row>
    <row r="662" spans="2:51" s="13" customFormat="1">
      <c r="B662" s="165"/>
      <c r="D662" s="159" t="s">
        <v>184</v>
      </c>
      <c r="E662" s="166" t="s">
        <v>1</v>
      </c>
      <c r="F662" s="167" t="s">
        <v>1873</v>
      </c>
      <c r="H662" s="168">
        <v>1.08</v>
      </c>
      <c r="I662" s="169"/>
      <c r="L662" s="165"/>
      <c r="M662" s="170"/>
      <c r="T662" s="171"/>
      <c r="AT662" s="166" t="s">
        <v>184</v>
      </c>
      <c r="AU662" s="166" t="s">
        <v>89</v>
      </c>
      <c r="AV662" s="13" t="s">
        <v>89</v>
      </c>
      <c r="AW662" s="13" t="s">
        <v>31</v>
      </c>
      <c r="AX662" s="13" t="s">
        <v>76</v>
      </c>
      <c r="AY662" s="166" t="s">
        <v>175</v>
      </c>
    </row>
    <row r="663" spans="2:51" s="13" customFormat="1">
      <c r="B663" s="165"/>
      <c r="D663" s="159" t="s">
        <v>184</v>
      </c>
      <c r="E663" s="166" t="s">
        <v>1</v>
      </c>
      <c r="F663" s="167" t="s">
        <v>1874</v>
      </c>
      <c r="H663" s="168">
        <v>9.58</v>
      </c>
      <c r="I663" s="169"/>
      <c r="L663" s="165"/>
      <c r="M663" s="170"/>
      <c r="T663" s="171"/>
      <c r="AT663" s="166" t="s">
        <v>184</v>
      </c>
      <c r="AU663" s="166" t="s">
        <v>89</v>
      </c>
      <c r="AV663" s="13" t="s">
        <v>89</v>
      </c>
      <c r="AW663" s="13" t="s">
        <v>31</v>
      </c>
      <c r="AX663" s="13" t="s">
        <v>76</v>
      </c>
      <c r="AY663" s="166" t="s">
        <v>175</v>
      </c>
    </row>
    <row r="664" spans="2:51" s="13" customFormat="1">
      <c r="B664" s="165"/>
      <c r="D664" s="159" t="s">
        <v>184</v>
      </c>
      <c r="E664" s="166" t="s">
        <v>1</v>
      </c>
      <c r="F664" s="167" t="s">
        <v>1875</v>
      </c>
      <c r="H664" s="168">
        <v>23.13</v>
      </c>
      <c r="I664" s="169"/>
      <c r="L664" s="165"/>
      <c r="M664" s="170"/>
      <c r="T664" s="171"/>
      <c r="AT664" s="166" t="s">
        <v>184</v>
      </c>
      <c r="AU664" s="166" t="s">
        <v>89</v>
      </c>
      <c r="AV664" s="13" t="s">
        <v>89</v>
      </c>
      <c r="AW664" s="13" t="s">
        <v>31</v>
      </c>
      <c r="AX664" s="13" t="s">
        <v>76</v>
      </c>
      <c r="AY664" s="166" t="s">
        <v>175</v>
      </c>
    </row>
    <row r="665" spans="2:51" s="13" customFormat="1">
      <c r="B665" s="165"/>
      <c r="D665" s="159" t="s">
        <v>184</v>
      </c>
      <c r="E665" s="166" t="s">
        <v>1</v>
      </c>
      <c r="F665" s="167" t="s">
        <v>1912</v>
      </c>
      <c r="H665" s="168">
        <v>75.400000000000006</v>
      </c>
      <c r="I665" s="169"/>
      <c r="L665" s="165"/>
      <c r="M665" s="170"/>
      <c r="T665" s="171"/>
      <c r="AT665" s="166" t="s">
        <v>184</v>
      </c>
      <c r="AU665" s="166" t="s">
        <v>89</v>
      </c>
      <c r="AV665" s="13" t="s">
        <v>89</v>
      </c>
      <c r="AW665" s="13" t="s">
        <v>31</v>
      </c>
      <c r="AX665" s="13" t="s">
        <v>76</v>
      </c>
      <c r="AY665" s="166" t="s">
        <v>175</v>
      </c>
    </row>
    <row r="666" spans="2:51" s="13" customFormat="1">
      <c r="B666" s="165"/>
      <c r="D666" s="159" t="s">
        <v>184</v>
      </c>
      <c r="E666" s="166" t="s">
        <v>1</v>
      </c>
      <c r="F666" s="167" t="s">
        <v>1977</v>
      </c>
      <c r="H666" s="168">
        <v>10.41</v>
      </c>
      <c r="I666" s="169"/>
      <c r="L666" s="165"/>
      <c r="M666" s="170"/>
      <c r="T666" s="171"/>
      <c r="AT666" s="166" t="s">
        <v>184</v>
      </c>
      <c r="AU666" s="166" t="s">
        <v>89</v>
      </c>
      <c r="AV666" s="13" t="s">
        <v>89</v>
      </c>
      <c r="AW666" s="13" t="s">
        <v>31</v>
      </c>
      <c r="AX666" s="13" t="s">
        <v>76</v>
      </c>
      <c r="AY666" s="166" t="s">
        <v>175</v>
      </c>
    </row>
    <row r="667" spans="2:51" s="13" customFormat="1">
      <c r="B667" s="165"/>
      <c r="D667" s="159" t="s">
        <v>184</v>
      </c>
      <c r="E667" s="166" t="s">
        <v>1</v>
      </c>
      <c r="F667" s="167" t="s">
        <v>1978</v>
      </c>
      <c r="H667" s="168">
        <v>6.58</v>
      </c>
      <c r="I667" s="169"/>
      <c r="L667" s="165"/>
      <c r="M667" s="170"/>
      <c r="T667" s="171"/>
      <c r="AT667" s="166" t="s">
        <v>184</v>
      </c>
      <c r="AU667" s="166" t="s">
        <v>89</v>
      </c>
      <c r="AV667" s="13" t="s">
        <v>89</v>
      </c>
      <c r="AW667" s="13" t="s">
        <v>31</v>
      </c>
      <c r="AX667" s="13" t="s">
        <v>76</v>
      </c>
      <c r="AY667" s="166" t="s">
        <v>175</v>
      </c>
    </row>
    <row r="668" spans="2:51" s="13" customFormat="1">
      <c r="B668" s="165"/>
      <c r="D668" s="159" t="s">
        <v>184</v>
      </c>
      <c r="E668" s="166" t="s">
        <v>1</v>
      </c>
      <c r="F668" s="167" t="s">
        <v>1979</v>
      </c>
      <c r="H668" s="168">
        <v>16.63</v>
      </c>
      <c r="I668" s="169"/>
      <c r="L668" s="165"/>
      <c r="M668" s="170"/>
      <c r="T668" s="171"/>
      <c r="AT668" s="166" t="s">
        <v>184</v>
      </c>
      <c r="AU668" s="166" t="s">
        <v>89</v>
      </c>
      <c r="AV668" s="13" t="s">
        <v>89</v>
      </c>
      <c r="AW668" s="13" t="s">
        <v>31</v>
      </c>
      <c r="AX668" s="13" t="s">
        <v>76</v>
      </c>
      <c r="AY668" s="166" t="s">
        <v>175</v>
      </c>
    </row>
    <row r="669" spans="2:51" s="13" customFormat="1">
      <c r="B669" s="165"/>
      <c r="D669" s="159" t="s">
        <v>184</v>
      </c>
      <c r="E669" s="166" t="s">
        <v>1</v>
      </c>
      <c r="F669" s="167" t="s">
        <v>1980</v>
      </c>
      <c r="H669" s="168">
        <v>8.58</v>
      </c>
      <c r="I669" s="169"/>
      <c r="L669" s="165"/>
      <c r="M669" s="170"/>
      <c r="T669" s="171"/>
      <c r="AT669" s="166" t="s">
        <v>184</v>
      </c>
      <c r="AU669" s="166" t="s">
        <v>89</v>
      </c>
      <c r="AV669" s="13" t="s">
        <v>89</v>
      </c>
      <c r="AW669" s="13" t="s">
        <v>31</v>
      </c>
      <c r="AX669" s="13" t="s">
        <v>76</v>
      </c>
      <c r="AY669" s="166" t="s">
        <v>175</v>
      </c>
    </row>
    <row r="670" spans="2:51" s="13" customFormat="1">
      <c r="B670" s="165"/>
      <c r="D670" s="159" t="s">
        <v>184</v>
      </c>
      <c r="E670" s="166" t="s">
        <v>1</v>
      </c>
      <c r="F670" s="167" t="s">
        <v>1981</v>
      </c>
      <c r="H670" s="168">
        <v>8.35</v>
      </c>
      <c r="I670" s="169"/>
      <c r="L670" s="165"/>
      <c r="M670" s="170"/>
      <c r="T670" s="171"/>
      <c r="AT670" s="166" t="s">
        <v>184</v>
      </c>
      <c r="AU670" s="166" t="s">
        <v>89</v>
      </c>
      <c r="AV670" s="13" t="s">
        <v>89</v>
      </c>
      <c r="AW670" s="13" t="s">
        <v>31</v>
      </c>
      <c r="AX670" s="13" t="s">
        <v>76</v>
      </c>
      <c r="AY670" s="166" t="s">
        <v>175</v>
      </c>
    </row>
    <row r="671" spans="2:51" s="13" customFormat="1">
      <c r="B671" s="165"/>
      <c r="D671" s="159" t="s">
        <v>184</v>
      </c>
      <c r="E671" s="166" t="s">
        <v>1</v>
      </c>
      <c r="F671" s="167" t="s">
        <v>1982</v>
      </c>
      <c r="H671" s="168">
        <v>17.350000000000001</v>
      </c>
      <c r="I671" s="169"/>
      <c r="L671" s="165"/>
      <c r="M671" s="170"/>
      <c r="T671" s="171"/>
      <c r="AT671" s="166" t="s">
        <v>184</v>
      </c>
      <c r="AU671" s="166" t="s">
        <v>89</v>
      </c>
      <c r="AV671" s="13" t="s">
        <v>89</v>
      </c>
      <c r="AW671" s="13" t="s">
        <v>31</v>
      </c>
      <c r="AX671" s="13" t="s">
        <v>76</v>
      </c>
      <c r="AY671" s="166" t="s">
        <v>175</v>
      </c>
    </row>
    <row r="672" spans="2:51" s="13" customFormat="1">
      <c r="B672" s="165"/>
      <c r="D672" s="159" t="s">
        <v>184</v>
      </c>
      <c r="E672" s="166" t="s">
        <v>1</v>
      </c>
      <c r="F672" s="167" t="s">
        <v>1983</v>
      </c>
      <c r="H672" s="168">
        <v>69.38</v>
      </c>
      <c r="I672" s="169"/>
      <c r="L672" s="165"/>
      <c r="M672" s="170"/>
      <c r="T672" s="171"/>
      <c r="AT672" s="166" t="s">
        <v>184</v>
      </c>
      <c r="AU672" s="166" t="s">
        <v>89</v>
      </c>
      <c r="AV672" s="13" t="s">
        <v>89</v>
      </c>
      <c r="AW672" s="13" t="s">
        <v>31</v>
      </c>
      <c r="AX672" s="13" t="s">
        <v>76</v>
      </c>
      <c r="AY672" s="166" t="s">
        <v>175</v>
      </c>
    </row>
    <row r="673" spans="2:51" s="13" customFormat="1">
      <c r="B673" s="165"/>
      <c r="D673" s="159" t="s">
        <v>184</v>
      </c>
      <c r="E673" s="166" t="s">
        <v>1</v>
      </c>
      <c r="F673" s="167" t="s">
        <v>1984</v>
      </c>
      <c r="H673" s="168">
        <v>72.58</v>
      </c>
      <c r="I673" s="169"/>
      <c r="L673" s="165"/>
      <c r="M673" s="170"/>
      <c r="T673" s="171"/>
      <c r="AT673" s="166" t="s">
        <v>184</v>
      </c>
      <c r="AU673" s="166" t="s">
        <v>89</v>
      </c>
      <c r="AV673" s="13" t="s">
        <v>89</v>
      </c>
      <c r="AW673" s="13" t="s">
        <v>31</v>
      </c>
      <c r="AX673" s="13" t="s">
        <v>76</v>
      </c>
      <c r="AY673" s="166" t="s">
        <v>175</v>
      </c>
    </row>
    <row r="674" spans="2:51" s="13" customFormat="1">
      <c r="B674" s="165"/>
      <c r="D674" s="159" t="s">
        <v>184</v>
      </c>
      <c r="E674" s="166" t="s">
        <v>1</v>
      </c>
      <c r="F674" s="167" t="s">
        <v>1985</v>
      </c>
      <c r="H674" s="168">
        <v>118.29</v>
      </c>
      <c r="I674" s="169"/>
      <c r="L674" s="165"/>
      <c r="M674" s="170"/>
      <c r="T674" s="171"/>
      <c r="AT674" s="166" t="s">
        <v>184</v>
      </c>
      <c r="AU674" s="166" t="s">
        <v>89</v>
      </c>
      <c r="AV674" s="13" t="s">
        <v>89</v>
      </c>
      <c r="AW674" s="13" t="s">
        <v>31</v>
      </c>
      <c r="AX674" s="13" t="s">
        <v>76</v>
      </c>
      <c r="AY674" s="166" t="s">
        <v>175</v>
      </c>
    </row>
    <row r="675" spans="2:51" s="13" customFormat="1">
      <c r="B675" s="165"/>
      <c r="D675" s="159" t="s">
        <v>184</v>
      </c>
      <c r="E675" s="166" t="s">
        <v>1</v>
      </c>
      <c r="F675" s="167" t="s">
        <v>1986</v>
      </c>
      <c r="H675" s="168">
        <v>7.66</v>
      </c>
      <c r="I675" s="169"/>
      <c r="L675" s="165"/>
      <c r="M675" s="170"/>
      <c r="T675" s="171"/>
      <c r="AT675" s="166" t="s">
        <v>184</v>
      </c>
      <c r="AU675" s="166" t="s">
        <v>89</v>
      </c>
      <c r="AV675" s="13" t="s">
        <v>89</v>
      </c>
      <c r="AW675" s="13" t="s">
        <v>31</v>
      </c>
      <c r="AX675" s="13" t="s">
        <v>76</v>
      </c>
      <c r="AY675" s="166" t="s">
        <v>175</v>
      </c>
    </row>
    <row r="676" spans="2:51" s="13" customFormat="1">
      <c r="B676" s="165"/>
      <c r="D676" s="159" t="s">
        <v>184</v>
      </c>
      <c r="E676" s="166" t="s">
        <v>1</v>
      </c>
      <c r="F676" s="167" t="s">
        <v>1987</v>
      </c>
      <c r="H676" s="168">
        <v>15.6</v>
      </c>
      <c r="I676" s="169"/>
      <c r="L676" s="165"/>
      <c r="M676" s="170"/>
      <c r="T676" s="171"/>
      <c r="AT676" s="166" t="s">
        <v>184</v>
      </c>
      <c r="AU676" s="166" t="s">
        <v>89</v>
      </c>
      <c r="AV676" s="13" t="s">
        <v>89</v>
      </c>
      <c r="AW676" s="13" t="s">
        <v>31</v>
      </c>
      <c r="AX676" s="13" t="s">
        <v>76</v>
      </c>
      <c r="AY676" s="166" t="s">
        <v>175</v>
      </c>
    </row>
    <row r="677" spans="2:51" s="13" customFormat="1">
      <c r="B677" s="165"/>
      <c r="D677" s="159" t="s">
        <v>184</v>
      </c>
      <c r="E677" s="166" t="s">
        <v>1</v>
      </c>
      <c r="F677" s="167" t="s">
        <v>1988</v>
      </c>
      <c r="H677" s="168">
        <v>37.049999999999997</v>
      </c>
      <c r="I677" s="169"/>
      <c r="L677" s="165"/>
      <c r="M677" s="170"/>
      <c r="T677" s="171"/>
      <c r="AT677" s="166" t="s">
        <v>184</v>
      </c>
      <c r="AU677" s="166" t="s">
        <v>89</v>
      </c>
      <c r="AV677" s="13" t="s">
        <v>89</v>
      </c>
      <c r="AW677" s="13" t="s">
        <v>31</v>
      </c>
      <c r="AX677" s="13" t="s">
        <v>76</v>
      </c>
      <c r="AY677" s="166" t="s">
        <v>175</v>
      </c>
    </row>
    <row r="678" spans="2:51" s="13" customFormat="1">
      <c r="B678" s="165"/>
      <c r="D678" s="159" t="s">
        <v>184</v>
      </c>
      <c r="E678" s="166" t="s">
        <v>1</v>
      </c>
      <c r="F678" s="167" t="s">
        <v>1989</v>
      </c>
      <c r="H678" s="168">
        <v>16.12</v>
      </c>
      <c r="I678" s="169"/>
      <c r="L678" s="165"/>
      <c r="M678" s="170"/>
      <c r="T678" s="171"/>
      <c r="AT678" s="166" t="s">
        <v>184</v>
      </c>
      <c r="AU678" s="166" t="s">
        <v>89</v>
      </c>
      <c r="AV678" s="13" t="s">
        <v>89</v>
      </c>
      <c r="AW678" s="13" t="s">
        <v>31</v>
      </c>
      <c r="AX678" s="13" t="s">
        <v>76</v>
      </c>
      <c r="AY678" s="166" t="s">
        <v>175</v>
      </c>
    </row>
    <row r="679" spans="2:51" s="13" customFormat="1">
      <c r="B679" s="165"/>
      <c r="D679" s="159" t="s">
        <v>184</v>
      </c>
      <c r="E679" s="166" t="s">
        <v>1</v>
      </c>
      <c r="F679" s="167" t="s">
        <v>1990</v>
      </c>
      <c r="H679" s="168">
        <v>8.2799999999999994</v>
      </c>
      <c r="I679" s="169"/>
      <c r="L679" s="165"/>
      <c r="M679" s="170"/>
      <c r="T679" s="171"/>
      <c r="AT679" s="166" t="s">
        <v>184</v>
      </c>
      <c r="AU679" s="166" t="s">
        <v>89</v>
      </c>
      <c r="AV679" s="13" t="s">
        <v>89</v>
      </c>
      <c r="AW679" s="13" t="s">
        <v>31</v>
      </c>
      <c r="AX679" s="13" t="s">
        <v>76</v>
      </c>
      <c r="AY679" s="166" t="s">
        <v>175</v>
      </c>
    </row>
    <row r="680" spans="2:51" s="13" customFormat="1">
      <c r="B680" s="165"/>
      <c r="D680" s="159" t="s">
        <v>184</v>
      </c>
      <c r="E680" s="166" t="s">
        <v>1</v>
      </c>
      <c r="F680" s="167" t="s">
        <v>1991</v>
      </c>
      <c r="H680" s="168">
        <v>8.3800000000000008</v>
      </c>
      <c r="I680" s="169"/>
      <c r="L680" s="165"/>
      <c r="M680" s="170"/>
      <c r="T680" s="171"/>
      <c r="AT680" s="166" t="s">
        <v>184</v>
      </c>
      <c r="AU680" s="166" t="s">
        <v>89</v>
      </c>
      <c r="AV680" s="13" t="s">
        <v>89</v>
      </c>
      <c r="AW680" s="13" t="s">
        <v>31</v>
      </c>
      <c r="AX680" s="13" t="s">
        <v>76</v>
      </c>
      <c r="AY680" s="166" t="s">
        <v>175</v>
      </c>
    </row>
    <row r="681" spans="2:51" s="13" customFormat="1">
      <c r="B681" s="165"/>
      <c r="D681" s="159" t="s">
        <v>184</v>
      </c>
      <c r="E681" s="166" t="s">
        <v>1</v>
      </c>
      <c r="F681" s="167" t="s">
        <v>1992</v>
      </c>
      <c r="H681" s="168">
        <v>4.25</v>
      </c>
      <c r="I681" s="169"/>
      <c r="L681" s="165"/>
      <c r="M681" s="170"/>
      <c r="T681" s="171"/>
      <c r="AT681" s="166" t="s">
        <v>184</v>
      </c>
      <c r="AU681" s="166" t="s">
        <v>89</v>
      </c>
      <c r="AV681" s="13" t="s">
        <v>89</v>
      </c>
      <c r="AW681" s="13" t="s">
        <v>31</v>
      </c>
      <c r="AX681" s="13" t="s">
        <v>76</v>
      </c>
      <c r="AY681" s="166" t="s">
        <v>175</v>
      </c>
    </row>
    <row r="682" spans="2:51" s="13" customFormat="1">
      <c r="B682" s="165"/>
      <c r="D682" s="159" t="s">
        <v>184</v>
      </c>
      <c r="E682" s="166" t="s">
        <v>1</v>
      </c>
      <c r="F682" s="167" t="s">
        <v>1993</v>
      </c>
      <c r="H682" s="168">
        <v>21.48</v>
      </c>
      <c r="I682" s="169"/>
      <c r="L682" s="165"/>
      <c r="M682" s="170"/>
      <c r="T682" s="171"/>
      <c r="AT682" s="166" t="s">
        <v>184</v>
      </c>
      <c r="AU682" s="166" t="s">
        <v>89</v>
      </c>
      <c r="AV682" s="13" t="s">
        <v>89</v>
      </c>
      <c r="AW682" s="13" t="s">
        <v>31</v>
      </c>
      <c r="AX682" s="13" t="s">
        <v>76</v>
      </c>
      <c r="AY682" s="166" t="s">
        <v>175</v>
      </c>
    </row>
    <row r="683" spans="2:51" s="13" customFormat="1">
      <c r="B683" s="165"/>
      <c r="D683" s="159" t="s">
        <v>184</v>
      </c>
      <c r="E683" s="166" t="s">
        <v>1</v>
      </c>
      <c r="F683" s="167" t="s">
        <v>1994</v>
      </c>
      <c r="H683" s="168">
        <v>191.91</v>
      </c>
      <c r="I683" s="169"/>
      <c r="L683" s="165"/>
      <c r="M683" s="170"/>
      <c r="T683" s="171"/>
      <c r="AT683" s="166" t="s">
        <v>184</v>
      </c>
      <c r="AU683" s="166" t="s">
        <v>89</v>
      </c>
      <c r="AV683" s="13" t="s">
        <v>89</v>
      </c>
      <c r="AW683" s="13" t="s">
        <v>31</v>
      </c>
      <c r="AX683" s="13" t="s">
        <v>76</v>
      </c>
      <c r="AY683" s="166" t="s">
        <v>175</v>
      </c>
    </row>
    <row r="684" spans="2:51" s="13" customFormat="1">
      <c r="B684" s="165"/>
      <c r="D684" s="159" t="s">
        <v>184</v>
      </c>
      <c r="E684" s="166" t="s">
        <v>1</v>
      </c>
      <c r="F684" s="167" t="s">
        <v>1995</v>
      </c>
      <c r="H684" s="168">
        <v>437.58</v>
      </c>
      <c r="I684" s="169"/>
      <c r="L684" s="165"/>
      <c r="M684" s="170"/>
      <c r="T684" s="171"/>
      <c r="AT684" s="166" t="s">
        <v>184</v>
      </c>
      <c r="AU684" s="166" t="s">
        <v>89</v>
      </c>
      <c r="AV684" s="13" t="s">
        <v>89</v>
      </c>
      <c r="AW684" s="13" t="s">
        <v>31</v>
      </c>
      <c r="AX684" s="13" t="s">
        <v>76</v>
      </c>
      <c r="AY684" s="166" t="s">
        <v>175</v>
      </c>
    </row>
    <row r="685" spans="2:51" s="13" customFormat="1">
      <c r="B685" s="165"/>
      <c r="D685" s="159" t="s">
        <v>184</v>
      </c>
      <c r="E685" s="166" t="s">
        <v>1</v>
      </c>
      <c r="F685" s="167" t="s">
        <v>1996</v>
      </c>
      <c r="H685" s="168">
        <v>43.31</v>
      </c>
      <c r="I685" s="169"/>
      <c r="L685" s="165"/>
      <c r="M685" s="170"/>
      <c r="T685" s="171"/>
      <c r="AT685" s="166" t="s">
        <v>184</v>
      </c>
      <c r="AU685" s="166" t="s">
        <v>89</v>
      </c>
      <c r="AV685" s="13" t="s">
        <v>89</v>
      </c>
      <c r="AW685" s="13" t="s">
        <v>31</v>
      </c>
      <c r="AX685" s="13" t="s">
        <v>76</v>
      </c>
      <c r="AY685" s="166" t="s">
        <v>175</v>
      </c>
    </row>
    <row r="686" spans="2:51" s="13" customFormat="1">
      <c r="B686" s="165"/>
      <c r="D686" s="159" t="s">
        <v>184</v>
      </c>
      <c r="E686" s="166" t="s">
        <v>1</v>
      </c>
      <c r="F686" s="167" t="s">
        <v>1997</v>
      </c>
      <c r="H686" s="168">
        <v>3.96</v>
      </c>
      <c r="I686" s="169"/>
      <c r="L686" s="165"/>
      <c r="M686" s="170"/>
      <c r="T686" s="171"/>
      <c r="AT686" s="166" t="s">
        <v>184</v>
      </c>
      <c r="AU686" s="166" t="s">
        <v>89</v>
      </c>
      <c r="AV686" s="13" t="s">
        <v>89</v>
      </c>
      <c r="AW686" s="13" t="s">
        <v>31</v>
      </c>
      <c r="AX686" s="13" t="s">
        <v>76</v>
      </c>
      <c r="AY686" s="166" t="s">
        <v>175</v>
      </c>
    </row>
    <row r="687" spans="2:51" s="13" customFormat="1">
      <c r="B687" s="165"/>
      <c r="D687" s="159" t="s">
        <v>184</v>
      </c>
      <c r="E687" s="166" t="s">
        <v>1</v>
      </c>
      <c r="F687" s="167" t="s">
        <v>1998</v>
      </c>
      <c r="H687" s="168">
        <v>26.46</v>
      </c>
      <c r="I687" s="169"/>
      <c r="L687" s="165"/>
      <c r="M687" s="170"/>
      <c r="T687" s="171"/>
      <c r="AT687" s="166" t="s">
        <v>184</v>
      </c>
      <c r="AU687" s="166" t="s">
        <v>89</v>
      </c>
      <c r="AV687" s="13" t="s">
        <v>89</v>
      </c>
      <c r="AW687" s="13" t="s">
        <v>31</v>
      </c>
      <c r="AX687" s="13" t="s">
        <v>76</v>
      </c>
      <c r="AY687" s="166" t="s">
        <v>175</v>
      </c>
    </row>
    <row r="688" spans="2:51" s="13" customFormat="1">
      <c r="B688" s="165"/>
      <c r="D688" s="159" t="s">
        <v>184</v>
      </c>
      <c r="E688" s="166" t="s">
        <v>1</v>
      </c>
      <c r="F688" s="167" t="s">
        <v>1999</v>
      </c>
      <c r="H688" s="168">
        <v>21.84</v>
      </c>
      <c r="I688" s="169"/>
      <c r="L688" s="165"/>
      <c r="M688" s="170"/>
      <c r="T688" s="171"/>
      <c r="AT688" s="166" t="s">
        <v>184</v>
      </c>
      <c r="AU688" s="166" t="s">
        <v>89</v>
      </c>
      <c r="AV688" s="13" t="s">
        <v>89</v>
      </c>
      <c r="AW688" s="13" t="s">
        <v>31</v>
      </c>
      <c r="AX688" s="13" t="s">
        <v>76</v>
      </c>
      <c r="AY688" s="166" t="s">
        <v>175</v>
      </c>
    </row>
    <row r="689" spans="2:51" s="13" customFormat="1">
      <c r="B689" s="165"/>
      <c r="D689" s="159" t="s">
        <v>184</v>
      </c>
      <c r="E689" s="166" t="s">
        <v>1</v>
      </c>
      <c r="F689" s="167" t="s">
        <v>2000</v>
      </c>
      <c r="H689" s="168">
        <v>39.409999999999997</v>
      </c>
      <c r="I689" s="169"/>
      <c r="L689" s="165"/>
      <c r="M689" s="170"/>
      <c r="T689" s="171"/>
      <c r="AT689" s="166" t="s">
        <v>184</v>
      </c>
      <c r="AU689" s="166" t="s">
        <v>89</v>
      </c>
      <c r="AV689" s="13" t="s">
        <v>89</v>
      </c>
      <c r="AW689" s="13" t="s">
        <v>31</v>
      </c>
      <c r="AX689" s="13" t="s">
        <v>76</v>
      </c>
      <c r="AY689" s="166" t="s">
        <v>175</v>
      </c>
    </row>
    <row r="690" spans="2:51" s="13" customFormat="1">
      <c r="B690" s="165"/>
      <c r="D690" s="159" t="s">
        <v>184</v>
      </c>
      <c r="E690" s="166" t="s">
        <v>1</v>
      </c>
      <c r="F690" s="167" t="s">
        <v>2001</v>
      </c>
      <c r="H690" s="168">
        <v>99.54</v>
      </c>
      <c r="I690" s="169"/>
      <c r="L690" s="165"/>
      <c r="M690" s="170"/>
      <c r="T690" s="171"/>
      <c r="AT690" s="166" t="s">
        <v>184</v>
      </c>
      <c r="AU690" s="166" t="s">
        <v>89</v>
      </c>
      <c r="AV690" s="13" t="s">
        <v>89</v>
      </c>
      <c r="AW690" s="13" t="s">
        <v>31</v>
      </c>
      <c r="AX690" s="13" t="s">
        <v>76</v>
      </c>
      <c r="AY690" s="166" t="s">
        <v>175</v>
      </c>
    </row>
    <row r="691" spans="2:51" s="13" customFormat="1">
      <c r="B691" s="165"/>
      <c r="D691" s="159" t="s">
        <v>184</v>
      </c>
      <c r="E691" s="166" t="s">
        <v>1</v>
      </c>
      <c r="F691" s="167" t="s">
        <v>2002</v>
      </c>
      <c r="H691" s="168">
        <v>72.319999999999993</v>
      </c>
      <c r="I691" s="169"/>
      <c r="L691" s="165"/>
      <c r="M691" s="170"/>
      <c r="T691" s="171"/>
      <c r="AT691" s="166" t="s">
        <v>184</v>
      </c>
      <c r="AU691" s="166" t="s">
        <v>89</v>
      </c>
      <c r="AV691" s="13" t="s">
        <v>89</v>
      </c>
      <c r="AW691" s="13" t="s">
        <v>31</v>
      </c>
      <c r="AX691" s="13" t="s">
        <v>76</v>
      </c>
      <c r="AY691" s="166" t="s">
        <v>175</v>
      </c>
    </row>
    <row r="692" spans="2:51" s="13" customFormat="1">
      <c r="B692" s="165"/>
      <c r="D692" s="159" t="s">
        <v>184</v>
      </c>
      <c r="E692" s="166" t="s">
        <v>1</v>
      </c>
      <c r="F692" s="167" t="s">
        <v>2003</v>
      </c>
      <c r="H692" s="168">
        <v>73.75</v>
      </c>
      <c r="I692" s="169"/>
      <c r="L692" s="165"/>
      <c r="M692" s="170"/>
      <c r="T692" s="171"/>
      <c r="AT692" s="166" t="s">
        <v>184</v>
      </c>
      <c r="AU692" s="166" t="s">
        <v>89</v>
      </c>
      <c r="AV692" s="13" t="s">
        <v>89</v>
      </c>
      <c r="AW692" s="13" t="s">
        <v>31</v>
      </c>
      <c r="AX692" s="13" t="s">
        <v>76</v>
      </c>
      <c r="AY692" s="166" t="s">
        <v>175</v>
      </c>
    </row>
    <row r="693" spans="2:51" s="13" customFormat="1">
      <c r="B693" s="165"/>
      <c r="D693" s="159" t="s">
        <v>184</v>
      </c>
      <c r="E693" s="166" t="s">
        <v>1</v>
      </c>
      <c r="F693" s="167" t="s">
        <v>2004</v>
      </c>
      <c r="H693" s="168">
        <v>144.09</v>
      </c>
      <c r="I693" s="169"/>
      <c r="L693" s="165"/>
      <c r="M693" s="170"/>
      <c r="T693" s="171"/>
      <c r="AT693" s="166" t="s">
        <v>184</v>
      </c>
      <c r="AU693" s="166" t="s">
        <v>89</v>
      </c>
      <c r="AV693" s="13" t="s">
        <v>89</v>
      </c>
      <c r="AW693" s="13" t="s">
        <v>31</v>
      </c>
      <c r="AX693" s="13" t="s">
        <v>76</v>
      </c>
      <c r="AY693" s="166" t="s">
        <v>175</v>
      </c>
    </row>
    <row r="694" spans="2:51" s="13" customFormat="1">
      <c r="B694" s="165"/>
      <c r="D694" s="159" t="s">
        <v>184</v>
      </c>
      <c r="E694" s="166" t="s">
        <v>1</v>
      </c>
      <c r="F694" s="167" t="s">
        <v>2005</v>
      </c>
      <c r="H694" s="168">
        <v>70.099999999999994</v>
      </c>
      <c r="I694" s="169"/>
      <c r="L694" s="165"/>
      <c r="M694" s="170"/>
      <c r="T694" s="171"/>
      <c r="AT694" s="166" t="s">
        <v>184</v>
      </c>
      <c r="AU694" s="166" t="s">
        <v>89</v>
      </c>
      <c r="AV694" s="13" t="s">
        <v>89</v>
      </c>
      <c r="AW694" s="13" t="s">
        <v>31</v>
      </c>
      <c r="AX694" s="13" t="s">
        <v>76</v>
      </c>
      <c r="AY694" s="166" t="s">
        <v>175</v>
      </c>
    </row>
    <row r="695" spans="2:51" s="13" customFormat="1">
      <c r="B695" s="165"/>
      <c r="D695" s="159" t="s">
        <v>184</v>
      </c>
      <c r="E695" s="166" t="s">
        <v>1</v>
      </c>
      <c r="F695" s="167" t="s">
        <v>2006</v>
      </c>
      <c r="H695" s="168">
        <v>70.209999999999994</v>
      </c>
      <c r="I695" s="169"/>
      <c r="L695" s="165"/>
      <c r="M695" s="170"/>
      <c r="T695" s="171"/>
      <c r="AT695" s="166" t="s">
        <v>184</v>
      </c>
      <c r="AU695" s="166" t="s">
        <v>89</v>
      </c>
      <c r="AV695" s="13" t="s">
        <v>89</v>
      </c>
      <c r="AW695" s="13" t="s">
        <v>31</v>
      </c>
      <c r="AX695" s="13" t="s">
        <v>76</v>
      </c>
      <c r="AY695" s="166" t="s">
        <v>175</v>
      </c>
    </row>
    <row r="696" spans="2:51" s="13" customFormat="1">
      <c r="B696" s="165"/>
      <c r="D696" s="159" t="s">
        <v>184</v>
      </c>
      <c r="E696" s="166" t="s">
        <v>1</v>
      </c>
      <c r="F696" s="167" t="s">
        <v>2007</v>
      </c>
      <c r="H696" s="168">
        <v>17.62</v>
      </c>
      <c r="I696" s="169"/>
      <c r="L696" s="165"/>
      <c r="M696" s="170"/>
      <c r="T696" s="171"/>
      <c r="AT696" s="166" t="s">
        <v>184</v>
      </c>
      <c r="AU696" s="166" t="s">
        <v>89</v>
      </c>
      <c r="AV696" s="13" t="s">
        <v>89</v>
      </c>
      <c r="AW696" s="13" t="s">
        <v>31</v>
      </c>
      <c r="AX696" s="13" t="s">
        <v>76</v>
      </c>
      <c r="AY696" s="166" t="s">
        <v>175</v>
      </c>
    </row>
    <row r="697" spans="2:51" s="13" customFormat="1">
      <c r="B697" s="165"/>
      <c r="D697" s="159" t="s">
        <v>184</v>
      </c>
      <c r="E697" s="166" t="s">
        <v>1</v>
      </c>
      <c r="F697" s="167" t="s">
        <v>2008</v>
      </c>
      <c r="H697" s="168">
        <v>16.260000000000002</v>
      </c>
      <c r="I697" s="169"/>
      <c r="L697" s="165"/>
      <c r="M697" s="170"/>
      <c r="T697" s="171"/>
      <c r="AT697" s="166" t="s">
        <v>184</v>
      </c>
      <c r="AU697" s="166" t="s">
        <v>89</v>
      </c>
      <c r="AV697" s="13" t="s">
        <v>89</v>
      </c>
      <c r="AW697" s="13" t="s">
        <v>31</v>
      </c>
      <c r="AX697" s="13" t="s">
        <v>76</v>
      </c>
      <c r="AY697" s="166" t="s">
        <v>175</v>
      </c>
    </row>
    <row r="698" spans="2:51" s="13" customFormat="1">
      <c r="B698" s="165"/>
      <c r="D698" s="159" t="s">
        <v>184</v>
      </c>
      <c r="E698" s="166" t="s">
        <v>1</v>
      </c>
      <c r="F698" s="167" t="s">
        <v>2009</v>
      </c>
      <c r="H698" s="168">
        <v>184.69</v>
      </c>
      <c r="I698" s="169"/>
      <c r="L698" s="165"/>
      <c r="M698" s="170"/>
      <c r="T698" s="171"/>
      <c r="AT698" s="166" t="s">
        <v>184</v>
      </c>
      <c r="AU698" s="166" t="s">
        <v>89</v>
      </c>
      <c r="AV698" s="13" t="s">
        <v>89</v>
      </c>
      <c r="AW698" s="13" t="s">
        <v>31</v>
      </c>
      <c r="AX698" s="13" t="s">
        <v>76</v>
      </c>
      <c r="AY698" s="166" t="s">
        <v>175</v>
      </c>
    </row>
    <row r="699" spans="2:51" s="13" customFormat="1">
      <c r="B699" s="165"/>
      <c r="D699" s="159" t="s">
        <v>184</v>
      </c>
      <c r="E699" s="166" t="s">
        <v>1</v>
      </c>
      <c r="F699" s="167" t="s">
        <v>2010</v>
      </c>
      <c r="H699" s="168">
        <v>30.81</v>
      </c>
      <c r="I699" s="169"/>
      <c r="L699" s="165"/>
      <c r="M699" s="170"/>
      <c r="T699" s="171"/>
      <c r="AT699" s="166" t="s">
        <v>184</v>
      </c>
      <c r="AU699" s="166" t="s">
        <v>89</v>
      </c>
      <c r="AV699" s="13" t="s">
        <v>89</v>
      </c>
      <c r="AW699" s="13" t="s">
        <v>31</v>
      </c>
      <c r="AX699" s="13" t="s">
        <v>76</v>
      </c>
      <c r="AY699" s="166" t="s">
        <v>175</v>
      </c>
    </row>
    <row r="700" spans="2:51" s="13" customFormat="1">
      <c r="B700" s="165"/>
      <c r="D700" s="159" t="s">
        <v>184</v>
      </c>
      <c r="E700" s="166" t="s">
        <v>1</v>
      </c>
      <c r="F700" s="167" t="s">
        <v>2011</v>
      </c>
      <c r="H700" s="168">
        <v>32.409999999999997</v>
      </c>
      <c r="I700" s="169"/>
      <c r="L700" s="165"/>
      <c r="M700" s="170"/>
      <c r="T700" s="171"/>
      <c r="AT700" s="166" t="s">
        <v>184</v>
      </c>
      <c r="AU700" s="166" t="s">
        <v>89</v>
      </c>
      <c r="AV700" s="13" t="s">
        <v>89</v>
      </c>
      <c r="AW700" s="13" t="s">
        <v>31</v>
      </c>
      <c r="AX700" s="13" t="s">
        <v>76</v>
      </c>
      <c r="AY700" s="166" t="s">
        <v>175</v>
      </c>
    </row>
    <row r="701" spans="2:51" s="13" customFormat="1">
      <c r="B701" s="165"/>
      <c r="D701" s="159" t="s">
        <v>184</v>
      </c>
      <c r="E701" s="166" t="s">
        <v>1</v>
      </c>
      <c r="F701" s="167" t="s">
        <v>2012</v>
      </c>
      <c r="H701" s="168">
        <v>115.32</v>
      </c>
      <c r="I701" s="169"/>
      <c r="L701" s="165"/>
      <c r="M701" s="170"/>
      <c r="T701" s="171"/>
      <c r="AT701" s="166" t="s">
        <v>184</v>
      </c>
      <c r="AU701" s="166" t="s">
        <v>89</v>
      </c>
      <c r="AV701" s="13" t="s">
        <v>89</v>
      </c>
      <c r="AW701" s="13" t="s">
        <v>31</v>
      </c>
      <c r="AX701" s="13" t="s">
        <v>76</v>
      </c>
      <c r="AY701" s="166" t="s">
        <v>175</v>
      </c>
    </row>
    <row r="702" spans="2:51" s="13" customFormat="1">
      <c r="B702" s="165"/>
      <c r="D702" s="159" t="s">
        <v>184</v>
      </c>
      <c r="E702" s="166" t="s">
        <v>1</v>
      </c>
      <c r="F702" s="167" t="s">
        <v>2013</v>
      </c>
      <c r="H702" s="168">
        <v>9.76</v>
      </c>
      <c r="I702" s="169"/>
      <c r="L702" s="165"/>
      <c r="M702" s="170"/>
      <c r="T702" s="171"/>
      <c r="AT702" s="166" t="s">
        <v>184</v>
      </c>
      <c r="AU702" s="166" t="s">
        <v>89</v>
      </c>
      <c r="AV702" s="13" t="s">
        <v>89</v>
      </c>
      <c r="AW702" s="13" t="s">
        <v>31</v>
      </c>
      <c r="AX702" s="13" t="s">
        <v>76</v>
      </c>
      <c r="AY702" s="166" t="s">
        <v>175</v>
      </c>
    </row>
    <row r="703" spans="2:51" s="13" customFormat="1">
      <c r="B703" s="165"/>
      <c r="D703" s="159" t="s">
        <v>184</v>
      </c>
      <c r="E703" s="166" t="s">
        <v>1</v>
      </c>
      <c r="F703" s="167" t="s">
        <v>2014</v>
      </c>
      <c r="H703" s="168">
        <v>20.350000000000001</v>
      </c>
      <c r="I703" s="169"/>
      <c r="L703" s="165"/>
      <c r="M703" s="170"/>
      <c r="T703" s="171"/>
      <c r="AT703" s="166" t="s">
        <v>184</v>
      </c>
      <c r="AU703" s="166" t="s">
        <v>89</v>
      </c>
      <c r="AV703" s="13" t="s">
        <v>89</v>
      </c>
      <c r="AW703" s="13" t="s">
        <v>31</v>
      </c>
      <c r="AX703" s="13" t="s">
        <v>76</v>
      </c>
      <c r="AY703" s="166" t="s">
        <v>175</v>
      </c>
    </row>
    <row r="704" spans="2:51" s="13" customFormat="1">
      <c r="B704" s="165"/>
      <c r="D704" s="159" t="s">
        <v>184</v>
      </c>
      <c r="E704" s="166" t="s">
        <v>1</v>
      </c>
      <c r="F704" s="167" t="s">
        <v>2015</v>
      </c>
      <c r="H704" s="168">
        <v>146.51</v>
      </c>
      <c r="I704" s="169"/>
      <c r="L704" s="165"/>
      <c r="M704" s="170"/>
      <c r="T704" s="171"/>
      <c r="AT704" s="166" t="s">
        <v>184</v>
      </c>
      <c r="AU704" s="166" t="s">
        <v>89</v>
      </c>
      <c r="AV704" s="13" t="s">
        <v>89</v>
      </c>
      <c r="AW704" s="13" t="s">
        <v>31</v>
      </c>
      <c r="AX704" s="13" t="s">
        <v>76</v>
      </c>
      <c r="AY704" s="166" t="s">
        <v>175</v>
      </c>
    </row>
    <row r="705" spans="2:51" s="13" customFormat="1">
      <c r="B705" s="165"/>
      <c r="D705" s="159" t="s">
        <v>184</v>
      </c>
      <c r="E705" s="166" t="s">
        <v>1</v>
      </c>
      <c r="F705" s="167" t="s">
        <v>2016</v>
      </c>
      <c r="H705" s="168">
        <v>37.39</v>
      </c>
      <c r="I705" s="169"/>
      <c r="L705" s="165"/>
      <c r="M705" s="170"/>
      <c r="T705" s="171"/>
      <c r="AT705" s="166" t="s">
        <v>184</v>
      </c>
      <c r="AU705" s="166" t="s">
        <v>89</v>
      </c>
      <c r="AV705" s="13" t="s">
        <v>89</v>
      </c>
      <c r="AW705" s="13" t="s">
        <v>31</v>
      </c>
      <c r="AX705" s="13" t="s">
        <v>76</v>
      </c>
      <c r="AY705" s="166" t="s">
        <v>175</v>
      </c>
    </row>
    <row r="706" spans="2:51" s="13" customFormat="1">
      <c r="B706" s="165"/>
      <c r="D706" s="159" t="s">
        <v>184</v>
      </c>
      <c r="E706" s="166" t="s">
        <v>1</v>
      </c>
      <c r="F706" s="167" t="s">
        <v>2017</v>
      </c>
      <c r="H706" s="168">
        <v>109.79</v>
      </c>
      <c r="I706" s="169"/>
      <c r="L706" s="165"/>
      <c r="M706" s="170"/>
      <c r="T706" s="171"/>
      <c r="AT706" s="166" t="s">
        <v>184</v>
      </c>
      <c r="AU706" s="166" t="s">
        <v>89</v>
      </c>
      <c r="AV706" s="13" t="s">
        <v>89</v>
      </c>
      <c r="AW706" s="13" t="s">
        <v>31</v>
      </c>
      <c r="AX706" s="13" t="s">
        <v>76</v>
      </c>
      <c r="AY706" s="166" t="s">
        <v>175</v>
      </c>
    </row>
    <row r="707" spans="2:51" s="13" customFormat="1">
      <c r="B707" s="165"/>
      <c r="D707" s="159" t="s">
        <v>184</v>
      </c>
      <c r="E707" s="166" t="s">
        <v>1</v>
      </c>
      <c r="F707" s="167" t="s">
        <v>2018</v>
      </c>
      <c r="H707" s="168">
        <v>11.7</v>
      </c>
      <c r="I707" s="169"/>
      <c r="L707" s="165"/>
      <c r="M707" s="170"/>
      <c r="T707" s="171"/>
      <c r="AT707" s="166" t="s">
        <v>184</v>
      </c>
      <c r="AU707" s="166" t="s">
        <v>89</v>
      </c>
      <c r="AV707" s="13" t="s">
        <v>89</v>
      </c>
      <c r="AW707" s="13" t="s">
        <v>31</v>
      </c>
      <c r="AX707" s="13" t="s">
        <v>76</v>
      </c>
      <c r="AY707" s="166" t="s">
        <v>175</v>
      </c>
    </row>
    <row r="708" spans="2:51" s="13" customFormat="1">
      <c r="B708" s="165"/>
      <c r="D708" s="159" t="s">
        <v>184</v>
      </c>
      <c r="E708" s="166" t="s">
        <v>1</v>
      </c>
      <c r="F708" s="167" t="s">
        <v>2019</v>
      </c>
      <c r="H708" s="168">
        <v>5.99</v>
      </c>
      <c r="I708" s="169"/>
      <c r="L708" s="165"/>
      <c r="M708" s="170"/>
      <c r="T708" s="171"/>
      <c r="AT708" s="166" t="s">
        <v>184</v>
      </c>
      <c r="AU708" s="166" t="s">
        <v>89</v>
      </c>
      <c r="AV708" s="13" t="s">
        <v>89</v>
      </c>
      <c r="AW708" s="13" t="s">
        <v>31</v>
      </c>
      <c r="AX708" s="13" t="s">
        <v>76</v>
      </c>
      <c r="AY708" s="166" t="s">
        <v>175</v>
      </c>
    </row>
    <row r="709" spans="2:51" s="13" customFormat="1">
      <c r="B709" s="165"/>
      <c r="D709" s="159" t="s">
        <v>184</v>
      </c>
      <c r="E709" s="166" t="s">
        <v>1</v>
      </c>
      <c r="F709" s="167" t="s">
        <v>2020</v>
      </c>
      <c r="H709" s="168">
        <v>11.77</v>
      </c>
      <c r="I709" s="169"/>
      <c r="L709" s="165"/>
      <c r="M709" s="170"/>
      <c r="T709" s="171"/>
      <c r="AT709" s="166" t="s">
        <v>184</v>
      </c>
      <c r="AU709" s="166" t="s">
        <v>89</v>
      </c>
      <c r="AV709" s="13" t="s">
        <v>89</v>
      </c>
      <c r="AW709" s="13" t="s">
        <v>31</v>
      </c>
      <c r="AX709" s="13" t="s">
        <v>76</v>
      </c>
      <c r="AY709" s="166" t="s">
        <v>175</v>
      </c>
    </row>
    <row r="710" spans="2:51" s="13" customFormat="1">
      <c r="B710" s="165"/>
      <c r="D710" s="159" t="s">
        <v>184</v>
      </c>
      <c r="E710" s="166" t="s">
        <v>1</v>
      </c>
      <c r="F710" s="167" t="s">
        <v>2021</v>
      </c>
      <c r="H710" s="168">
        <v>16.47</v>
      </c>
      <c r="I710" s="169"/>
      <c r="L710" s="165"/>
      <c r="M710" s="170"/>
      <c r="T710" s="171"/>
      <c r="AT710" s="166" t="s">
        <v>184</v>
      </c>
      <c r="AU710" s="166" t="s">
        <v>89</v>
      </c>
      <c r="AV710" s="13" t="s">
        <v>89</v>
      </c>
      <c r="AW710" s="13" t="s">
        <v>31</v>
      </c>
      <c r="AX710" s="13" t="s">
        <v>76</v>
      </c>
      <c r="AY710" s="166" t="s">
        <v>175</v>
      </c>
    </row>
    <row r="711" spans="2:51" s="13" customFormat="1">
      <c r="B711" s="165"/>
      <c r="D711" s="159" t="s">
        <v>184</v>
      </c>
      <c r="E711" s="166" t="s">
        <v>1</v>
      </c>
      <c r="F711" s="167" t="s">
        <v>2022</v>
      </c>
      <c r="H711" s="168">
        <v>47.92</v>
      </c>
      <c r="I711" s="169"/>
      <c r="L711" s="165"/>
      <c r="M711" s="170"/>
      <c r="T711" s="171"/>
      <c r="AT711" s="166" t="s">
        <v>184</v>
      </c>
      <c r="AU711" s="166" t="s">
        <v>89</v>
      </c>
      <c r="AV711" s="13" t="s">
        <v>89</v>
      </c>
      <c r="AW711" s="13" t="s">
        <v>31</v>
      </c>
      <c r="AX711" s="13" t="s">
        <v>76</v>
      </c>
      <c r="AY711" s="166" t="s">
        <v>175</v>
      </c>
    </row>
    <row r="712" spans="2:51" s="15" customFormat="1">
      <c r="B712" s="202"/>
      <c r="D712" s="159" t="s">
        <v>184</v>
      </c>
      <c r="E712" s="203" t="s">
        <v>1</v>
      </c>
      <c r="F712" s="204" t="s">
        <v>1733</v>
      </c>
      <c r="H712" s="205">
        <v>2703.91</v>
      </c>
      <c r="I712" s="206"/>
      <c r="L712" s="202"/>
      <c r="M712" s="207"/>
      <c r="T712" s="208"/>
      <c r="AT712" s="203" t="s">
        <v>184</v>
      </c>
      <c r="AU712" s="203" t="s">
        <v>89</v>
      </c>
      <c r="AV712" s="15" t="s">
        <v>176</v>
      </c>
      <c r="AW712" s="15" t="s">
        <v>31</v>
      </c>
      <c r="AX712" s="15" t="s">
        <v>76</v>
      </c>
      <c r="AY712" s="203" t="s">
        <v>175</v>
      </c>
    </row>
    <row r="713" spans="2:51" s="13" customFormat="1">
      <c r="B713" s="165"/>
      <c r="D713" s="159" t="s">
        <v>184</v>
      </c>
      <c r="E713" s="166" t="s">
        <v>1</v>
      </c>
      <c r="F713" s="167" t="s">
        <v>1888</v>
      </c>
      <c r="H713" s="168">
        <v>32.700000000000003</v>
      </c>
      <c r="I713" s="169"/>
      <c r="L713" s="165"/>
      <c r="M713" s="170"/>
      <c r="T713" s="171"/>
      <c r="AT713" s="166" t="s">
        <v>184</v>
      </c>
      <c r="AU713" s="166" t="s">
        <v>89</v>
      </c>
      <c r="AV713" s="13" t="s">
        <v>89</v>
      </c>
      <c r="AW713" s="13" t="s">
        <v>31</v>
      </c>
      <c r="AX713" s="13" t="s">
        <v>76</v>
      </c>
      <c r="AY713" s="166" t="s">
        <v>175</v>
      </c>
    </row>
    <row r="714" spans="2:51" s="13" customFormat="1">
      <c r="B714" s="165"/>
      <c r="D714" s="159" t="s">
        <v>184</v>
      </c>
      <c r="E714" s="166" t="s">
        <v>1</v>
      </c>
      <c r="F714" s="167" t="s">
        <v>1889</v>
      </c>
      <c r="H714" s="168">
        <v>66.040000000000006</v>
      </c>
      <c r="I714" s="169"/>
      <c r="L714" s="165"/>
      <c r="M714" s="170"/>
      <c r="T714" s="171"/>
      <c r="AT714" s="166" t="s">
        <v>184</v>
      </c>
      <c r="AU714" s="166" t="s">
        <v>89</v>
      </c>
      <c r="AV714" s="13" t="s">
        <v>89</v>
      </c>
      <c r="AW714" s="13" t="s">
        <v>31</v>
      </c>
      <c r="AX714" s="13" t="s">
        <v>76</v>
      </c>
      <c r="AY714" s="166" t="s">
        <v>175</v>
      </c>
    </row>
    <row r="715" spans="2:51" s="13" customFormat="1">
      <c r="B715" s="165"/>
      <c r="D715" s="159" t="s">
        <v>184</v>
      </c>
      <c r="E715" s="166" t="s">
        <v>1</v>
      </c>
      <c r="F715" s="167" t="s">
        <v>1890</v>
      </c>
      <c r="H715" s="168">
        <v>5.52</v>
      </c>
      <c r="I715" s="169"/>
      <c r="L715" s="165"/>
      <c r="M715" s="170"/>
      <c r="T715" s="171"/>
      <c r="AT715" s="166" t="s">
        <v>184</v>
      </c>
      <c r="AU715" s="166" t="s">
        <v>89</v>
      </c>
      <c r="AV715" s="13" t="s">
        <v>89</v>
      </c>
      <c r="AW715" s="13" t="s">
        <v>31</v>
      </c>
      <c r="AX715" s="13" t="s">
        <v>76</v>
      </c>
      <c r="AY715" s="166" t="s">
        <v>175</v>
      </c>
    </row>
    <row r="716" spans="2:51" s="13" customFormat="1">
      <c r="B716" s="165"/>
      <c r="D716" s="159" t="s">
        <v>184</v>
      </c>
      <c r="E716" s="166" t="s">
        <v>1</v>
      </c>
      <c r="F716" s="167" t="s">
        <v>1891</v>
      </c>
      <c r="H716" s="168">
        <v>72.87</v>
      </c>
      <c r="I716" s="169"/>
      <c r="L716" s="165"/>
      <c r="M716" s="170"/>
      <c r="T716" s="171"/>
      <c r="AT716" s="166" t="s">
        <v>184</v>
      </c>
      <c r="AU716" s="166" t="s">
        <v>89</v>
      </c>
      <c r="AV716" s="13" t="s">
        <v>89</v>
      </c>
      <c r="AW716" s="13" t="s">
        <v>31</v>
      </c>
      <c r="AX716" s="13" t="s">
        <v>76</v>
      </c>
      <c r="AY716" s="166" t="s">
        <v>175</v>
      </c>
    </row>
    <row r="717" spans="2:51" s="13" customFormat="1">
      <c r="B717" s="165"/>
      <c r="D717" s="159" t="s">
        <v>184</v>
      </c>
      <c r="E717" s="166" t="s">
        <v>1</v>
      </c>
      <c r="F717" s="167" t="s">
        <v>1892</v>
      </c>
      <c r="H717" s="168">
        <v>11.89</v>
      </c>
      <c r="I717" s="169"/>
      <c r="L717" s="165"/>
      <c r="M717" s="170"/>
      <c r="T717" s="171"/>
      <c r="AT717" s="166" t="s">
        <v>184</v>
      </c>
      <c r="AU717" s="166" t="s">
        <v>89</v>
      </c>
      <c r="AV717" s="13" t="s">
        <v>89</v>
      </c>
      <c r="AW717" s="13" t="s">
        <v>31</v>
      </c>
      <c r="AX717" s="13" t="s">
        <v>76</v>
      </c>
      <c r="AY717" s="166" t="s">
        <v>175</v>
      </c>
    </row>
    <row r="718" spans="2:51" s="13" customFormat="1">
      <c r="B718" s="165"/>
      <c r="D718" s="159" t="s">
        <v>184</v>
      </c>
      <c r="E718" s="166" t="s">
        <v>1</v>
      </c>
      <c r="F718" s="167" t="s">
        <v>1893</v>
      </c>
      <c r="H718" s="168">
        <v>12.19</v>
      </c>
      <c r="I718" s="169"/>
      <c r="L718" s="165"/>
      <c r="M718" s="170"/>
      <c r="T718" s="171"/>
      <c r="AT718" s="166" t="s">
        <v>184</v>
      </c>
      <c r="AU718" s="166" t="s">
        <v>89</v>
      </c>
      <c r="AV718" s="13" t="s">
        <v>89</v>
      </c>
      <c r="AW718" s="13" t="s">
        <v>31</v>
      </c>
      <c r="AX718" s="13" t="s">
        <v>76</v>
      </c>
      <c r="AY718" s="166" t="s">
        <v>175</v>
      </c>
    </row>
    <row r="719" spans="2:51" s="13" customFormat="1">
      <c r="B719" s="165"/>
      <c r="D719" s="159" t="s">
        <v>184</v>
      </c>
      <c r="E719" s="166" t="s">
        <v>1</v>
      </c>
      <c r="F719" s="167" t="s">
        <v>1894</v>
      </c>
      <c r="H719" s="168">
        <v>21.58</v>
      </c>
      <c r="I719" s="169"/>
      <c r="L719" s="165"/>
      <c r="M719" s="170"/>
      <c r="T719" s="171"/>
      <c r="AT719" s="166" t="s">
        <v>184</v>
      </c>
      <c r="AU719" s="166" t="s">
        <v>89</v>
      </c>
      <c r="AV719" s="13" t="s">
        <v>89</v>
      </c>
      <c r="AW719" s="13" t="s">
        <v>31</v>
      </c>
      <c r="AX719" s="13" t="s">
        <v>76</v>
      </c>
      <c r="AY719" s="166" t="s">
        <v>175</v>
      </c>
    </row>
    <row r="720" spans="2:51" s="13" customFormat="1">
      <c r="B720" s="165"/>
      <c r="D720" s="159" t="s">
        <v>184</v>
      </c>
      <c r="E720" s="166" t="s">
        <v>1</v>
      </c>
      <c r="F720" s="167" t="s">
        <v>2023</v>
      </c>
      <c r="H720" s="168">
        <v>6.07</v>
      </c>
      <c r="I720" s="169"/>
      <c r="L720" s="165"/>
      <c r="M720" s="170"/>
      <c r="T720" s="171"/>
      <c r="AT720" s="166" t="s">
        <v>184</v>
      </c>
      <c r="AU720" s="166" t="s">
        <v>89</v>
      </c>
      <c r="AV720" s="13" t="s">
        <v>89</v>
      </c>
      <c r="AW720" s="13" t="s">
        <v>31</v>
      </c>
      <c r="AX720" s="13" t="s">
        <v>76</v>
      </c>
      <c r="AY720" s="166" t="s">
        <v>175</v>
      </c>
    </row>
    <row r="721" spans="2:51" s="13" customFormat="1">
      <c r="B721" s="165"/>
      <c r="D721" s="159" t="s">
        <v>184</v>
      </c>
      <c r="E721" s="166" t="s">
        <v>1</v>
      </c>
      <c r="F721" s="167" t="s">
        <v>1896</v>
      </c>
      <c r="H721" s="168">
        <v>1.68</v>
      </c>
      <c r="I721" s="169"/>
      <c r="L721" s="165"/>
      <c r="M721" s="170"/>
      <c r="T721" s="171"/>
      <c r="AT721" s="166" t="s">
        <v>184</v>
      </c>
      <c r="AU721" s="166" t="s">
        <v>89</v>
      </c>
      <c r="AV721" s="13" t="s">
        <v>89</v>
      </c>
      <c r="AW721" s="13" t="s">
        <v>31</v>
      </c>
      <c r="AX721" s="13" t="s">
        <v>76</v>
      </c>
      <c r="AY721" s="166" t="s">
        <v>175</v>
      </c>
    </row>
    <row r="722" spans="2:51" s="13" customFormat="1">
      <c r="B722" s="165"/>
      <c r="D722" s="159" t="s">
        <v>184</v>
      </c>
      <c r="E722" s="166" t="s">
        <v>1</v>
      </c>
      <c r="F722" s="167" t="s">
        <v>2024</v>
      </c>
      <c r="H722" s="168">
        <v>1.68</v>
      </c>
      <c r="I722" s="169"/>
      <c r="L722" s="165"/>
      <c r="M722" s="170"/>
      <c r="T722" s="171"/>
      <c r="AT722" s="166" t="s">
        <v>184</v>
      </c>
      <c r="AU722" s="166" t="s">
        <v>89</v>
      </c>
      <c r="AV722" s="13" t="s">
        <v>89</v>
      </c>
      <c r="AW722" s="13" t="s">
        <v>31</v>
      </c>
      <c r="AX722" s="13" t="s">
        <v>76</v>
      </c>
      <c r="AY722" s="166" t="s">
        <v>175</v>
      </c>
    </row>
    <row r="723" spans="2:51" s="13" customFormat="1">
      <c r="B723" s="165"/>
      <c r="D723" s="159" t="s">
        <v>184</v>
      </c>
      <c r="E723" s="166" t="s">
        <v>1</v>
      </c>
      <c r="F723" s="167" t="s">
        <v>1898</v>
      </c>
      <c r="H723" s="168">
        <v>1.33</v>
      </c>
      <c r="I723" s="169"/>
      <c r="L723" s="165"/>
      <c r="M723" s="170"/>
      <c r="T723" s="171"/>
      <c r="AT723" s="166" t="s">
        <v>184</v>
      </c>
      <c r="AU723" s="166" t="s">
        <v>89</v>
      </c>
      <c r="AV723" s="13" t="s">
        <v>89</v>
      </c>
      <c r="AW723" s="13" t="s">
        <v>31</v>
      </c>
      <c r="AX723" s="13" t="s">
        <v>76</v>
      </c>
      <c r="AY723" s="166" t="s">
        <v>175</v>
      </c>
    </row>
    <row r="724" spans="2:51" s="13" customFormat="1">
      <c r="B724" s="165"/>
      <c r="D724" s="159" t="s">
        <v>184</v>
      </c>
      <c r="E724" s="166" t="s">
        <v>1</v>
      </c>
      <c r="F724" s="167" t="s">
        <v>2025</v>
      </c>
      <c r="H724" s="168">
        <v>1.33</v>
      </c>
      <c r="I724" s="169"/>
      <c r="L724" s="165"/>
      <c r="M724" s="170"/>
      <c r="T724" s="171"/>
      <c r="AT724" s="166" t="s">
        <v>184</v>
      </c>
      <c r="AU724" s="166" t="s">
        <v>89</v>
      </c>
      <c r="AV724" s="13" t="s">
        <v>89</v>
      </c>
      <c r="AW724" s="13" t="s">
        <v>31</v>
      </c>
      <c r="AX724" s="13" t="s">
        <v>76</v>
      </c>
      <c r="AY724" s="166" t="s">
        <v>175</v>
      </c>
    </row>
    <row r="725" spans="2:51" s="13" customFormat="1">
      <c r="B725" s="165"/>
      <c r="D725" s="159" t="s">
        <v>184</v>
      </c>
      <c r="E725" s="166" t="s">
        <v>1</v>
      </c>
      <c r="F725" s="167" t="s">
        <v>2026</v>
      </c>
      <c r="H725" s="168">
        <v>46.25</v>
      </c>
      <c r="I725" s="169"/>
      <c r="L725" s="165"/>
      <c r="M725" s="170"/>
      <c r="T725" s="171"/>
      <c r="AT725" s="166" t="s">
        <v>184</v>
      </c>
      <c r="AU725" s="166" t="s">
        <v>89</v>
      </c>
      <c r="AV725" s="13" t="s">
        <v>89</v>
      </c>
      <c r="AW725" s="13" t="s">
        <v>31</v>
      </c>
      <c r="AX725" s="13" t="s">
        <v>76</v>
      </c>
      <c r="AY725" s="166" t="s">
        <v>175</v>
      </c>
    </row>
    <row r="726" spans="2:51" s="13" customFormat="1">
      <c r="B726" s="165"/>
      <c r="D726" s="159" t="s">
        <v>184</v>
      </c>
      <c r="E726" s="166" t="s">
        <v>1</v>
      </c>
      <c r="F726" s="167" t="s">
        <v>2027</v>
      </c>
      <c r="H726" s="168">
        <v>5.8</v>
      </c>
      <c r="I726" s="169"/>
      <c r="L726" s="165"/>
      <c r="M726" s="170"/>
      <c r="T726" s="171"/>
      <c r="AT726" s="166" t="s">
        <v>184</v>
      </c>
      <c r="AU726" s="166" t="s">
        <v>89</v>
      </c>
      <c r="AV726" s="13" t="s">
        <v>89</v>
      </c>
      <c r="AW726" s="13" t="s">
        <v>31</v>
      </c>
      <c r="AX726" s="13" t="s">
        <v>76</v>
      </c>
      <c r="AY726" s="166" t="s">
        <v>175</v>
      </c>
    </row>
    <row r="727" spans="2:51" s="13" customFormat="1">
      <c r="B727" s="165"/>
      <c r="D727" s="159" t="s">
        <v>184</v>
      </c>
      <c r="E727" s="166" t="s">
        <v>1</v>
      </c>
      <c r="F727" s="167" t="s">
        <v>2028</v>
      </c>
      <c r="H727" s="168">
        <v>11.9</v>
      </c>
      <c r="I727" s="169"/>
      <c r="L727" s="165"/>
      <c r="M727" s="170"/>
      <c r="T727" s="171"/>
      <c r="AT727" s="166" t="s">
        <v>184</v>
      </c>
      <c r="AU727" s="166" t="s">
        <v>89</v>
      </c>
      <c r="AV727" s="13" t="s">
        <v>89</v>
      </c>
      <c r="AW727" s="13" t="s">
        <v>31</v>
      </c>
      <c r="AX727" s="13" t="s">
        <v>76</v>
      </c>
      <c r="AY727" s="166" t="s">
        <v>175</v>
      </c>
    </row>
    <row r="728" spans="2:51" s="13" customFormat="1">
      <c r="B728" s="165"/>
      <c r="D728" s="159" t="s">
        <v>184</v>
      </c>
      <c r="E728" s="166" t="s">
        <v>1</v>
      </c>
      <c r="F728" s="167" t="s">
        <v>2029</v>
      </c>
      <c r="H728" s="168">
        <v>53.38</v>
      </c>
      <c r="I728" s="169"/>
      <c r="L728" s="165"/>
      <c r="M728" s="170"/>
      <c r="T728" s="171"/>
      <c r="AT728" s="166" t="s">
        <v>184</v>
      </c>
      <c r="AU728" s="166" t="s">
        <v>89</v>
      </c>
      <c r="AV728" s="13" t="s">
        <v>89</v>
      </c>
      <c r="AW728" s="13" t="s">
        <v>31</v>
      </c>
      <c r="AX728" s="13" t="s">
        <v>76</v>
      </c>
      <c r="AY728" s="166" t="s">
        <v>175</v>
      </c>
    </row>
    <row r="729" spans="2:51" s="13" customFormat="1">
      <c r="B729" s="165"/>
      <c r="D729" s="159" t="s">
        <v>184</v>
      </c>
      <c r="E729" s="166" t="s">
        <v>1</v>
      </c>
      <c r="F729" s="167" t="s">
        <v>2030</v>
      </c>
      <c r="H729" s="168">
        <v>19.3</v>
      </c>
      <c r="I729" s="169"/>
      <c r="L729" s="165"/>
      <c r="M729" s="170"/>
      <c r="T729" s="171"/>
      <c r="AT729" s="166" t="s">
        <v>184</v>
      </c>
      <c r="AU729" s="166" t="s">
        <v>89</v>
      </c>
      <c r="AV729" s="13" t="s">
        <v>89</v>
      </c>
      <c r="AW729" s="13" t="s">
        <v>31</v>
      </c>
      <c r="AX729" s="13" t="s">
        <v>76</v>
      </c>
      <c r="AY729" s="166" t="s">
        <v>175</v>
      </c>
    </row>
    <row r="730" spans="2:51" s="13" customFormat="1">
      <c r="B730" s="165"/>
      <c r="D730" s="159" t="s">
        <v>184</v>
      </c>
      <c r="E730" s="166" t="s">
        <v>1</v>
      </c>
      <c r="F730" s="167" t="s">
        <v>2031</v>
      </c>
      <c r="H730" s="168">
        <v>6.34</v>
      </c>
      <c r="I730" s="169"/>
      <c r="L730" s="165"/>
      <c r="M730" s="170"/>
      <c r="T730" s="171"/>
      <c r="AT730" s="166" t="s">
        <v>184</v>
      </c>
      <c r="AU730" s="166" t="s">
        <v>89</v>
      </c>
      <c r="AV730" s="13" t="s">
        <v>89</v>
      </c>
      <c r="AW730" s="13" t="s">
        <v>31</v>
      </c>
      <c r="AX730" s="13" t="s">
        <v>76</v>
      </c>
      <c r="AY730" s="166" t="s">
        <v>175</v>
      </c>
    </row>
    <row r="731" spans="2:51" s="13" customFormat="1">
      <c r="B731" s="165"/>
      <c r="D731" s="159" t="s">
        <v>184</v>
      </c>
      <c r="E731" s="166" t="s">
        <v>1</v>
      </c>
      <c r="F731" s="167" t="s">
        <v>2032</v>
      </c>
      <c r="H731" s="168">
        <v>3.89</v>
      </c>
      <c r="I731" s="169"/>
      <c r="L731" s="165"/>
      <c r="M731" s="170"/>
      <c r="T731" s="171"/>
      <c r="AT731" s="166" t="s">
        <v>184</v>
      </c>
      <c r="AU731" s="166" t="s">
        <v>89</v>
      </c>
      <c r="AV731" s="13" t="s">
        <v>89</v>
      </c>
      <c r="AW731" s="13" t="s">
        <v>31</v>
      </c>
      <c r="AX731" s="13" t="s">
        <v>76</v>
      </c>
      <c r="AY731" s="166" t="s">
        <v>175</v>
      </c>
    </row>
    <row r="732" spans="2:51" s="13" customFormat="1">
      <c r="B732" s="165"/>
      <c r="D732" s="159" t="s">
        <v>184</v>
      </c>
      <c r="E732" s="166" t="s">
        <v>1</v>
      </c>
      <c r="F732" s="167" t="s">
        <v>2033</v>
      </c>
      <c r="H732" s="168">
        <v>3.49</v>
      </c>
      <c r="I732" s="169"/>
      <c r="L732" s="165"/>
      <c r="M732" s="170"/>
      <c r="T732" s="171"/>
      <c r="AT732" s="166" t="s">
        <v>184</v>
      </c>
      <c r="AU732" s="166" t="s">
        <v>89</v>
      </c>
      <c r="AV732" s="13" t="s">
        <v>89</v>
      </c>
      <c r="AW732" s="13" t="s">
        <v>31</v>
      </c>
      <c r="AX732" s="13" t="s">
        <v>76</v>
      </c>
      <c r="AY732" s="166" t="s">
        <v>175</v>
      </c>
    </row>
    <row r="733" spans="2:51" s="13" customFormat="1">
      <c r="B733" s="165"/>
      <c r="D733" s="159" t="s">
        <v>184</v>
      </c>
      <c r="E733" s="166" t="s">
        <v>1</v>
      </c>
      <c r="F733" s="167" t="s">
        <v>2034</v>
      </c>
      <c r="H733" s="168">
        <v>1.36</v>
      </c>
      <c r="I733" s="169"/>
      <c r="L733" s="165"/>
      <c r="M733" s="170"/>
      <c r="T733" s="171"/>
      <c r="AT733" s="166" t="s">
        <v>184</v>
      </c>
      <c r="AU733" s="166" t="s">
        <v>89</v>
      </c>
      <c r="AV733" s="13" t="s">
        <v>89</v>
      </c>
      <c r="AW733" s="13" t="s">
        <v>31</v>
      </c>
      <c r="AX733" s="13" t="s">
        <v>76</v>
      </c>
      <c r="AY733" s="166" t="s">
        <v>175</v>
      </c>
    </row>
    <row r="734" spans="2:51" s="13" customFormat="1">
      <c r="B734" s="165"/>
      <c r="D734" s="159" t="s">
        <v>184</v>
      </c>
      <c r="E734" s="166" t="s">
        <v>1</v>
      </c>
      <c r="F734" s="167" t="s">
        <v>2035</v>
      </c>
      <c r="H734" s="168">
        <v>8.68</v>
      </c>
      <c r="I734" s="169"/>
      <c r="L734" s="165"/>
      <c r="M734" s="170"/>
      <c r="T734" s="171"/>
      <c r="AT734" s="166" t="s">
        <v>184</v>
      </c>
      <c r="AU734" s="166" t="s">
        <v>89</v>
      </c>
      <c r="AV734" s="13" t="s">
        <v>89</v>
      </c>
      <c r="AW734" s="13" t="s">
        <v>31</v>
      </c>
      <c r="AX734" s="13" t="s">
        <v>76</v>
      </c>
      <c r="AY734" s="166" t="s">
        <v>175</v>
      </c>
    </row>
    <row r="735" spans="2:51" s="13" customFormat="1">
      <c r="B735" s="165"/>
      <c r="D735" s="159" t="s">
        <v>184</v>
      </c>
      <c r="E735" s="166" t="s">
        <v>1</v>
      </c>
      <c r="F735" s="167" t="s">
        <v>2036</v>
      </c>
      <c r="H735" s="168">
        <v>12.4</v>
      </c>
      <c r="I735" s="169"/>
      <c r="L735" s="165"/>
      <c r="M735" s="170"/>
      <c r="T735" s="171"/>
      <c r="AT735" s="166" t="s">
        <v>184</v>
      </c>
      <c r="AU735" s="166" t="s">
        <v>89</v>
      </c>
      <c r="AV735" s="13" t="s">
        <v>89</v>
      </c>
      <c r="AW735" s="13" t="s">
        <v>31</v>
      </c>
      <c r="AX735" s="13" t="s">
        <v>76</v>
      </c>
      <c r="AY735" s="166" t="s">
        <v>175</v>
      </c>
    </row>
    <row r="736" spans="2:51" s="13" customFormat="1">
      <c r="B736" s="165"/>
      <c r="D736" s="159" t="s">
        <v>184</v>
      </c>
      <c r="E736" s="166" t="s">
        <v>1</v>
      </c>
      <c r="F736" s="167" t="s">
        <v>2037</v>
      </c>
      <c r="H736" s="168">
        <v>12.81</v>
      </c>
      <c r="I736" s="169"/>
      <c r="L736" s="165"/>
      <c r="M736" s="170"/>
      <c r="T736" s="171"/>
      <c r="AT736" s="166" t="s">
        <v>184</v>
      </c>
      <c r="AU736" s="166" t="s">
        <v>89</v>
      </c>
      <c r="AV736" s="13" t="s">
        <v>89</v>
      </c>
      <c r="AW736" s="13" t="s">
        <v>31</v>
      </c>
      <c r="AX736" s="13" t="s">
        <v>76</v>
      </c>
      <c r="AY736" s="166" t="s">
        <v>175</v>
      </c>
    </row>
    <row r="737" spans="2:65" s="13" customFormat="1">
      <c r="B737" s="165"/>
      <c r="D737" s="159" t="s">
        <v>184</v>
      </c>
      <c r="E737" s="166" t="s">
        <v>1</v>
      </c>
      <c r="F737" s="167" t="s">
        <v>2038</v>
      </c>
      <c r="H737" s="168">
        <v>49.17</v>
      </c>
      <c r="I737" s="169"/>
      <c r="L737" s="165"/>
      <c r="M737" s="170"/>
      <c r="T737" s="171"/>
      <c r="AT737" s="166" t="s">
        <v>184</v>
      </c>
      <c r="AU737" s="166" t="s">
        <v>89</v>
      </c>
      <c r="AV737" s="13" t="s">
        <v>89</v>
      </c>
      <c r="AW737" s="13" t="s">
        <v>31</v>
      </c>
      <c r="AX737" s="13" t="s">
        <v>76</v>
      </c>
      <c r="AY737" s="166" t="s">
        <v>175</v>
      </c>
    </row>
    <row r="738" spans="2:65" s="15" customFormat="1">
      <c r="B738" s="202"/>
      <c r="D738" s="159" t="s">
        <v>184</v>
      </c>
      <c r="E738" s="203" t="s">
        <v>1</v>
      </c>
      <c r="F738" s="204" t="s">
        <v>1733</v>
      </c>
      <c r="H738" s="205">
        <v>469.65</v>
      </c>
      <c r="I738" s="206"/>
      <c r="L738" s="202"/>
      <c r="M738" s="207"/>
      <c r="T738" s="208"/>
      <c r="AT738" s="203" t="s">
        <v>184</v>
      </c>
      <c r="AU738" s="203" t="s">
        <v>89</v>
      </c>
      <c r="AV738" s="15" t="s">
        <v>176</v>
      </c>
      <c r="AW738" s="15" t="s">
        <v>31</v>
      </c>
      <c r="AX738" s="15" t="s">
        <v>76</v>
      </c>
      <c r="AY738" s="203" t="s">
        <v>175</v>
      </c>
    </row>
    <row r="739" spans="2:65" s="13" customFormat="1">
      <c r="B739" s="165"/>
      <c r="D739" s="159" t="s">
        <v>184</v>
      </c>
      <c r="E739" s="166" t="s">
        <v>1</v>
      </c>
      <c r="F739" s="167" t="s">
        <v>2039</v>
      </c>
      <c r="H739" s="168">
        <v>158.678</v>
      </c>
      <c r="I739" s="169"/>
      <c r="L739" s="165"/>
      <c r="M739" s="170"/>
      <c r="T739" s="171"/>
      <c r="AT739" s="166" t="s">
        <v>184</v>
      </c>
      <c r="AU739" s="166" t="s">
        <v>89</v>
      </c>
      <c r="AV739" s="13" t="s">
        <v>89</v>
      </c>
      <c r="AW739" s="13" t="s">
        <v>31</v>
      </c>
      <c r="AX739" s="13" t="s">
        <v>76</v>
      </c>
      <c r="AY739" s="166" t="s">
        <v>175</v>
      </c>
    </row>
    <row r="740" spans="2:65" s="14" customFormat="1">
      <c r="B740" s="183"/>
      <c r="D740" s="159" t="s">
        <v>184</v>
      </c>
      <c r="E740" s="184" t="s">
        <v>1</v>
      </c>
      <c r="F740" s="185" t="s">
        <v>204</v>
      </c>
      <c r="H740" s="186">
        <v>3332.2379999999998</v>
      </c>
      <c r="I740" s="187"/>
      <c r="L740" s="183"/>
      <c r="M740" s="188"/>
      <c r="T740" s="189"/>
      <c r="AT740" s="184" t="s">
        <v>184</v>
      </c>
      <c r="AU740" s="184" t="s">
        <v>89</v>
      </c>
      <c r="AV740" s="14" t="s">
        <v>182</v>
      </c>
      <c r="AW740" s="14" t="s">
        <v>31</v>
      </c>
      <c r="AX740" s="14" t="s">
        <v>83</v>
      </c>
      <c r="AY740" s="184" t="s">
        <v>175</v>
      </c>
    </row>
    <row r="741" spans="2:65" s="1" customFormat="1" ht="24.2" customHeight="1">
      <c r="B741" s="143"/>
      <c r="C741" s="144" t="s">
        <v>534</v>
      </c>
      <c r="D741" s="144" t="s">
        <v>178</v>
      </c>
      <c r="E741" s="145" t="s">
        <v>2040</v>
      </c>
      <c r="F741" s="146" t="s">
        <v>2041</v>
      </c>
      <c r="G741" s="147" t="s">
        <v>181</v>
      </c>
      <c r="H741" s="148">
        <v>87</v>
      </c>
      <c r="I741" s="149"/>
      <c r="J741" s="150">
        <f>ROUND(I741*H741,2)</f>
        <v>0</v>
      </c>
      <c r="K741" s="151"/>
      <c r="L741" s="32"/>
      <c r="M741" s="152" t="s">
        <v>1</v>
      </c>
      <c r="N741" s="153" t="s">
        <v>42</v>
      </c>
      <c r="P741" s="154">
        <f>O741*H741</f>
        <v>0</v>
      </c>
      <c r="Q741" s="154">
        <v>0</v>
      </c>
      <c r="R741" s="154">
        <f>Q741*H741</f>
        <v>0</v>
      </c>
      <c r="S741" s="154">
        <v>2.4E-2</v>
      </c>
      <c r="T741" s="155">
        <f>S741*H741</f>
        <v>2.0880000000000001</v>
      </c>
      <c r="AR741" s="156" t="s">
        <v>182</v>
      </c>
      <c r="AT741" s="156" t="s">
        <v>178</v>
      </c>
      <c r="AU741" s="156" t="s">
        <v>89</v>
      </c>
      <c r="AY741" s="17" t="s">
        <v>175</v>
      </c>
      <c r="BE741" s="157">
        <f>IF(N741="základná",J741,0)</f>
        <v>0</v>
      </c>
      <c r="BF741" s="157">
        <f>IF(N741="znížená",J741,0)</f>
        <v>0</v>
      </c>
      <c r="BG741" s="157">
        <f>IF(N741="zákl. prenesená",J741,0)</f>
        <v>0</v>
      </c>
      <c r="BH741" s="157">
        <f>IF(N741="zníž. prenesená",J741,0)</f>
        <v>0</v>
      </c>
      <c r="BI741" s="157">
        <f>IF(N741="nulová",J741,0)</f>
        <v>0</v>
      </c>
      <c r="BJ741" s="17" t="s">
        <v>89</v>
      </c>
      <c r="BK741" s="157">
        <f>ROUND(I741*H741,2)</f>
        <v>0</v>
      </c>
      <c r="BL741" s="17" t="s">
        <v>182</v>
      </c>
      <c r="BM741" s="156" t="s">
        <v>2042</v>
      </c>
    </row>
    <row r="742" spans="2:65" s="13" customFormat="1">
      <c r="B742" s="165"/>
      <c r="D742" s="159" t="s">
        <v>184</v>
      </c>
      <c r="E742" s="166" t="s">
        <v>1</v>
      </c>
      <c r="F742" s="167" t="s">
        <v>2043</v>
      </c>
      <c r="H742" s="168">
        <v>1</v>
      </c>
      <c r="I742" s="169"/>
      <c r="L742" s="165"/>
      <c r="M742" s="170"/>
      <c r="T742" s="171"/>
      <c r="AT742" s="166" t="s">
        <v>184</v>
      </c>
      <c r="AU742" s="166" t="s">
        <v>89</v>
      </c>
      <c r="AV742" s="13" t="s">
        <v>89</v>
      </c>
      <c r="AW742" s="13" t="s">
        <v>31</v>
      </c>
      <c r="AX742" s="13" t="s">
        <v>76</v>
      </c>
      <c r="AY742" s="166" t="s">
        <v>175</v>
      </c>
    </row>
    <row r="743" spans="2:65" s="13" customFormat="1">
      <c r="B743" s="165"/>
      <c r="D743" s="159" t="s">
        <v>184</v>
      </c>
      <c r="E743" s="166" t="s">
        <v>1</v>
      </c>
      <c r="F743" s="167" t="s">
        <v>2044</v>
      </c>
      <c r="H743" s="168">
        <v>1</v>
      </c>
      <c r="I743" s="169"/>
      <c r="L743" s="165"/>
      <c r="M743" s="170"/>
      <c r="T743" s="171"/>
      <c r="AT743" s="166" t="s">
        <v>184</v>
      </c>
      <c r="AU743" s="166" t="s">
        <v>89</v>
      </c>
      <c r="AV743" s="13" t="s">
        <v>89</v>
      </c>
      <c r="AW743" s="13" t="s">
        <v>31</v>
      </c>
      <c r="AX743" s="13" t="s">
        <v>76</v>
      </c>
      <c r="AY743" s="166" t="s">
        <v>175</v>
      </c>
    </row>
    <row r="744" spans="2:65" s="13" customFormat="1">
      <c r="B744" s="165"/>
      <c r="D744" s="159" t="s">
        <v>184</v>
      </c>
      <c r="E744" s="166" t="s">
        <v>1</v>
      </c>
      <c r="F744" s="167" t="s">
        <v>2045</v>
      </c>
      <c r="H744" s="168">
        <v>4</v>
      </c>
      <c r="I744" s="169"/>
      <c r="L744" s="165"/>
      <c r="M744" s="170"/>
      <c r="T744" s="171"/>
      <c r="AT744" s="166" t="s">
        <v>184</v>
      </c>
      <c r="AU744" s="166" t="s">
        <v>89</v>
      </c>
      <c r="AV744" s="13" t="s">
        <v>89</v>
      </c>
      <c r="AW744" s="13" t="s">
        <v>31</v>
      </c>
      <c r="AX744" s="13" t="s">
        <v>76</v>
      </c>
      <c r="AY744" s="166" t="s">
        <v>175</v>
      </c>
    </row>
    <row r="745" spans="2:65" s="13" customFormat="1">
      <c r="B745" s="165"/>
      <c r="D745" s="159" t="s">
        <v>184</v>
      </c>
      <c r="E745" s="166" t="s">
        <v>1</v>
      </c>
      <c r="F745" s="167" t="s">
        <v>2046</v>
      </c>
      <c r="H745" s="168">
        <v>1</v>
      </c>
      <c r="I745" s="169"/>
      <c r="L745" s="165"/>
      <c r="M745" s="170"/>
      <c r="T745" s="171"/>
      <c r="AT745" s="166" t="s">
        <v>184</v>
      </c>
      <c r="AU745" s="166" t="s">
        <v>89</v>
      </c>
      <c r="AV745" s="13" t="s">
        <v>89</v>
      </c>
      <c r="AW745" s="13" t="s">
        <v>31</v>
      </c>
      <c r="AX745" s="13" t="s">
        <v>76</v>
      </c>
      <c r="AY745" s="166" t="s">
        <v>175</v>
      </c>
    </row>
    <row r="746" spans="2:65" s="13" customFormat="1">
      <c r="B746" s="165"/>
      <c r="D746" s="159" t="s">
        <v>184</v>
      </c>
      <c r="E746" s="166" t="s">
        <v>1</v>
      </c>
      <c r="F746" s="167" t="s">
        <v>2047</v>
      </c>
      <c r="H746" s="168">
        <v>2</v>
      </c>
      <c r="I746" s="169"/>
      <c r="L746" s="165"/>
      <c r="M746" s="170"/>
      <c r="T746" s="171"/>
      <c r="AT746" s="166" t="s">
        <v>184</v>
      </c>
      <c r="AU746" s="166" t="s">
        <v>89</v>
      </c>
      <c r="AV746" s="13" t="s">
        <v>89</v>
      </c>
      <c r="AW746" s="13" t="s">
        <v>31</v>
      </c>
      <c r="AX746" s="13" t="s">
        <v>76</v>
      </c>
      <c r="AY746" s="166" t="s">
        <v>175</v>
      </c>
    </row>
    <row r="747" spans="2:65" s="13" customFormat="1">
      <c r="B747" s="165"/>
      <c r="D747" s="159" t="s">
        <v>184</v>
      </c>
      <c r="E747" s="166" t="s">
        <v>1</v>
      </c>
      <c r="F747" s="167" t="s">
        <v>2048</v>
      </c>
      <c r="H747" s="168">
        <v>1</v>
      </c>
      <c r="I747" s="169"/>
      <c r="L747" s="165"/>
      <c r="M747" s="170"/>
      <c r="T747" s="171"/>
      <c r="AT747" s="166" t="s">
        <v>184</v>
      </c>
      <c r="AU747" s="166" t="s">
        <v>89</v>
      </c>
      <c r="AV747" s="13" t="s">
        <v>89</v>
      </c>
      <c r="AW747" s="13" t="s">
        <v>31</v>
      </c>
      <c r="AX747" s="13" t="s">
        <v>76</v>
      </c>
      <c r="AY747" s="166" t="s">
        <v>175</v>
      </c>
    </row>
    <row r="748" spans="2:65" s="13" customFormat="1">
      <c r="B748" s="165"/>
      <c r="D748" s="159" t="s">
        <v>184</v>
      </c>
      <c r="E748" s="166" t="s">
        <v>1</v>
      </c>
      <c r="F748" s="167" t="s">
        <v>2049</v>
      </c>
      <c r="H748" s="168">
        <v>5</v>
      </c>
      <c r="I748" s="169"/>
      <c r="L748" s="165"/>
      <c r="M748" s="170"/>
      <c r="T748" s="171"/>
      <c r="AT748" s="166" t="s">
        <v>184</v>
      </c>
      <c r="AU748" s="166" t="s">
        <v>89</v>
      </c>
      <c r="AV748" s="13" t="s">
        <v>89</v>
      </c>
      <c r="AW748" s="13" t="s">
        <v>31</v>
      </c>
      <c r="AX748" s="13" t="s">
        <v>76</v>
      </c>
      <c r="AY748" s="166" t="s">
        <v>175</v>
      </c>
    </row>
    <row r="749" spans="2:65" s="13" customFormat="1">
      <c r="B749" s="165"/>
      <c r="D749" s="159" t="s">
        <v>184</v>
      </c>
      <c r="E749" s="166" t="s">
        <v>1</v>
      </c>
      <c r="F749" s="167" t="s">
        <v>2050</v>
      </c>
      <c r="H749" s="168">
        <v>2</v>
      </c>
      <c r="I749" s="169"/>
      <c r="L749" s="165"/>
      <c r="M749" s="170"/>
      <c r="T749" s="171"/>
      <c r="AT749" s="166" t="s">
        <v>184</v>
      </c>
      <c r="AU749" s="166" t="s">
        <v>89</v>
      </c>
      <c r="AV749" s="13" t="s">
        <v>89</v>
      </c>
      <c r="AW749" s="13" t="s">
        <v>31</v>
      </c>
      <c r="AX749" s="13" t="s">
        <v>76</v>
      </c>
      <c r="AY749" s="166" t="s">
        <v>175</v>
      </c>
    </row>
    <row r="750" spans="2:65" s="13" customFormat="1">
      <c r="B750" s="165"/>
      <c r="D750" s="159" t="s">
        <v>184</v>
      </c>
      <c r="E750" s="166" t="s">
        <v>1</v>
      </c>
      <c r="F750" s="167" t="s">
        <v>2051</v>
      </c>
      <c r="H750" s="168">
        <v>40</v>
      </c>
      <c r="I750" s="169"/>
      <c r="L750" s="165"/>
      <c r="M750" s="170"/>
      <c r="T750" s="171"/>
      <c r="AT750" s="166" t="s">
        <v>184</v>
      </c>
      <c r="AU750" s="166" t="s">
        <v>89</v>
      </c>
      <c r="AV750" s="13" t="s">
        <v>89</v>
      </c>
      <c r="AW750" s="13" t="s">
        <v>31</v>
      </c>
      <c r="AX750" s="13" t="s">
        <v>76</v>
      </c>
      <c r="AY750" s="166" t="s">
        <v>175</v>
      </c>
    </row>
    <row r="751" spans="2:65" s="13" customFormat="1">
      <c r="B751" s="165"/>
      <c r="D751" s="159" t="s">
        <v>184</v>
      </c>
      <c r="E751" s="166" t="s">
        <v>1</v>
      </c>
      <c r="F751" s="167" t="s">
        <v>2052</v>
      </c>
      <c r="H751" s="168">
        <v>4</v>
      </c>
      <c r="I751" s="169"/>
      <c r="L751" s="165"/>
      <c r="M751" s="170"/>
      <c r="T751" s="171"/>
      <c r="AT751" s="166" t="s">
        <v>184</v>
      </c>
      <c r="AU751" s="166" t="s">
        <v>89</v>
      </c>
      <c r="AV751" s="13" t="s">
        <v>89</v>
      </c>
      <c r="AW751" s="13" t="s">
        <v>31</v>
      </c>
      <c r="AX751" s="13" t="s">
        <v>76</v>
      </c>
      <c r="AY751" s="166" t="s">
        <v>175</v>
      </c>
    </row>
    <row r="752" spans="2:65" s="13" customFormat="1">
      <c r="B752" s="165"/>
      <c r="D752" s="159" t="s">
        <v>184</v>
      </c>
      <c r="E752" s="166" t="s">
        <v>1</v>
      </c>
      <c r="F752" s="167" t="s">
        <v>2053</v>
      </c>
      <c r="H752" s="168">
        <v>1</v>
      </c>
      <c r="I752" s="169"/>
      <c r="L752" s="165"/>
      <c r="M752" s="170"/>
      <c r="T752" s="171"/>
      <c r="AT752" s="166" t="s">
        <v>184</v>
      </c>
      <c r="AU752" s="166" t="s">
        <v>89</v>
      </c>
      <c r="AV752" s="13" t="s">
        <v>89</v>
      </c>
      <c r="AW752" s="13" t="s">
        <v>31</v>
      </c>
      <c r="AX752" s="13" t="s">
        <v>76</v>
      </c>
      <c r="AY752" s="166" t="s">
        <v>175</v>
      </c>
    </row>
    <row r="753" spans="2:65" s="13" customFormat="1">
      <c r="B753" s="165"/>
      <c r="D753" s="159" t="s">
        <v>184</v>
      </c>
      <c r="E753" s="166" t="s">
        <v>1</v>
      </c>
      <c r="F753" s="167" t="s">
        <v>2054</v>
      </c>
      <c r="H753" s="168">
        <v>4</v>
      </c>
      <c r="I753" s="169"/>
      <c r="L753" s="165"/>
      <c r="M753" s="170"/>
      <c r="T753" s="171"/>
      <c r="AT753" s="166" t="s">
        <v>184</v>
      </c>
      <c r="AU753" s="166" t="s">
        <v>89</v>
      </c>
      <c r="AV753" s="13" t="s">
        <v>89</v>
      </c>
      <c r="AW753" s="13" t="s">
        <v>31</v>
      </c>
      <c r="AX753" s="13" t="s">
        <v>76</v>
      </c>
      <c r="AY753" s="166" t="s">
        <v>175</v>
      </c>
    </row>
    <row r="754" spans="2:65" s="13" customFormat="1">
      <c r="B754" s="165"/>
      <c r="D754" s="159" t="s">
        <v>184</v>
      </c>
      <c r="E754" s="166" t="s">
        <v>1</v>
      </c>
      <c r="F754" s="167" t="s">
        <v>2055</v>
      </c>
      <c r="H754" s="168">
        <v>2</v>
      </c>
      <c r="I754" s="169"/>
      <c r="L754" s="165"/>
      <c r="M754" s="170"/>
      <c r="T754" s="171"/>
      <c r="AT754" s="166" t="s">
        <v>184</v>
      </c>
      <c r="AU754" s="166" t="s">
        <v>89</v>
      </c>
      <c r="AV754" s="13" t="s">
        <v>89</v>
      </c>
      <c r="AW754" s="13" t="s">
        <v>31</v>
      </c>
      <c r="AX754" s="13" t="s">
        <v>76</v>
      </c>
      <c r="AY754" s="166" t="s">
        <v>175</v>
      </c>
    </row>
    <row r="755" spans="2:65" s="13" customFormat="1">
      <c r="B755" s="165"/>
      <c r="D755" s="159" t="s">
        <v>184</v>
      </c>
      <c r="E755" s="166" t="s">
        <v>1</v>
      </c>
      <c r="F755" s="167" t="s">
        <v>2056</v>
      </c>
      <c r="H755" s="168">
        <v>2</v>
      </c>
      <c r="I755" s="169"/>
      <c r="L755" s="165"/>
      <c r="M755" s="170"/>
      <c r="T755" s="171"/>
      <c r="AT755" s="166" t="s">
        <v>184</v>
      </c>
      <c r="AU755" s="166" t="s">
        <v>89</v>
      </c>
      <c r="AV755" s="13" t="s">
        <v>89</v>
      </c>
      <c r="AW755" s="13" t="s">
        <v>31</v>
      </c>
      <c r="AX755" s="13" t="s">
        <v>76</v>
      </c>
      <c r="AY755" s="166" t="s">
        <v>175</v>
      </c>
    </row>
    <row r="756" spans="2:65" s="13" customFormat="1">
      <c r="B756" s="165"/>
      <c r="D756" s="159" t="s">
        <v>184</v>
      </c>
      <c r="E756" s="166" t="s">
        <v>1</v>
      </c>
      <c r="F756" s="167" t="s">
        <v>2057</v>
      </c>
      <c r="H756" s="168">
        <v>2</v>
      </c>
      <c r="I756" s="169"/>
      <c r="L756" s="165"/>
      <c r="M756" s="170"/>
      <c r="T756" s="171"/>
      <c r="AT756" s="166" t="s">
        <v>184</v>
      </c>
      <c r="AU756" s="166" t="s">
        <v>89</v>
      </c>
      <c r="AV756" s="13" t="s">
        <v>89</v>
      </c>
      <c r="AW756" s="13" t="s">
        <v>31</v>
      </c>
      <c r="AX756" s="13" t="s">
        <v>76</v>
      </c>
      <c r="AY756" s="166" t="s">
        <v>175</v>
      </c>
    </row>
    <row r="757" spans="2:65" s="13" customFormat="1">
      <c r="B757" s="165"/>
      <c r="D757" s="159" t="s">
        <v>184</v>
      </c>
      <c r="E757" s="166" t="s">
        <v>1</v>
      </c>
      <c r="F757" s="167" t="s">
        <v>2058</v>
      </c>
      <c r="H757" s="168">
        <v>2</v>
      </c>
      <c r="I757" s="169"/>
      <c r="L757" s="165"/>
      <c r="M757" s="170"/>
      <c r="T757" s="171"/>
      <c r="AT757" s="166" t="s">
        <v>184</v>
      </c>
      <c r="AU757" s="166" t="s">
        <v>89</v>
      </c>
      <c r="AV757" s="13" t="s">
        <v>89</v>
      </c>
      <c r="AW757" s="13" t="s">
        <v>31</v>
      </c>
      <c r="AX757" s="13" t="s">
        <v>76</v>
      </c>
      <c r="AY757" s="166" t="s">
        <v>175</v>
      </c>
    </row>
    <row r="758" spans="2:65" s="13" customFormat="1">
      <c r="B758" s="165"/>
      <c r="D758" s="159" t="s">
        <v>184</v>
      </c>
      <c r="E758" s="166" t="s">
        <v>1</v>
      </c>
      <c r="F758" s="167" t="s">
        <v>2059</v>
      </c>
      <c r="H758" s="168">
        <v>4</v>
      </c>
      <c r="I758" s="169"/>
      <c r="L758" s="165"/>
      <c r="M758" s="170"/>
      <c r="T758" s="171"/>
      <c r="AT758" s="166" t="s">
        <v>184</v>
      </c>
      <c r="AU758" s="166" t="s">
        <v>89</v>
      </c>
      <c r="AV758" s="13" t="s">
        <v>89</v>
      </c>
      <c r="AW758" s="13" t="s">
        <v>31</v>
      </c>
      <c r="AX758" s="13" t="s">
        <v>76</v>
      </c>
      <c r="AY758" s="166" t="s">
        <v>175</v>
      </c>
    </row>
    <row r="759" spans="2:65" s="13" customFormat="1">
      <c r="B759" s="165"/>
      <c r="D759" s="159" t="s">
        <v>184</v>
      </c>
      <c r="E759" s="166" t="s">
        <v>1</v>
      </c>
      <c r="F759" s="167" t="s">
        <v>2060</v>
      </c>
      <c r="H759" s="168">
        <v>2</v>
      </c>
      <c r="I759" s="169"/>
      <c r="L759" s="165"/>
      <c r="M759" s="170"/>
      <c r="T759" s="171"/>
      <c r="AT759" s="166" t="s">
        <v>184</v>
      </c>
      <c r="AU759" s="166" t="s">
        <v>89</v>
      </c>
      <c r="AV759" s="13" t="s">
        <v>89</v>
      </c>
      <c r="AW759" s="13" t="s">
        <v>31</v>
      </c>
      <c r="AX759" s="13" t="s">
        <v>76</v>
      </c>
      <c r="AY759" s="166" t="s">
        <v>175</v>
      </c>
    </row>
    <row r="760" spans="2:65" s="13" customFormat="1">
      <c r="B760" s="165"/>
      <c r="D760" s="159" t="s">
        <v>184</v>
      </c>
      <c r="E760" s="166" t="s">
        <v>1</v>
      </c>
      <c r="F760" s="167" t="s">
        <v>2061</v>
      </c>
      <c r="H760" s="168">
        <v>2</v>
      </c>
      <c r="I760" s="169"/>
      <c r="L760" s="165"/>
      <c r="M760" s="170"/>
      <c r="T760" s="171"/>
      <c r="AT760" s="166" t="s">
        <v>184</v>
      </c>
      <c r="AU760" s="166" t="s">
        <v>89</v>
      </c>
      <c r="AV760" s="13" t="s">
        <v>89</v>
      </c>
      <c r="AW760" s="13" t="s">
        <v>31</v>
      </c>
      <c r="AX760" s="13" t="s">
        <v>76</v>
      </c>
      <c r="AY760" s="166" t="s">
        <v>175</v>
      </c>
    </row>
    <row r="761" spans="2:65" s="13" customFormat="1">
      <c r="B761" s="165"/>
      <c r="D761" s="159" t="s">
        <v>184</v>
      </c>
      <c r="E761" s="166" t="s">
        <v>1</v>
      </c>
      <c r="F761" s="167" t="s">
        <v>2062</v>
      </c>
      <c r="H761" s="168">
        <v>4</v>
      </c>
      <c r="I761" s="169"/>
      <c r="L761" s="165"/>
      <c r="M761" s="170"/>
      <c r="T761" s="171"/>
      <c r="AT761" s="166" t="s">
        <v>184</v>
      </c>
      <c r="AU761" s="166" t="s">
        <v>89</v>
      </c>
      <c r="AV761" s="13" t="s">
        <v>89</v>
      </c>
      <c r="AW761" s="13" t="s">
        <v>31</v>
      </c>
      <c r="AX761" s="13" t="s">
        <v>76</v>
      </c>
      <c r="AY761" s="166" t="s">
        <v>175</v>
      </c>
    </row>
    <row r="762" spans="2:65" s="13" customFormat="1">
      <c r="B762" s="165"/>
      <c r="D762" s="159" t="s">
        <v>184</v>
      </c>
      <c r="E762" s="166" t="s">
        <v>1</v>
      </c>
      <c r="F762" s="167" t="s">
        <v>2063</v>
      </c>
      <c r="H762" s="168">
        <v>1</v>
      </c>
      <c r="I762" s="169"/>
      <c r="L762" s="165"/>
      <c r="M762" s="170"/>
      <c r="T762" s="171"/>
      <c r="AT762" s="166" t="s">
        <v>184</v>
      </c>
      <c r="AU762" s="166" t="s">
        <v>89</v>
      </c>
      <c r="AV762" s="13" t="s">
        <v>89</v>
      </c>
      <c r="AW762" s="13" t="s">
        <v>31</v>
      </c>
      <c r="AX762" s="13" t="s">
        <v>76</v>
      </c>
      <c r="AY762" s="166" t="s">
        <v>175</v>
      </c>
    </row>
    <row r="763" spans="2:65" s="14" customFormat="1">
      <c r="B763" s="183"/>
      <c r="D763" s="159" t="s">
        <v>184</v>
      </c>
      <c r="E763" s="184" t="s">
        <v>1</v>
      </c>
      <c r="F763" s="185" t="s">
        <v>204</v>
      </c>
      <c r="H763" s="186">
        <v>87</v>
      </c>
      <c r="I763" s="187"/>
      <c r="L763" s="183"/>
      <c r="M763" s="188"/>
      <c r="T763" s="189"/>
      <c r="AT763" s="184" t="s">
        <v>184</v>
      </c>
      <c r="AU763" s="184" t="s">
        <v>89</v>
      </c>
      <c r="AV763" s="14" t="s">
        <v>182</v>
      </c>
      <c r="AW763" s="14" t="s">
        <v>31</v>
      </c>
      <c r="AX763" s="14" t="s">
        <v>83</v>
      </c>
      <c r="AY763" s="184" t="s">
        <v>175</v>
      </c>
    </row>
    <row r="764" spans="2:65" s="1" customFormat="1" ht="24.2" customHeight="1">
      <c r="B764" s="143"/>
      <c r="C764" s="144" t="s">
        <v>538</v>
      </c>
      <c r="D764" s="144" t="s">
        <v>178</v>
      </c>
      <c r="E764" s="145" t="s">
        <v>2064</v>
      </c>
      <c r="F764" s="146" t="s">
        <v>2065</v>
      </c>
      <c r="G764" s="147" t="s">
        <v>197</v>
      </c>
      <c r="H764" s="148">
        <v>69.540999999999997</v>
      </c>
      <c r="I764" s="149"/>
      <c r="J764" s="150">
        <f>ROUND(I764*H764,2)</f>
        <v>0</v>
      </c>
      <c r="K764" s="151"/>
      <c r="L764" s="32"/>
      <c r="M764" s="152" t="s">
        <v>1</v>
      </c>
      <c r="N764" s="153" t="s">
        <v>42</v>
      </c>
      <c r="P764" s="154">
        <f>O764*H764</f>
        <v>0</v>
      </c>
      <c r="Q764" s="154">
        <v>0</v>
      </c>
      <c r="R764" s="154">
        <f>Q764*H764</f>
        <v>0</v>
      </c>
      <c r="S764" s="154">
        <v>7.5999999999999998E-2</v>
      </c>
      <c r="T764" s="155">
        <f>S764*H764</f>
        <v>5.2851159999999995</v>
      </c>
      <c r="AR764" s="156" t="s">
        <v>182</v>
      </c>
      <c r="AT764" s="156" t="s">
        <v>178</v>
      </c>
      <c r="AU764" s="156" t="s">
        <v>89</v>
      </c>
      <c r="AY764" s="17" t="s">
        <v>175</v>
      </c>
      <c r="BE764" s="157">
        <f>IF(N764="základná",J764,0)</f>
        <v>0</v>
      </c>
      <c r="BF764" s="157">
        <f>IF(N764="znížená",J764,0)</f>
        <v>0</v>
      </c>
      <c r="BG764" s="157">
        <f>IF(N764="zákl. prenesená",J764,0)</f>
        <v>0</v>
      </c>
      <c r="BH764" s="157">
        <f>IF(N764="zníž. prenesená",J764,0)</f>
        <v>0</v>
      </c>
      <c r="BI764" s="157">
        <f>IF(N764="nulová",J764,0)</f>
        <v>0</v>
      </c>
      <c r="BJ764" s="17" t="s">
        <v>89</v>
      </c>
      <c r="BK764" s="157">
        <f>ROUND(I764*H764,2)</f>
        <v>0</v>
      </c>
      <c r="BL764" s="17" t="s">
        <v>182</v>
      </c>
      <c r="BM764" s="156" t="s">
        <v>2066</v>
      </c>
    </row>
    <row r="765" spans="2:65" s="13" customFormat="1">
      <c r="B765" s="165"/>
      <c r="D765" s="159" t="s">
        <v>184</v>
      </c>
      <c r="E765" s="166" t="s">
        <v>1</v>
      </c>
      <c r="F765" s="167" t="s">
        <v>2067</v>
      </c>
      <c r="H765" s="168">
        <v>1.1819999999999999</v>
      </c>
      <c r="I765" s="169"/>
      <c r="L765" s="165"/>
      <c r="M765" s="170"/>
      <c r="T765" s="171"/>
      <c r="AT765" s="166" t="s">
        <v>184</v>
      </c>
      <c r="AU765" s="166" t="s">
        <v>89</v>
      </c>
      <c r="AV765" s="13" t="s">
        <v>89</v>
      </c>
      <c r="AW765" s="13" t="s">
        <v>31</v>
      </c>
      <c r="AX765" s="13" t="s">
        <v>76</v>
      </c>
      <c r="AY765" s="166" t="s">
        <v>175</v>
      </c>
    </row>
    <row r="766" spans="2:65" s="13" customFormat="1">
      <c r="B766" s="165"/>
      <c r="D766" s="159" t="s">
        <v>184</v>
      </c>
      <c r="E766" s="166" t="s">
        <v>1</v>
      </c>
      <c r="F766" s="167" t="s">
        <v>2068</v>
      </c>
      <c r="H766" s="168">
        <v>1.379</v>
      </c>
      <c r="I766" s="169"/>
      <c r="L766" s="165"/>
      <c r="M766" s="170"/>
      <c r="T766" s="171"/>
      <c r="AT766" s="166" t="s">
        <v>184</v>
      </c>
      <c r="AU766" s="166" t="s">
        <v>89</v>
      </c>
      <c r="AV766" s="13" t="s">
        <v>89</v>
      </c>
      <c r="AW766" s="13" t="s">
        <v>31</v>
      </c>
      <c r="AX766" s="13" t="s">
        <v>76</v>
      </c>
      <c r="AY766" s="166" t="s">
        <v>175</v>
      </c>
    </row>
    <row r="767" spans="2:65" s="13" customFormat="1">
      <c r="B767" s="165"/>
      <c r="D767" s="159" t="s">
        <v>184</v>
      </c>
      <c r="E767" s="166" t="s">
        <v>1</v>
      </c>
      <c r="F767" s="167" t="s">
        <v>2069</v>
      </c>
      <c r="H767" s="168">
        <v>4.7279999999999998</v>
      </c>
      <c r="I767" s="169"/>
      <c r="L767" s="165"/>
      <c r="M767" s="170"/>
      <c r="T767" s="171"/>
      <c r="AT767" s="166" t="s">
        <v>184</v>
      </c>
      <c r="AU767" s="166" t="s">
        <v>89</v>
      </c>
      <c r="AV767" s="13" t="s">
        <v>89</v>
      </c>
      <c r="AW767" s="13" t="s">
        <v>31</v>
      </c>
      <c r="AX767" s="13" t="s">
        <v>76</v>
      </c>
      <c r="AY767" s="166" t="s">
        <v>175</v>
      </c>
    </row>
    <row r="768" spans="2:65" s="13" customFormat="1">
      <c r="B768" s="165"/>
      <c r="D768" s="159" t="s">
        <v>184</v>
      </c>
      <c r="E768" s="166" t="s">
        <v>1</v>
      </c>
      <c r="F768" s="167" t="s">
        <v>2070</v>
      </c>
      <c r="H768" s="168">
        <v>1.5760000000000001</v>
      </c>
      <c r="I768" s="169"/>
      <c r="L768" s="165"/>
      <c r="M768" s="170"/>
      <c r="T768" s="171"/>
      <c r="AT768" s="166" t="s">
        <v>184</v>
      </c>
      <c r="AU768" s="166" t="s">
        <v>89</v>
      </c>
      <c r="AV768" s="13" t="s">
        <v>89</v>
      </c>
      <c r="AW768" s="13" t="s">
        <v>31</v>
      </c>
      <c r="AX768" s="13" t="s">
        <v>76</v>
      </c>
      <c r="AY768" s="166" t="s">
        <v>175</v>
      </c>
    </row>
    <row r="769" spans="2:51" s="13" customFormat="1">
      <c r="B769" s="165"/>
      <c r="D769" s="159" t="s">
        <v>184</v>
      </c>
      <c r="E769" s="166" t="s">
        <v>1</v>
      </c>
      <c r="F769" s="167" t="s">
        <v>2071</v>
      </c>
      <c r="H769" s="168">
        <v>6.3040000000000003</v>
      </c>
      <c r="I769" s="169"/>
      <c r="L769" s="165"/>
      <c r="M769" s="170"/>
      <c r="T769" s="171"/>
      <c r="AT769" s="166" t="s">
        <v>184</v>
      </c>
      <c r="AU769" s="166" t="s">
        <v>89</v>
      </c>
      <c r="AV769" s="13" t="s">
        <v>89</v>
      </c>
      <c r="AW769" s="13" t="s">
        <v>31</v>
      </c>
      <c r="AX769" s="13" t="s">
        <v>76</v>
      </c>
      <c r="AY769" s="166" t="s">
        <v>175</v>
      </c>
    </row>
    <row r="770" spans="2:51" s="13" customFormat="1">
      <c r="B770" s="165"/>
      <c r="D770" s="159" t="s">
        <v>184</v>
      </c>
      <c r="E770" s="166" t="s">
        <v>1</v>
      </c>
      <c r="F770" s="167" t="s">
        <v>2072</v>
      </c>
      <c r="H770" s="168">
        <v>3.1520000000000001</v>
      </c>
      <c r="I770" s="169"/>
      <c r="L770" s="165"/>
      <c r="M770" s="170"/>
      <c r="T770" s="171"/>
      <c r="AT770" s="166" t="s">
        <v>184</v>
      </c>
      <c r="AU770" s="166" t="s">
        <v>89</v>
      </c>
      <c r="AV770" s="13" t="s">
        <v>89</v>
      </c>
      <c r="AW770" s="13" t="s">
        <v>31</v>
      </c>
      <c r="AX770" s="13" t="s">
        <v>76</v>
      </c>
      <c r="AY770" s="166" t="s">
        <v>175</v>
      </c>
    </row>
    <row r="771" spans="2:51" s="13" customFormat="1">
      <c r="B771" s="165"/>
      <c r="D771" s="159" t="s">
        <v>184</v>
      </c>
      <c r="E771" s="166" t="s">
        <v>1</v>
      </c>
      <c r="F771" s="167" t="s">
        <v>2073</v>
      </c>
      <c r="H771" s="168">
        <v>1.1819999999999999</v>
      </c>
      <c r="I771" s="169"/>
      <c r="L771" s="165"/>
      <c r="M771" s="170"/>
      <c r="T771" s="171"/>
      <c r="AT771" s="166" t="s">
        <v>184</v>
      </c>
      <c r="AU771" s="166" t="s">
        <v>89</v>
      </c>
      <c r="AV771" s="13" t="s">
        <v>89</v>
      </c>
      <c r="AW771" s="13" t="s">
        <v>31</v>
      </c>
      <c r="AX771" s="13" t="s">
        <v>76</v>
      </c>
      <c r="AY771" s="166" t="s">
        <v>175</v>
      </c>
    </row>
    <row r="772" spans="2:51" s="13" customFormat="1">
      <c r="B772" s="165"/>
      <c r="D772" s="159" t="s">
        <v>184</v>
      </c>
      <c r="E772" s="166" t="s">
        <v>1</v>
      </c>
      <c r="F772" s="167" t="s">
        <v>2074</v>
      </c>
      <c r="H772" s="168">
        <v>7.0919999999999996</v>
      </c>
      <c r="I772" s="169"/>
      <c r="L772" s="165"/>
      <c r="M772" s="170"/>
      <c r="T772" s="171"/>
      <c r="AT772" s="166" t="s">
        <v>184</v>
      </c>
      <c r="AU772" s="166" t="s">
        <v>89</v>
      </c>
      <c r="AV772" s="13" t="s">
        <v>89</v>
      </c>
      <c r="AW772" s="13" t="s">
        <v>31</v>
      </c>
      <c r="AX772" s="13" t="s">
        <v>76</v>
      </c>
      <c r="AY772" s="166" t="s">
        <v>175</v>
      </c>
    </row>
    <row r="773" spans="2:51" s="13" customFormat="1">
      <c r="B773" s="165"/>
      <c r="D773" s="159" t="s">
        <v>184</v>
      </c>
      <c r="E773" s="166" t="s">
        <v>1</v>
      </c>
      <c r="F773" s="167" t="s">
        <v>2075</v>
      </c>
      <c r="H773" s="168">
        <v>1.1819999999999999</v>
      </c>
      <c r="I773" s="169"/>
      <c r="L773" s="165"/>
      <c r="M773" s="170"/>
      <c r="T773" s="171"/>
      <c r="AT773" s="166" t="s">
        <v>184</v>
      </c>
      <c r="AU773" s="166" t="s">
        <v>89</v>
      </c>
      <c r="AV773" s="13" t="s">
        <v>89</v>
      </c>
      <c r="AW773" s="13" t="s">
        <v>31</v>
      </c>
      <c r="AX773" s="13" t="s">
        <v>76</v>
      </c>
      <c r="AY773" s="166" t="s">
        <v>175</v>
      </c>
    </row>
    <row r="774" spans="2:51" s="13" customFormat="1">
      <c r="B774" s="165"/>
      <c r="D774" s="159" t="s">
        <v>184</v>
      </c>
      <c r="E774" s="166" t="s">
        <v>1</v>
      </c>
      <c r="F774" s="167" t="s">
        <v>2076</v>
      </c>
      <c r="H774" s="168">
        <v>2.9550000000000001</v>
      </c>
      <c r="I774" s="169"/>
      <c r="L774" s="165"/>
      <c r="M774" s="170"/>
      <c r="T774" s="171"/>
      <c r="AT774" s="166" t="s">
        <v>184</v>
      </c>
      <c r="AU774" s="166" t="s">
        <v>89</v>
      </c>
      <c r="AV774" s="13" t="s">
        <v>89</v>
      </c>
      <c r="AW774" s="13" t="s">
        <v>31</v>
      </c>
      <c r="AX774" s="13" t="s">
        <v>76</v>
      </c>
      <c r="AY774" s="166" t="s">
        <v>175</v>
      </c>
    </row>
    <row r="775" spans="2:51" s="13" customFormat="1">
      <c r="B775" s="165"/>
      <c r="D775" s="159" t="s">
        <v>184</v>
      </c>
      <c r="E775" s="166" t="s">
        <v>1</v>
      </c>
      <c r="F775" s="167" t="s">
        <v>2077</v>
      </c>
      <c r="H775" s="168">
        <v>4.7279999999999998</v>
      </c>
      <c r="I775" s="169"/>
      <c r="L775" s="165"/>
      <c r="M775" s="170"/>
      <c r="T775" s="171"/>
      <c r="AT775" s="166" t="s">
        <v>184</v>
      </c>
      <c r="AU775" s="166" t="s">
        <v>89</v>
      </c>
      <c r="AV775" s="13" t="s">
        <v>89</v>
      </c>
      <c r="AW775" s="13" t="s">
        <v>31</v>
      </c>
      <c r="AX775" s="13" t="s">
        <v>76</v>
      </c>
      <c r="AY775" s="166" t="s">
        <v>175</v>
      </c>
    </row>
    <row r="776" spans="2:51" s="13" customFormat="1">
      <c r="B776" s="165"/>
      <c r="D776" s="159" t="s">
        <v>184</v>
      </c>
      <c r="E776" s="166" t="s">
        <v>1</v>
      </c>
      <c r="F776" s="167" t="s">
        <v>2078</v>
      </c>
      <c r="H776" s="168">
        <v>1.1819999999999999</v>
      </c>
      <c r="I776" s="169"/>
      <c r="L776" s="165"/>
      <c r="M776" s="170"/>
      <c r="T776" s="171"/>
      <c r="AT776" s="166" t="s">
        <v>184</v>
      </c>
      <c r="AU776" s="166" t="s">
        <v>89</v>
      </c>
      <c r="AV776" s="13" t="s">
        <v>89</v>
      </c>
      <c r="AW776" s="13" t="s">
        <v>31</v>
      </c>
      <c r="AX776" s="13" t="s">
        <v>76</v>
      </c>
      <c r="AY776" s="166" t="s">
        <v>175</v>
      </c>
    </row>
    <row r="777" spans="2:51" s="13" customFormat="1">
      <c r="B777" s="165"/>
      <c r="D777" s="159" t="s">
        <v>184</v>
      </c>
      <c r="E777" s="166" t="s">
        <v>1</v>
      </c>
      <c r="F777" s="167" t="s">
        <v>2079</v>
      </c>
      <c r="H777" s="168">
        <v>2.5609999999999999</v>
      </c>
      <c r="I777" s="169"/>
      <c r="L777" s="165"/>
      <c r="M777" s="170"/>
      <c r="T777" s="171"/>
      <c r="AT777" s="166" t="s">
        <v>184</v>
      </c>
      <c r="AU777" s="166" t="s">
        <v>89</v>
      </c>
      <c r="AV777" s="13" t="s">
        <v>89</v>
      </c>
      <c r="AW777" s="13" t="s">
        <v>31</v>
      </c>
      <c r="AX777" s="13" t="s">
        <v>76</v>
      </c>
      <c r="AY777" s="166" t="s">
        <v>175</v>
      </c>
    </row>
    <row r="778" spans="2:51" s="13" customFormat="1">
      <c r="B778" s="165"/>
      <c r="D778" s="159" t="s">
        <v>184</v>
      </c>
      <c r="E778" s="166" t="s">
        <v>1</v>
      </c>
      <c r="F778" s="167" t="s">
        <v>2080</v>
      </c>
      <c r="H778" s="168">
        <v>1.1819999999999999</v>
      </c>
      <c r="I778" s="169"/>
      <c r="L778" s="165"/>
      <c r="M778" s="170"/>
      <c r="T778" s="171"/>
      <c r="AT778" s="166" t="s">
        <v>184</v>
      </c>
      <c r="AU778" s="166" t="s">
        <v>89</v>
      </c>
      <c r="AV778" s="13" t="s">
        <v>89</v>
      </c>
      <c r="AW778" s="13" t="s">
        <v>31</v>
      </c>
      <c r="AX778" s="13" t="s">
        <v>76</v>
      </c>
      <c r="AY778" s="166" t="s">
        <v>175</v>
      </c>
    </row>
    <row r="779" spans="2:51" s="13" customFormat="1">
      <c r="B779" s="165"/>
      <c r="D779" s="159" t="s">
        <v>184</v>
      </c>
      <c r="E779" s="166" t="s">
        <v>1</v>
      </c>
      <c r="F779" s="167" t="s">
        <v>2081</v>
      </c>
      <c r="H779" s="168">
        <v>3.1520000000000001</v>
      </c>
      <c r="I779" s="169"/>
      <c r="L779" s="165"/>
      <c r="M779" s="170"/>
      <c r="T779" s="171"/>
      <c r="AT779" s="166" t="s">
        <v>184</v>
      </c>
      <c r="AU779" s="166" t="s">
        <v>89</v>
      </c>
      <c r="AV779" s="13" t="s">
        <v>89</v>
      </c>
      <c r="AW779" s="13" t="s">
        <v>31</v>
      </c>
      <c r="AX779" s="13" t="s">
        <v>76</v>
      </c>
      <c r="AY779" s="166" t="s">
        <v>175</v>
      </c>
    </row>
    <row r="780" spans="2:51" s="13" customFormat="1">
      <c r="B780" s="165"/>
      <c r="D780" s="159" t="s">
        <v>184</v>
      </c>
      <c r="E780" s="166" t="s">
        <v>1</v>
      </c>
      <c r="F780" s="167" t="s">
        <v>2082</v>
      </c>
      <c r="H780" s="168">
        <v>1.5760000000000001</v>
      </c>
      <c r="I780" s="169"/>
      <c r="L780" s="165"/>
      <c r="M780" s="170"/>
      <c r="T780" s="171"/>
      <c r="AT780" s="166" t="s">
        <v>184</v>
      </c>
      <c r="AU780" s="166" t="s">
        <v>89</v>
      </c>
      <c r="AV780" s="13" t="s">
        <v>89</v>
      </c>
      <c r="AW780" s="13" t="s">
        <v>31</v>
      </c>
      <c r="AX780" s="13" t="s">
        <v>76</v>
      </c>
      <c r="AY780" s="166" t="s">
        <v>175</v>
      </c>
    </row>
    <row r="781" spans="2:51" s="13" customFormat="1">
      <c r="B781" s="165"/>
      <c r="D781" s="159" t="s">
        <v>184</v>
      </c>
      <c r="E781" s="166" t="s">
        <v>1</v>
      </c>
      <c r="F781" s="167" t="s">
        <v>2083</v>
      </c>
      <c r="H781" s="168">
        <v>6.3040000000000003</v>
      </c>
      <c r="I781" s="169"/>
      <c r="L781" s="165"/>
      <c r="M781" s="170"/>
      <c r="T781" s="171"/>
      <c r="AT781" s="166" t="s">
        <v>184</v>
      </c>
      <c r="AU781" s="166" t="s">
        <v>89</v>
      </c>
      <c r="AV781" s="13" t="s">
        <v>89</v>
      </c>
      <c r="AW781" s="13" t="s">
        <v>31</v>
      </c>
      <c r="AX781" s="13" t="s">
        <v>76</v>
      </c>
      <c r="AY781" s="166" t="s">
        <v>175</v>
      </c>
    </row>
    <row r="782" spans="2:51" s="13" customFormat="1">
      <c r="B782" s="165"/>
      <c r="D782" s="159" t="s">
        <v>184</v>
      </c>
      <c r="E782" s="166" t="s">
        <v>1</v>
      </c>
      <c r="F782" s="167" t="s">
        <v>2083</v>
      </c>
      <c r="H782" s="168">
        <v>6.3040000000000003</v>
      </c>
      <c r="I782" s="169"/>
      <c r="L782" s="165"/>
      <c r="M782" s="170"/>
      <c r="T782" s="171"/>
      <c r="AT782" s="166" t="s">
        <v>184</v>
      </c>
      <c r="AU782" s="166" t="s">
        <v>89</v>
      </c>
      <c r="AV782" s="13" t="s">
        <v>89</v>
      </c>
      <c r="AW782" s="13" t="s">
        <v>31</v>
      </c>
      <c r="AX782" s="13" t="s">
        <v>76</v>
      </c>
      <c r="AY782" s="166" t="s">
        <v>175</v>
      </c>
    </row>
    <row r="783" spans="2:51" s="13" customFormat="1">
      <c r="B783" s="165"/>
      <c r="D783" s="159" t="s">
        <v>184</v>
      </c>
      <c r="E783" s="166" t="s">
        <v>1</v>
      </c>
      <c r="F783" s="167" t="s">
        <v>2084</v>
      </c>
      <c r="H783" s="168">
        <v>4.7279999999999998</v>
      </c>
      <c r="I783" s="169"/>
      <c r="L783" s="165"/>
      <c r="M783" s="170"/>
      <c r="T783" s="171"/>
      <c r="AT783" s="166" t="s">
        <v>184</v>
      </c>
      <c r="AU783" s="166" t="s">
        <v>89</v>
      </c>
      <c r="AV783" s="13" t="s">
        <v>89</v>
      </c>
      <c r="AW783" s="13" t="s">
        <v>31</v>
      </c>
      <c r="AX783" s="13" t="s">
        <v>76</v>
      </c>
      <c r="AY783" s="166" t="s">
        <v>175</v>
      </c>
    </row>
    <row r="784" spans="2:51" s="13" customFormat="1">
      <c r="B784" s="165"/>
      <c r="D784" s="159" t="s">
        <v>184</v>
      </c>
      <c r="E784" s="166" t="s">
        <v>1</v>
      </c>
      <c r="F784" s="167" t="s">
        <v>2085</v>
      </c>
      <c r="H784" s="168">
        <v>7.0919999999999996</v>
      </c>
      <c r="I784" s="169"/>
      <c r="L784" s="165"/>
      <c r="M784" s="170"/>
      <c r="T784" s="171"/>
      <c r="AT784" s="166" t="s">
        <v>184</v>
      </c>
      <c r="AU784" s="166" t="s">
        <v>89</v>
      </c>
      <c r="AV784" s="13" t="s">
        <v>89</v>
      </c>
      <c r="AW784" s="13" t="s">
        <v>31</v>
      </c>
      <c r="AX784" s="13" t="s">
        <v>76</v>
      </c>
      <c r="AY784" s="166" t="s">
        <v>175</v>
      </c>
    </row>
    <row r="785" spans="2:65" s="14" customFormat="1">
      <c r="B785" s="183"/>
      <c r="D785" s="159" t="s">
        <v>184</v>
      </c>
      <c r="E785" s="184" t="s">
        <v>1</v>
      </c>
      <c r="F785" s="185" t="s">
        <v>204</v>
      </c>
      <c r="H785" s="186">
        <v>69.540999999999997</v>
      </c>
      <c r="I785" s="187"/>
      <c r="L785" s="183"/>
      <c r="M785" s="188"/>
      <c r="T785" s="189"/>
      <c r="AT785" s="184" t="s">
        <v>184</v>
      </c>
      <c r="AU785" s="184" t="s">
        <v>89</v>
      </c>
      <c r="AV785" s="14" t="s">
        <v>182</v>
      </c>
      <c r="AW785" s="14" t="s">
        <v>31</v>
      </c>
      <c r="AX785" s="14" t="s">
        <v>83</v>
      </c>
      <c r="AY785" s="184" t="s">
        <v>175</v>
      </c>
    </row>
    <row r="786" spans="2:65" s="1" customFormat="1" ht="24.2" customHeight="1">
      <c r="B786" s="143"/>
      <c r="C786" s="144" t="s">
        <v>542</v>
      </c>
      <c r="D786" s="144" t="s">
        <v>178</v>
      </c>
      <c r="E786" s="145" t="s">
        <v>2086</v>
      </c>
      <c r="F786" s="146" t="s">
        <v>2087</v>
      </c>
      <c r="G786" s="147" t="s">
        <v>197</v>
      </c>
      <c r="H786" s="148">
        <v>96.826999999999998</v>
      </c>
      <c r="I786" s="149"/>
      <c r="J786" s="150">
        <f>ROUND(I786*H786,2)</f>
        <v>0</v>
      </c>
      <c r="K786" s="151"/>
      <c r="L786" s="32"/>
      <c r="M786" s="152" t="s">
        <v>1</v>
      </c>
      <c r="N786" s="153" t="s">
        <v>42</v>
      </c>
      <c r="P786" s="154">
        <f>O786*H786</f>
        <v>0</v>
      </c>
      <c r="Q786" s="154">
        <v>0</v>
      </c>
      <c r="R786" s="154">
        <f>Q786*H786</f>
        <v>0</v>
      </c>
      <c r="S786" s="154">
        <v>6.3E-2</v>
      </c>
      <c r="T786" s="155">
        <f>S786*H786</f>
        <v>6.1001009999999996</v>
      </c>
      <c r="AR786" s="156" t="s">
        <v>182</v>
      </c>
      <c r="AT786" s="156" t="s">
        <v>178</v>
      </c>
      <c r="AU786" s="156" t="s">
        <v>89</v>
      </c>
      <c r="AY786" s="17" t="s">
        <v>175</v>
      </c>
      <c r="BE786" s="157">
        <f>IF(N786="základná",J786,0)</f>
        <v>0</v>
      </c>
      <c r="BF786" s="157">
        <f>IF(N786="znížená",J786,0)</f>
        <v>0</v>
      </c>
      <c r="BG786" s="157">
        <f>IF(N786="zákl. prenesená",J786,0)</f>
        <v>0</v>
      </c>
      <c r="BH786" s="157">
        <f>IF(N786="zníž. prenesená",J786,0)</f>
        <v>0</v>
      </c>
      <c r="BI786" s="157">
        <f>IF(N786="nulová",J786,0)</f>
        <v>0</v>
      </c>
      <c r="BJ786" s="17" t="s">
        <v>89</v>
      </c>
      <c r="BK786" s="157">
        <f>ROUND(I786*H786,2)</f>
        <v>0</v>
      </c>
      <c r="BL786" s="17" t="s">
        <v>182</v>
      </c>
      <c r="BM786" s="156" t="s">
        <v>2088</v>
      </c>
    </row>
    <row r="787" spans="2:65" s="13" customFormat="1">
      <c r="B787" s="165"/>
      <c r="D787" s="159" t="s">
        <v>184</v>
      </c>
      <c r="E787" s="166" t="s">
        <v>1</v>
      </c>
      <c r="F787" s="167" t="s">
        <v>2089</v>
      </c>
      <c r="H787" s="168">
        <v>2.9550000000000001</v>
      </c>
      <c r="I787" s="169"/>
      <c r="L787" s="165"/>
      <c r="M787" s="170"/>
      <c r="T787" s="171"/>
      <c r="AT787" s="166" t="s">
        <v>184</v>
      </c>
      <c r="AU787" s="166" t="s">
        <v>89</v>
      </c>
      <c r="AV787" s="13" t="s">
        <v>89</v>
      </c>
      <c r="AW787" s="13" t="s">
        <v>31</v>
      </c>
      <c r="AX787" s="13" t="s">
        <v>76</v>
      </c>
      <c r="AY787" s="166" t="s">
        <v>175</v>
      </c>
    </row>
    <row r="788" spans="2:65" s="13" customFormat="1">
      <c r="B788" s="165"/>
      <c r="D788" s="159" t="s">
        <v>184</v>
      </c>
      <c r="E788" s="166" t="s">
        <v>1</v>
      </c>
      <c r="F788" s="167" t="s">
        <v>2090</v>
      </c>
      <c r="H788" s="168">
        <v>57.524000000000001</v>
      </c>
      <c r="I788" s="169"/>
      <c r="L788" s="165"/>
      <c r="M788" s="170"/>
      <c r="T788" s="171"/>
      <c r="AT788" s="166" t="s">
        <v>184</v>
      </c>
      <c r="AU788" s="166" t="s">
        <v>89</v>
      </c>
      <c r="AV788" s="13" t="s">
        <v>89</v>
      </c>
      <c r="AW788" s="13" t="s">
        <v>31</v>
      </c>
      <c r="AX788" s="13" t="s">
        <v>76</v>
      </c>
      <c r="AY788" s="166" t="s">
        <v>175</v>
      </c>
    </row>
    <row r="789" spans="2:65" s="13" customFormat="1">
      <c r="B789" s="165"/>
      <c r="D789" s="159" t="s">
        <v>184</v>
      </c>
      <c r="E789" s="166" t="s">
        <v>1</v>
      </c>
      <c r="F789" s="167" t="s">
        <v>2091</v>
      </c>
      <c r="H789" s="168">
        <v>5.91</v>
      </c>
      <c r="I789" s="169"/>
      <c r="L789" s="165"/>
      <c r="M789" s="170"/>
      <c r="T789" s="171"/>
      <c r="AT789" s="166" t="s">
        <v>184</v>
      </c>
      <c r="AU789" s="166" t="s">
        <v>89</v>
      </c>
      <c r="AV789" s="13" t="s">
        <v>89</v>
      </c>
      <c r="AW789" s="13" t="s">
        <v>31</v>
      </c>
      <c r="AX789" s="13" t="s">
        <v>76</v>
      </c>
      <c r="AY789" s="166" t="s">
        <v>175</v>
      </c>
    </row>
    <row r="790" spans="2:65" s="13" customFormat="1">
      <c r="B790" s="165"/>
      <c r="D790" s="159" t="s">
        <v>184</v>
      </c>
      <c r="E790" s="166" t="s">
        <v>1</v>
      </c>
      <c r="F790" s="167" t="s">
        <v>2092</v>
      </c>
      <c r="H790" s="168">
        <v>7.0919999999999996</v>
      </c>
      <c r="I790" s="169"/>
      <c r="L790" s="165"/>
      <c r="M790" s="170"/>
      <c r="T790" s="171"/>
      <c r="AT790" s="166" t="s">
        <v>184</v>
      </c>
      <c r="AU790" s="166" t="s">
        <v>89</v>
      </c>
      <c r="AV790" s="13" t="s">
        <v>89</v>
      </c>
      <c r="AW790" s="13" t="s">
        <v>31</v>
      </c>
      <c r="AX790" s="13" t="s">
        <v>76</v>
      </c>
      <c r="AY790" s="166" t="s">
        <v>175</v>
      </c>
    </row>
    <row r="791" spans="2:65" s="13" customFormat="1">
      <c r="B791" s="165"/>
      <c r="D791" s="159" t="s">
        <v>184</v>
      </c>
      <c r="E791" s="166" t="s">
        <v>1</v>
      </c>
      <c r="F791" s="167" t="s">
        <v>2093</v>
      </c>
      <c r="H791" s="168">
        <v>3.5459999999999998</v>
      </c>
      <c r="I791" s="169"/>
      <c r="L791" s="165"/>
      <c r="M791" s="170"/>
      <c r="T791" s="171"/>
      <c r="AT791" s="166" t="s">
        <v>184</v>
      </c>
      <c r="AU791" s="166" t="s">
        <v>89</v>
      </c>
      <c r="AV791" s="13" t="s">
        <v>89</v>
      </c>
      <c r="AW791" s="13" t="s">
        <v>31</v>
      </c>
      <c r="AX791" s="13" t="s">
        <v>76</v>
      </c>
      <c r="AY791" s="166" t="s">
        <v>175</v>
      </c>
    </row>
    <row r="792" spans="2:65" s="13" customFormat="1">
      <c r="B792" s="165"/>
      <c r="D792" s="159" t="s">
        <v>184</v>
      </c>
      <c r="E792" s="166" t="s">
        <v>1</v>
      </c>
      <c r="F792" s="167" t="s">
        <v>2094</v>
      </c>
      <c r="H792" s="168">
        <v>2.9550000000000001</v>
      </c>
      <c r="I792" s="169"/>
      <c r="L792" s="165"/>
      <c r="M792" s="170"/>
      <c r="T792" s="171"/>
      <c r="AT792" s="166" t="s">
        <v>184</v>
      </c>
      <c r="AU792" s="166" t="s">
        <v>89</v>
      </c>
      <c r="AV792" s="13" t="s">
        <v>89</v>
      </c>
      <c r="AW792" s="13" t="s">
        <v>31</v>
      </c>
      <c r="AX792" s="13" t="s">
        <v>76</v>
      </c>
      <c r="AY792" s="166" t="s">
        <v>175</v>
      </c>
    </row>
    <row r="793" spans="2:65" s="13" customFormat="1">
      <c r="B793" s="165"/>
      <c r="D793" s="159" t="s">
        <v>184</v>
      </c>
      <c r="E793" s="166" t="s">
        <v>1</v>
      </c>
      <c r="F793" s="167" t="s">
        <v>2095</v>
      </c>
      <c r="H793" s="168">
        <v>7.98</v>
      </c>
      <c r="I793" s="169"/>
      <c r="L793" s="165"/>
      <c r="M793" s="170"/>
      <c r="T793" s="171"/>
      <c r="AT793" s="166" t="s">
        <v>184</v>
      </c>
      <c r="AU793" s="166" t="s">
        <v>89</v>
      </c>
      <c r="AV793" s="13" t="s">
        <v>89</v>
      </c>
      <c r="AW793" s="13" t="s">
        <v>31</v>
      </c>
      <c r="AX793" s="13" t="s">
        <v>76</v>
      </c>
      <c r="AY793" s="166" t="s">
        <v>175</v>
      </c>
    </row>
    <row r="794" spans="2:65" s="13" customFormat="1">
      <c r="B794" s="165"/>
      <c r="D794" s="159" t="s">
        <v>184</v>
      </c>
      <c r="E794" s="166" t="s">
        <v>1</v>
      </c>
      <c r="F794" s="167" t="s">
        <v>2096</v>
      </c>
      <c r="H794" s="168">
        <v>5.91</v>
      </c>
      <c r="I794" s="169"/>
      <c r="L794" s="165"/>
      <c r="M794" s="170"/>
      <c r="T794" s="171"/>
      <c r="AT794" s="166" t="s">
        <v>184</v>
      </c>
      <c r="AU794" s="166" t="s">
        <v>89</v>
      </c>
      <c r="AV794" s="13" t="s">
        <v>89</v>
      </c>
      <c r="AW794" s="13" t="s">
        <v>31</v>
      </c>
      <c r="AX794" s="13" t="s">
        <v>76</v>
      </c>
      <c r="AY794" s="166" t="s">
        <v>175</v>
      </c>
    </row>
    <row r="795" spans="2:65" s="13" customFormat="1">
      <c r="B795" s="165"/>
      <c r="D795" s="159" t="s">
        <v>184</v>
      </c>
      <c r="E795" s="166" t="s">
        <v>1</v>
      </c>
      <c r="F795" s="167" t="s">
        <v>2097</v>
      </c>
      <c r="H795" s="168">
        <v>2.9550000000000001</v>
      </c>
      <c r="I795" s="169"/>
      <c r="L795" s="165"/>
      <c r="M795" s="170"/>
      <c r="T795" s="171"/>
      <c r="AT795" s="166" t="s">
        <v>184</v>
      </c>
      <c r="AU795" s="166" t="s">
        <v>89</v>
      </c>
      <c r="AV795" s="13" t="s">
        <v>89</v>
      </c>
      <c r="AW795" s="13" t="s">
        <v>31</v>
      </c>
      <c r="AX795" s="13" t="s">
        <v>76</v>
      </c>
      <c r="AY795" s="166" t="s">
        <v>175</v>
      </c>
    </row>
    <row r="796" spans="2:65" s="14" customFormat="1">
      <c r="B796" s="183"/>
      <c r="D796" s="159" t="s">
        <v>184</v>
      </c>
      <c r="E796" s="184" t="s">
        <v>1</v>
      </c>
      <c r="F796" s="185" t="s">
        <v>204</v>
      </c>
      <c r="H796" s="186">
        <v>96.826999999999998</v>
      </c>
      <c r="I796" s="187"/>
      <c r="L796" s="183"/>
      <c r="M796" s="188"/>
      <c r="T796" s="189"/>
      <c r="AT796" s="184" t="s">
        <v>184</v>
      </c>
      <c r="AU796" s="184" t="s">
        <v>89</v>
      </c>
      <c r="AV796" s="14" t="s">
        <v>182</v>
      </c>
      <c r="AW796" s="14" t="s">
        <v>31</v>
      </c>
      <c r="AX796" s="14" t="s">
        <v>83</v>
      </c>
      <c r="AY796" s="184" t="s">
        <v>175</v>
      </c>
    </row>
    <row r="797" spans="2:65" s="1" customFormat="1" ht="24.2" customHeight="1">
      <c r="B797" s="143"/>
      <c r="C797" s="144" t="s">
        <v>554</v>
      </c>
      <c r="D797" s="144" t="s">
        <v>178</v>
      </c>
      <c r="E797" s="145" t="s">
        <v>2098</v>
      </c>
      <c r="F797" s="146" t="s">
        <v>2099</v>
      </c>
      <c r="G797" s="147" t="s">
        <v>197</v>
      </c>
      <c r="H797" s="148">
        <v>0.63600000000000001</v>
      </c>
      <c r="I797" s="149"/>
      <c r="J797" s="150">
        <f>ROUND(I797*H797,2)</f>
        <v>0</v>
      </c>
      <c r="K797" s="151"/>
      <c r="L797" s="32"/>
      <c r="M797" s="152" t="s">
        <v>1</v>
      </c>
      <c r="N797" s="153" t="s">
        <v>42</v>
      </c>
      <c r="P797" s="154">
        <f>O797*H797</f>
        <v>0</v>
      </c>
      <c r="Q797" s="154">
        <v>0</v>
      </c>
      <c r="R797" s="154">
        <f>Q797*H797</f>
        <v>0</v>
      </c>
      <c r="S797" s="154">
        <v>0.28100000000000003</v>
      </c>
      <c r="T797" s="155">
        <f>S797*H797</f>
        <v>0.17871600000000001</v>
      </c>
      <c r="AR797" s="156" t="s">
        <v>182</v>
      </c>
      <c r="AT797" s="156" t="s">
        <v>178</v>
      </c>
      <c r="AU797" s="156" t="s">
        <v>89</v>
      </c>
      <c r="AY797" s="17" t="s">
        <v>175</v>
      </c>
      <c r="BE797" s="157">
        <f>IF(N797="základná",J797,0)</f>
        <v>0</v>
      </c>
      <c r="BF797" s="157">
        <f>IF(N797="znížená",J797,0)</f>
        <v>0</v>
      </c>
      <c r="BG797" s="157">
        <f>IF(N797="zákl. prenesená",J797,0)</f>
        <v>0</v>
      </c>
      <c r="BH797" s="157">
        <f>IF(N797="zníž. prenesená",J797,0)</f>
        <v>0</v>
      </c>
      <c r="BI797" s="157">
        <f>IF(N797="nulová",J797,0)</f>
        <v>0</v>
      </c>
      <c r="BJ797" s="17" t="s">
        <v>89</v>
      </c>
      <c r="BK797" s="157">
        <f>ROUND(I797*H797,2)</f>
        <v>0</v>
      </c>
      <c r="BL797" s="17" t="s">
        <v>182</v>
      </c>
      <c r="BM797" s="156" t="s">
        <v>2100</v>
      </c>
    </row>
    <row r="798" spans="2:65" s="12" customFormat="1">
      <c r="B798" s="158"/>
      <c r="D798" s="159" t="s">
        <v>184</v>
      </c>
      <c r="E798" s="160" t="s">
        <v>1</v>
      </c>
      <c r="F798" s="161" t="s">
        <v>1786</v>
      </c>
      <c r="H798" s="160" t="s">
        <v>1</v>
      </c>
      <c r="I798" s="162"/>
      <c r="L798" s="158"/>
      <c r="M798" s="163"/>
      <c r="T798" s="164"/>
      <c r="AT798" s="160" t="s">
        <v>184</v>
      </c>
      <c r="AU798" s="160" t="s">
        <v>89</v>
      </c>
      <c r="AV798" s="12" t="s">
        <v>83</v>
      </c>
      <c r="AW798" s="12" t="s">
        <v>31</v>
      </c>
      <c r="AX798" s="12" t="s">
        <v>76</v>
      </c>
      <c r="AY798" s="160" t="s">
        <v>175</v>
      </c>
    </row>
    <row r="799" spans="2:65" s="13" customFormat="1">
      <c r="B799" s="165"/>
      <c r="D799" s="159" t="s">
        <v>184</v>
      </c>
      <c r="E799" s="166" t="s">
        <v>1</v>
      </c>
      <c r="F799" s="167" t="s">
        <v>2101</v>
      </c>
      <c r="H799" s="168">
        <v>0.63600000000000001</v>
      </c>
      <c r="I799" s="169"/>
      <c r="L799" s="165"/>
      <c r="M799" s="170"/>
      <c r="T799" s="171"/>
      <c r="AT799" s="166" t="s">
        <v>184</v>
      </c>
      <c r="AU799" s="166" t="s">
        <v>89</v>
      </c>
      <c r="AV799" s="13" t="s">
        <v>89</v>
      </c>
      <c r="AW799" s="13" t="s">
        <v>31</v>
      </c>
      <c r="AX799" s="13" t="s">
        <v>76</v>
      </c>
      <c r="AY799" s="166" t="s">
        <v>175</v>
      </c>
    </row>
    <row r="800" spans="2:65" s="14" customFormat="1">
      <c r="B800" s="183"/>
      <c r="D800" s="159" t="s">
        <v>184</v>
      </c>
      <c r="E800" s="184" t="s">
        <v>1</v>
      </c>
      <c r="F800" s="185" t="s">
        <v>204</v>
      </c>
      <c r="H800" s="186">
        <v>0.63600000000000001</v>
      </c>
      <c r="I800" s="187"/>
      <c r="L800" s="183"/>
      <c r="M800" s="188"/>
      <c r="T800" s="189"/>
      <c r="AT800" s="184" t="s">
        <v>184</v>
      </c>
      <c r="AU800" s="184" t="s">
        <v>89</v>
      </c>
      <c r="AV800" s="14" t="s">
        <v>182</v>
      </c>
      <c r="AW800" s="14" t="s">
        <v>31</v>
      </c>
      <c r="AX800" s="14" t="s">
        <v>83</v>
      </c>
      <c r="AY800" s="184" t="s">
        <v>175</v>
      </c>
    </row>
    <row r="801" spans="2:65" s="1" customFormat="1" ht="24.2" customHeight="1">
      <c r="B801" s="143"/>
      <c r="C801" s="144" t="s">
        <v>559</v>
      </c>
      <c r="D801" s="144" t="s">
        <v>178</v>
      </c>
      <c r="E801" s="145" t="s">
        <v>340</v>
      </c>
      <c r="F801" s="146" t="s">
        <v>341</v>
      </c>
      <c r="G801" s="147" t="s">
        <v>289</v>
      </c>
      <c r="H801" s="148">
        <v>1.397</v>
      </c>
      <c r="I801" s="149"/>
      <c r="J801" s="150">
        <f>ROUND(I801*H801,2)</f>
        <v>0</v>
      </c>
      <c r="K801" s="151"/>
      <c r="L801" s="32"/>
      <c r="M801" s="152" t="s">
        <v>1</v>
      </c>
      <c r="N801" s="153" t="s">
        <v>42</v>
      </c>
      <c r="P801" s="154">
        <f>O801*H801</f>
        <v>0</v>
      </c>
      <c r="Q801" s="154">
        <v>0</v>
      </c>
      <c r="R801" s="154">
        <f>Q801*H801</f>
        <v>0</v>
      </c>
      <c r="S801" s="154">
        <v>1.875</v>
      </c>
      <c r="T801" s="155">
        <f>S801*H801</f>
        <v>2.6193750000000002</v>
      </c>
      <c r="AR801" s="156" t="s">
        <v>182</v>
      </c>
      <c r="AT801" s="156" t="s">
        <v>178</v>
      </c>
      <c r="AU801" s="156" t="s">
        <v>89</v>
      </c>
      <c r="AY801" s="17" t="s">
        <v>175</v>
      </c>
      <c r="BE801" s="157">
        <f>IF(N801="základná",J801,0)</f>
        <v>0</v>
      </c>
      <c r="BF801" s="157">
        <f>IF(N801="znížená",J801,0)</f>
        <v>0</v>
      </c>
      <c r="BG801" s="157">
        <f>IF(N801="zákl. prenesená",J801,0)</f>
        <v>0</v>
      </c>
      <c r="BH801" s="157">
        <f>IF(N801="zníž. prenesená",J801,0)</f>
        <v>0</v>
      </c>
      <c r="BI801" s="157">
        <f>IF(N801="nulová",J801,0)</f>
        <v>0</v>
      </c>
      <c r="BJ801" s="17" t="s">
        <v>89</v>
      </c>
      <c r="BK801" s="157">
        <f>ROUND(I801*H801,2)</f>
        <v>0</v>
      </c>
      <c r="BL801" s="17" t="s">
        <v>182</v>
      </c>
      <c r="BM801" s="156" t="s">
        <v>2102</v>
      </c>
    </row>
    <row r="802" spans="2:65" s="12" customFormat="1">
      <c r="B802" s="158"/>
      <c r="D802" s="159" t="s">
        <v>184</v>
      </c>
      <c r="E802" s="160" t="s">
        <v>1</v>
      </c>
      <c r="F802" s="161" t="s">
        <v>1786</v>
      </c>
      <c r="H802" s="160" t="s">
        <v>1</v>
      </c>
      <c r="I802" s="162"/>
      <c r="L802" s="158"/>
      <c r="M802" s="163"/>
      <c r="T802" s="164"/>
      <c r="AT802" s="160" t="s">
        <v>184</v>
      </c>
      <c r="AU802" s="160" t="s">
        <v>89</v>
      </c>
      <c r="AV802" s="12" t="s">
        <v>83</v>
      </c>
      <c r="AW802" s="12" t="s">
        <v>31</v>
      </c>
      <c r="AX802" s="12" t="s">
        <v>76</v>
      </c>
      <c r="AY802" s="160" t="s">
        <v>175</v>
      </c>
    </row>
    <row r="803" spans="2:65" s="13" customFormat="1">
      <c r="B803" s="165"/>
      <c r="D803" s="159" t="s">
        <v>184</v>
      </c>
      <c r="E803" s="166" t="s">
        <v>1</v>
      </c>
      <c r="F803" s="167" t="s">
        <v>1794</v>
      </c>
      <c r="H803" s="168">
        <v>0.29399999999999998</v>
      </c>
      <c r="I803" s="169"/>
      <c r="L803" s="165"/>
      <c r="M803" s="170"/>
      <c r="T803" s="171"/>
      <c r="AT803" s="166" t="s">
        <v>184</v>
      </c>
      <c r="AU803" s="166" t="s">
        <v>89</v>
      </c>
      <c r="AV803" s="13" t="s">
        <v>89</v>
      </c>
      <c r="AW803" s="13" t="s">
        <v>31</v>
      </c>
      <c r="AX803" s="13" t="s">
        <v>76</v>
      </c>
      <c r="AY803" s="166" t="s">
        <v>175</v>
      </c>
    </row>
    <row r="804" spans="2:65" s="13" customFormat="1">
      <c r="B804" s="165"/>
      <c r="D804" s="159" t="s">
        <v>184</v>
      </c>
      <c r="E804" s="166" t="s">
        <v>1</v>
      </c>
      <c r="F804" s="167" t="s">
        <v>2103</v>
      </c>
      <c r="H804" s="168">
        <v>0.127</v>
      </c>
      <c r="I804" s="169"/>
      <c r="L804" s="165"/>
      <c r="M804" s="170"/>
      <c r="T804" s="171"/>
      <c r="AT804" s="166" t="s">
        <v>184</v>
      </c>
      <c r="AU804" s="166" t="s">
        <v>89</v>
      </c>
      <c r="AV804" s="13" t="s">
        <v>89</v>
      </c>
      <c r="AW804" s="13" t="s">
        <v>31</v>
      </c>
      <c r="AX804" s="13" t="s">
        <v>76</v>
      </c>
      <c r="AY804" s="166" t="s">
        <v>175</v>
      </c>
    </row>
    <row r="805" spans="2:65" s="13" customFormat="1">
      <c r="B805" s="165"/>
      <c r="D805" s="159" t="s">
        <v>184</v>
      </c>
      <c r="E805" s="166" t="s">
        <v>1</v>
      </c>
      <c r="F805" s="167" t="s">
        <v>2104</v>
      </c>
      <c r="H805" s="168">
        <v>0.127</v>
      </c>
      <c r="I805" s="169"/>
      <c r="L805" s="165"/>
      <c r="M805" s="170"/>
      <c r="T805" s="171"/>
      <c r="AT805" s="166" t="s">
        <v>184</v>
      </c>
      <c r="AU805" s="166" t="s">
        <v>89</v>
      </c>
      <c r="AV805" s="13" t="s">
        <v>89</v>
      </c>
      <c r="AW805" s="13" t="s">
        <v>31</v>
      </c>
      <c r="AX805" s="13" t="s">
        <v>76</v>
      </c>
      <c r="AY805" s="166" t="s">
        <v>175</v>
      </c>
    </row>
    <row r="806" spans="2:65" s="13" customFormat="1">
      <c r="B806" s="165"/>
      <c r="D806" s="159" t="s">
        <v>184</v>
      </c>
      <c r="E806" s="166" t="s">
        <v>1</v>
      </c>
      <c r="F806" s="167" t="s">
        <v>2105</v>
      </c>
      <c r="H806" s="168">
        <v>0.191</v>
      </c>
      <c r="I806" s="169"/>
      <c r="L806" s="165"/>
      <c r="M806" s="170"/>
      <c r="T806" s="171"/>
      <c r="AT806" s="166" t="s">
        <v>184</v>
      </c>
      <c r="AU806" s="166" t="s">
        <v>89</v>
      </c>
      <c r="AV806" s="13" t="s">
        <v>89</v>
      </c>
      <c r="AW806" s="13" t="s">
        <v>31</v>
      </c>
      <c r="AX806" s="13" t="s">
        <v>76</v>
      </c>
      <c r="AY806" s="166" t="s">
        <v>175</v>
      </c>
    </row>
    <row r="807" spans="2:65" s="13" customFormat="1">
      <c r="B807" s="165"/>
      <c r="D807" s="159" t="s">
        <v>184</v>
      </c>
      <c r="E807" s="166" t="s">
        <v>1</v>
      </c>
      <c r="F807" s="167" t="s">
        <v>2106</v>
      </c>
      <c r="H807" s="168">
        <v>0.127</v>
      </c>
      <c r="I807" s="169"/>
      <c r="L807" s="165"/>
      <c r="M807" s="170"/>
      <c r="T807" s="171"/>
      <c r="AT807" s="166" t="s">
        <v>184</v>
      </c>
      <c r="AU807" s="166" t="s">
        <v>89</v>
      </c>
      <c r="AV807" s="13" t="s">
        <v>89</v>
      </c>
      <c r="AW807" s="13" t="s">
        <v>31</v>
      </c>
      <c r="AX807" s="13" t="s">
        <v>76</v>
      </c>
      <c r="AY807" s="166" t="s">
        <v>175</v>
      </c>
    </row>
    <row r="808" spans="2:65" s="13" customFormat="1">
      <c r="B808" s="165"/>
      <c r="D808" s="159" t="s">
        <v>184</v>
      </c>
      <c r="E808" s="166" t="s">
        <v>1</v>
      </c>
      <c r="F808" s="167" t="s">
        <v>2107</v>
      </c>
      <c r="H808" s="168">
        <v>0.22500000000000001</v>
      </c>
      <c r="I808" s="169"/>
      <c r="L808" s="165"/>
      <c r="M808" s="170"/>
      <c r="T808" s="171"/>
      <c r="AT808" s="166" t="s">
        <v>184</v>
      </c>
      <c r="AU808" s="166" t="s">
        <v>89</v>
      </c>
      <c r="AV808" s="13" t="s">
        <v>89</v>
      </c>
      <c r="AW808" s="13" t="s">
        <v>31</v>
      </c>
      <c r="AX808" s="13" t="s">
        <v>76</v>
      </c>
      <c r="AY808" s="166" t="s">
        <v>175</v>
      </c>
    </row>
    <row r="809" spans="2:65" s="13" customFormat="1">
      <c r="B809" s="165"/>
      <c r="D809" s="159" t="s">
        <v>184</v>
      </c>
      <c r="E809" s="166" t="s">
        <v>1</v>
      </c>
      <c r="F809" s="167" t="s">
        <v>2108</v>
      </c>
      <c r="H809" s="168">
        <v>9.5000000000000001E-2</v>
      </c>
      <c r="I809" s="169"/>
      <c r="L809" s="165"/>
      <c r="M809" s="170"/>
      <c r="T809" s="171"/>
      <c r="AT809" s="166" t="s">
        <v>184</v>
      </c>
      <c r="AU809" s="166" t="s">
        <v>89</v>
      </c>
      <c r="AV809" s="13" t="s">
        <v>89</v>
      </c>
      <c r="AW809" s="13" t="s">
        <v>31</v>
      </c>
      <c r="AX809" s="13" t="s">
        <v>76</v>
      </c>
      <c r="AY809" s="166" t="s">
        <v>175</v>
      </c>
    </row>
    <row r="810" spans="2:65" s="13" customFormat="1">
      <c r="B810" s="165"/>
      <c r="D810" s="159" t="s">
        <v>184</v>
      </c>
      <c r="E810" s="166" t="s">
        <v>1</v>
      </c>
      <c r="F810" s="167" t="s">
        <v>2109</v>
      </c>
      <c r="H810" s="168">
        <v>6.4000000000000001E-2</v>
      </c>
      <c r="I810" s="169"/>
      <c r="L810" s="165"/>
      <c r="M810" s="170"/>
      <c r="T810" s="171"/>
      <c r="AT810" s="166" t="s">
        <v>184</v>
      </c>
      <c r="AU810" s="166" t="s">
        <v>89</v>
      </c>
      <c r="AV810" s="13" t="s">
        <v>89</v>
      </c>
      <c r="AW810" s="13" t="s">
        <v>31</v>
      </c>
      <c r="AX810" s="13" t="s">
        <v>76</v>
      </c>
      <c r="AY810" s="166" t="s">
        <v>175</v>
      </c>
    </row>
    <row r="811" spans="2:65" s="12" customFormat="1">
      <c r="B811" s="158"/>
      <c r="D811" s="159" t="s">
        <v>184</v>
      </c>
      <c r="E811" s="160" t="s">
        <v>1</v>
      </c>
      <c r="F811" s="161" t="s">
        <v>2110</v>
      </c>
      <c r="H811" s="160" t="s">
        <v>1</v>
      </c>
      <c r="I811" s="162"/>
      <c r="L811" s="158"/>
      <c r="M811" s="163"/>
      <c r="T811" s="164"/>
      <c r="AT811" s="160" t="s">
        <v>184</v>
      </c>
      <c r="AU811" s="160" t="s">
        <v>89</v>
      </c>
      <c r="AV811" s="12" t="s">
        <v>83</v>
      </c>
      <c r="AW811" s="12" t="s">
        <v>31</v>
      </c>
      <c r="AX811" s="12" t="s">
        <v>76</v>
      </c>
      <c r="AY811" s="160" t="s">
        <v>175</v>
      </c>
    </row>
    <row r="812" spans="2:65" s="13" customFormat="1">
      <c r="B812" s="165"/>
      <c r="D812" s="159" t="s">
        <v>184</v>
      </c>
      <c r="E812" s="166" t="s">
        <v>1</v>
      </c>
      <c r="F812" s="167" t="s">
        <v>2111</v>
      </c>
      <c r="H812" s="168">
        <v>0.14699999999999999</v>
      </c>
      <c r="I812" s="169"/>
      <c r="L812" s="165"/>
      <c r="M812" s="170"/>
      <c r="T812" s="171"/>
      <c r="AT812" s="166" t="s">
        <v>184</v>
      </c>
      <c r="AU812" s="166" t="s">
        <v>89</v>
      </c>
      <c r="AV812" s="13" t="s">
        <v>89</v>
      </c>
      <c r="AW812" s="13" t="s">
        <v>31</v>
      </c>
      <c r="AX812" s="13" t="s">
        <v>76</v>
      </c>
      <c r="AY812" s="166" t="s">
        <v>175</v>
      </c>
    </row>
    <row r="813" spans="2:65" s="14" customFormat="1">
      <c r="B813" s="183"/>
      <c r="D813" s="159" t="s">
        <v>184</v>
      </c>
      <c r="E813" s="184" t="s">
        <v>1</v>
      </c>
      <c r="F813" s="185" t="s">
        <v>204</v>
      </c>
      <c r="H813" s="186">
        <v>1.397</v>
      </c>
      <c r="I813" s="187"/>
      <c r="L813" s="183"/>
      <c r="M813" s="188"/>
      <c r="T813" s="189"/>
      <c r="AT813" s="184" t="s">
        <v>184</v>
      </c>
      <c r="AU813" s="184" t="s">
        <v>89</v>
      </c>
      <c r="AV813" s="14" t="s">
        <v>182</v>
      </c>
      <c r="AW813" s="14" t="s">
        <v>31</v>
      </c>
      <c r="AX813" s="14" t="s">
        <v>83</v>
      </c>
      <c r="AY813" s="184" t="s">
        <v>175</v>
      </c>
    </row>
    <row r="814" spans="2:65" s="1" customFormat="1" ht="24.2" customHeight="1">
      <c r="B814" s="143"/>
      <c r="C814" s="144" t="s">
        <v>566</v>
      </c>
      <c r="D814" s="144" t="s">
        <v>178</v>
      </c>
      <c r="E814" s="145" t="s">
        <v>2112</v>
      </c>
      <c r="F814" s="146" t="s">
        <v>2113</v>
      </c>
      <c r="G814" s="147" t="s">
        <v>197</v>
      </c>
      <c r="H814" s="148">
        <v>26.103999999999999</v>
      </c>
      <c r="I814" s="149"/>
      <c r="J814" s="150">
        <f>ROUND(I814*H814,2)</f>
        <v>0</v>
      </c>
      <c r="K814" s="151"/>
      <c r="L814" s="32"/>
      <c r="M814" s="152" t="s">
        <v>1</v>
      </c>
      <c r="N814" s="153" t="s">
        <v>42</v>
      </c>
      <c r="P814" s="154">
        <f>O814*H814</f>
        <v>0</v>
      </c>
      <c r="Q814" s="154">
        <v>0</v>
      </c>
      <c r="R814" s="154">
        <f>Q814*H814</f>
        <v>0</v>
      </c>
      <c r="S814" s="154">
        <v>0.27</v>
      </c>
      <c r="T814" s="155">
        <f>S814*H814</f>
        <v>7.0480800000000006</v>
      </c>
      <c r="AR814" s="156" t="s">
        <v>182</v>
      </c>
      <c r="AT814" s="156" t="s">
        <v>178</v>
      </c>
      <c r="AU814" s="156" t="s">
        <v>89</v>
      </c>
      <c r="AY814" s="17" t="s">
        <v>175</v>
      </c>
      <c r="BE814" s="157">
        <f>IF(N814="základná",J814,0)</f>
        <v>0</v>
      </c>
      <c r="BF814" s="157">
        <f>IF(N814="znížená",J814,0)</f>
        <v>0</v>
      </c>
      <c r="BG814" s="157">
        <f>IF(N814="zákl. prenesená",J814,0)</f>
        <v>0</v>
      </c>
      <c r="BH814" s="157">
        <f>IF(N814="zníž. prenesená",J814,0)</f>
        <v>0</v>
      </c>
      <c r="BI814" s="157">
        <f>IF(N814="nulová",J814,0)</f>
        <v>0</v>
      </c>
      <c r="BJ814" s="17" t="s">
        <v>89</v>
      </c>
      <c r="BK814" s="157">
        <f>ROUND(I814*H814,2)</f>
        <v>0</v>
      </c>
      <c r="BL814" s="17" t="s">
        <v>182</v>
      </c>
      <c r="BM814" s="156" t="s">
        <v>2114</v>
      </c>
    </row>
    <row r="815" spans="2:65" s="12" customFormat="1">
      <c r="B815" s="158"/>
      <c r="D815" s="159" t="s">
        <v>184</v>
      </c>
      <c r="E815" s="160" t="s">
        <v>1</v>
      </c>
      <c r="F815" s="161" t="s">
        <v>1786</v>
      </c>
      <c r="H815" s="160" t="s">
        <v>1</v>
      </c>
      <c r="I815" s="162"/>
      <c r="L815" s="158"/>
      <c r="M815" s="163"/>
      <c r="T815" s="164"/>
      <c r="AT815" s="160" t="s">
        <v>184</v>
      </c>
      <c r="AU815" s="160" t="s">
        <v>89</v>
      </c>
      <c r="AV815" s="12" t="s">
        <v>83</v>
      </c>
      <c r="AW815" s="12" t="s">
        <v>31</v>
      </c>
      <c r="AX815" s="12" t="s">
        <v>76</v>
      </c>
      <c r="AY815" s="160" t="s">
        <v>175</v>
      </c>
    </row>
    <row r="816" spans="2:65" s="13" customFormat="1">
      <c r="B816" s="165"/>
      <c r="D816" s="159" t="s">
        <v>184</v>
      </c>
      <c r="E816" s="166" t="s">
        <v>1</v>
      </c>
      <c r="F816" s="167" t="s">
        <v>2115</v>
      </c>
      <c r="H816" s="168">
        <v>2.12</v>
      </c>
      <c r="I816" s="169"/>
      <c r="L816" s="165"/>
      <c r="M816" s="170"/>
      <c r="T816" s="171"/>
      <c r="AT816" s="166" t="s">
        <v>184</v>
      </c>
      <c r="AU816" s="166" t="s">
        <v>89</v>
      </c>
      <c r="AV816" s="13" t="s">
        <v>89</v>
      </c>
      <c r="AW816" s="13" t="s">
        <v>31</v>
      </c>
      <c r="AX816" s="13" t="s">
        <v>76</v>
      </c>
      <c r="AY816" s="166" t="s">
        <v>175</v>
      </c>
    </row>
    <row r="817" spans="2:65" s="13" customFormat="1">
      <c r="B817" s="165"/>
      <c r="D817" s="159" t="s">
        <v>184</v>
      </c>
      <c r="E817" s="166" t="s">
        <v>1</v>
      </c>
      <c r="F817" s="167" t="s">
        <v>2116</v>
      </c>
      <c r="H817" s="168">
        <v>4.24</v>
      </c>
      <c r="I817" s="169"/>
      <c r="L817" s="165"/>
      <c r="M817" s="170"/>
      <c r="T817" s="171"/>
      <c r="AT817" s="166" t="s">
        <v>184</v>
      </c>
      <c r="AU817" s="166" t="s">
        <v>89</v>
      </c>
      <c r="AV817" s="13" t="s">
        <v>89</v>
      </c>
      <c r="AW817" s="13" t="s">
        <v>31</v>
      </c>
      <c r="AX817" s="13" t="s">
        <v>76</v>
      </c>
      <c r="AY817" s="166" t="s">
        <v>175</v>
      </c>
    </row>
    <row r="818" spans="2:65" s="13" customFormat="1">
      <c r="B818" s="165"/>
      <c r="D818" s="159" t="s">
        <v>184</v>
      </c>
      <c r="E818" s="166" t="s">
        <v>1</v>
      </c>
      <c r="F818" s="167" t="s">
        <v>2117</v>
      </c>
      <c r="H818" s="168">
        <v>3.3919999999999999</v>
      </c>
      <c r="I818" s="169"/>
      <c r="L818" s="165"/>
      <c r="M818" s="170"/>
      <c r="T818" s="171"/>
      <c r="AT818" s="166" t="s">
        <v>184</v>
      </c>
      <c r="AU818" s="166" t="s">
        <v>89</v>
      </c>
      <c r="AV818" s="13" t="s">
        <v>89</v>
      </c>
      <c r="AW818" s="13" t="s">
        <v>31</v>
      </c>
      <c r="AX818" s="13" t="s">
        <v>76</v>
      </c>
      <c r="AY818" s="166" t="s">
        <v>175</v>
      </c>
    </row>
    <row r="819" spans="2:65" s="13" customFormat="1">
      <c r="B819" s="165"/>
      <c r="D819" s="159" t="s">
        <v>184</v>
      </c>
      <c r="E819" s="166" t="s">
        <v>1</v>
      </c>
      <c r="F819" s="167" t="s">
        <v>2118</v>
      </c>
      <c r="H819" s="168">
        <v>5.5119999999999996</v>
      </c>
      <c r="I819" s="169"/>
      <c r="L819" s="165"/>
      <c r="M819" s="170"/>
      <c r="T819" s="171"/>
      <c r="AT819" s="166" t="s">
        <v>184</v>
      </c>
      <c r="AU819" s="166" t="s">
        <v>89</v>
      </c>
      <c r="AV819" s="13" t="s">
        <v>89</v>
      </c>
      <c r="AW819" s="13" t="s">
        <v>31</v>
      </c>
      <c r="AX819" s="13" t="s">
        <v>76</v>
      </c>
      <c r="AY819" s="166" t="s">
        <v>175</v>
      </c>
    </row>
    <row r="820" spans="2:65" s="13" customFormat="1">
      <c r="B820" s="165"/>
      <c r="D820" s="159" t="s">
        <v>184</v>
      </c>
      <c r="E820" s="166" t="s">
        <v>1</v>
      </c>
      <c r="F820" s="167" t="s">
        <v>2119</v>
      </c>
      <c r="H820" s="168">
        <v>6.6</v>
      </c>
      <c r="I820" s="169"/>
      <c r="L820" s="165"/>
      <c r="M820" s="170"/>
      <c r="T820" s="171"/>
      <c r="AT820" s="166" t="s">
        <v>184</v>
      </c>
      <c r="AU820" s="166" t="s">
        <v>89</v>
      </c>
      <c r="AV820" s="13" t="s">
        <v>89</v>
      </c>
      <c r="AW820" s="13" t="s">
        <v>31</v>
      </c>
      <c r="AX820" s="13" t="s">
        <v>76</v>
      </c>
      <c r="AY820" s="166" t="s">
        <v>175</v>
      </c>
    </row>
    <row r="821" spans="2:65" s="13" customFormat="1">
      <c r="B821" s="165"/>
      <c r="D821" s="159" t="s">
        <v>184</v>
      </c>
      <c r="E821" s="166" t="s">
        <v>1</v>
      </c>
      <c r="F821" s="167" t="s">
        <v>2120</v>
      </c>
      <c r="H821" s="168">
        <v>4.24</v>
      </c>
      <c r="I821" s="169"/>
      <c r="L821" s="165"/>
      <c r="M821" s="170"/>
      <c r="T821" s="171"/>
      <c r="AT821" s="166" t="s">
        <v>184</v>
      </c>
      <c r="AU821" s="166" t="s">
        <v>89</v>
      </c>
      <c r="AV821" s="13" t="s">
        <v>89</v>
      </c>
      <c r="AW821" s="13" t="s">
        <v>31</v>
      </c>
      <c r="AX821" s="13" t="s">
        <v>76</v>
      </c>
      <c r="AY821" s="166" t="s">
        <v>175</v>
      </c>
    </row>
    <row r="822" spans="2:65" s="14" customFormat="1">
      <c r="B822" s="183"/>
      <c r="D822" s="159" t="s">
        <v>184</v>
      </c>
      <c r="E822" s="184" t="s">
        <v>1</v>
      </c>
      <c r="F822" s="185" t="s">
        <v>204</v>
      </c>
      <c r="H822" s="186">
        <v>26.103999999999999</v>
      </c>
      <c r="I822" s="187"/>
      <c r="L822" s="183"/>
      <c r="M822" s="188"/>
      <c r="T822" s="189"/>
      <c r="AT822" s="184" t="s">
        <v>184</v>
      </c>
      <c r="AU822" s="184" t="s">
        <v>89</v>
      </c>
      <c r="AV822" s="14" t="s">
        <v>182</v>
      </c>
      <c r="AW822" s="14" t="s">
        <v>31</v>
      </c>
      <c r="AX822" s="14" t="s">
        <v>83</v>
      </c>
      <c r="AY822" s="184" t="s">
        <v>175</v>
      </c>
    </row>
    <row r="823" spans="2:65" s="1" customFormat="1" ht="24.2" customHeight="1">
      <c r="B823" s="143"/>
      <c r="C823" s="144" t="s">
        <v>578</v>
      </c>
      <c r="D823" s="144" t="s">
        <v>178</v>
      </c>
      <c r="E823" s="145" t="s">
        <v>346</v>
      </c>
      <c r="F823" s="146" t="s">
        <v>347</v>
      </c>
      <c r="G823" s="147" t="s">
        <v>289</v>
      </c>
      <c r="H823" s="148">
        <v>12.721</v>
      </c>
      <c r="I823" s="149"/>
      <c r="J823" s="150">
        <f>ROUND(I823*H823,2)</f>
        <v>0</v>
      </c>
      <c r="K823" s="151"/>
      <c r="L823" s="32"/>
      <c r="M823" s="152" t="s">
        <v>1</v>
      </c>
      <c r="N823" s="153" t="s">
        <v>42</v>
      </c>
      <c r="P823" s="154">
        <f>O823*H823</f>
        <v>0</v>
      </c>
      <c r="Q823" s="154">
        <v>0</v>
      </c>
      <c r="R823" s="154">
        <f>Q823*H823</f>
        <v>0</v>
      </c>
      <c r="S823" s="154">
        <v>1.875</v>
      </c>
      <c r="T823" s="155">
        <f>S823*H823</f>
        <v>23.851875</v>
      </c>
      <c r="AR823" s="156" t="s">
        <v>182</v>
      </c>
      <c r="AT823" s="156" t="s">
        <v>178</v>
      </c>
      <c r="AU823" s="156" t="s">
        <v>89</v>
      </c>
      <c r="AY823" s="17" t="s">
        <v>175</v>
      </c>
      <c r="BE823" s="157">
        <f>IF(N823="základná",J823,0)</f>
        <v>0</v>
      </c>
      <c r="BF823" s="157">
        <f>IF(N823="znížená",J823,0)</f>
        <v>0</v>
      </c>
      <c r="BG823" s="157">
        <f>IF(N823="zákl. prenesená",J823,0)</f>
        <v>0</v>
      </c>
      <c r="BH823" s="157">
        <f>IF(N823="zníž. prenesená",J823,0)</f>
        <v>0</v>
      </c>
      <c r="BI823" s="157">
        <f>IF(N823="nulová",J823,0)</f>
        <v>0</v>
      </c>
      <c r="BJ823" s="17" t="s">
        <v>89</v>
      </c>
      <c r="BK823" s="157">
        <f>ROUND(I823*H823,2)</f>
        <v>0</v>
      </c>
      <c r="BL823" s="17" t="s">
        <v>182</v>
      </c>
      <c r="BM823" s="156" t="s">
        <v>2121</v>
      </c>
    </row>
    <row r="824" spans="2:65" s="12" customFormat="1">
      <c r="B824" s="158"/>
      <c r="D824" s="159" t="s">
        <v>184</v>
      </c>
      <c r="E824" s="160" t="s">
        <v>1</v>
      </c>
      <c r="F824" s="161" t="s">
        <v>1786</v>
      </c>
      <c r="H824" s="160" t="s">
        <v>1</v>
      </c>
      <c r="I824" s="162"/>
      <c r="L824" s="158"/>
      <c r="M824" s="163"/>
      <c r="T824" s="164"/>
      <c r="AT824" s="160" t="s">
        <v>184</v>
      </c>
      <c r="AU824" s="160" t="s">
        <v>89</v>
      </c>
      <c r="AV824" s="12" t="s">
        <v>83</v>
      </c>
      <c r="AW824" s="12" t="s">
        <v>31</v>
      </c>
      <c r="AX824" s="12" t="s">
        <v>76</v>
      </c>
      <c r="AY824" s="160" t="s">
        <v>175</v>
      </c>
    </row>
    <row r="825" spans="2:65" s="13" customFormat="1">
      <c r="B825" s="165"/>
      <c r="D825" s="159" t="s">
        <v>184</v>
      </c>
      <c r="E825" s="166" t="s">
        <v>1</v>
      </c>
      <c r="F825" s="167" t="s">
        <v>2122</v>
      </c>
      <c r="H825" s="168">
        <v>0.504</v>
      </c>
      <c r="I825" s="169"/>
      <c r="L825" s="165"/>
      <c r="M825" s="170"/>
      <c r="T825" s="171"/>
      <c r="AT825" s="166" t="s">
        <v>184</v>
      </c>
      <c r="AU825" s="166" t="s">
        <v>89</v>
      </c>
      <c r="AV825" s="13" t="s">
        <v>89</v>
      </c>
      <c r="AW825" s="13" t="s">
        <v>31</v>
      </c>
      <c r="AX825" s="13" t="s">
        <v>76</v>
      </c>
      <c r="AY825" s="166" t="s">
        <v>175</v>
      </c>
    </row>
    <row r="826" spans="2:65" s="13" customFormat="1">
      <c r="B826" s="165"/>
      <c r="D826" s="159" t="s">
        <v>184</v>
      </c>
      <c r="E826" s="166" t="s">
        <v>1</v>
      </c>
      <c r="F826" s="167" t="s">
        <v>2123</v>
      </c>
      <c r="H826" s="168">
        <v>0.90100000000000002</v>
      </c>
      <c r="I826" s="169"/>
      <c r="L826" s="165"/>
      <c r="M826" s="170"/>
      <c r="T826" s="171"/>
      <c r="AT826" s="166" t="s">
        <v>184</v>
      </c>
      <c r="AU826" s="166" t="s">
        <v>89</v>
      </c>
      <c r="AV826" s="13" t="s">
        <v>89</v>
      </c>
      <c r="AW826" s="13" t="s">
        <v>31</v>
      </c>
      <c r="AX826" s="13" t="s">
        <v>76</v>
      </c>
      <c r="AY826" s="166" t="s">
        <v>175</v>
      </c>
    </row>
    <row r="827" spans="2:65" s="13" customFormat="1">
      <c r="B827" s="165"/>
      <c r="D827" s="159" t="s">
        <v>184</v>
      </c>
      <c r="E827" s="166" t="s">
        <v>1</v>
      </c>
      <c r="F827" s="167" t="s">
        <v>2124</v>
      </c>
      <c r="H827" s="168">
        <v>0.90100000000000002</v>
      </c>
      <c r="I827" s="169"/>
      <c r="L827" s="165"/>
      <c r="M827" s="170"/>
      <c r="T827" s="171"/>
      <c r="AT827" s="166" t="s">
        <v>184</v>
      </c>
      <c r="AU827" s="166" t="s">
        <v>89</v>
      </c>
      <c r="AV827" s="13" t="s">
        <v>89</v>
      </c>
      <c r="AW827" s="13" t="s">
        <v>31</v>
      </c>
      <c r="AX827" s="13" t="s">
        <v>76</v>
      </c>
      <c r="AY827" s="166" t="s">
        <v>175</v>
      </c>
    </row>
    <row r="828" spans="2:65" s="13" customFormat="1">
      <c r="B828" s="165"/>
      <c r="D828" s="159" t="s">
        <v>184</v>
      </c>
      <c r="E828" s="166" t="s">
        <v>1</v>
      </c>
      <c r="F828" s="167" t="s">
        <v>2125</v>
      </c>
      <c r="H828" s="168">
        <v>0.53</v>
      </c>
      <c r="I828" s="169"/>
      <c r="L828" s="165"/>
      <c r="M828" s="170"/>
      <c r="T828" s="171"/>
      <c r="AT828" s="166" t="s">
        <v>184</v>
      </c>
      <c r="AU828" s="166" t="s">
        <v>89</v>
      </c>
      <c r="AV828" s="13" t="s">
        <v>89</v>
      </c>
      <c r="AW828" s="13" t="s">
        <v>31</v>
      </c>
      <c r="AX828" s="13" t="s">
        <v>76</v>
      </c>
      <c r="AY828" s="166" t="s">
        <v>175</v>
      </c>
    </row>
    <row r="829" spans="2:65" s="13" customFormat="1">
      <c r="B829" s="165"/>
      <c r="D829" s="159" t="s">
        <v>184</v>
      </c>
      <c r="E829" s="166" t="s">
        <v>1</v>
      </c>
      <c r="F829" s="167" t="s">
        <v>2126</v>
      </c>
      <c r="H829" s="168">
        <v>0.84799999999999998</v>
      </c>
      <c r="I829" s="169"/>
      <c r="L829" s="165"/>
      <c r="M829" s="170"/>
      <c r="T829" s="171"/>
      <c r="AT829" s="166" t="s">
        <v>184</v>
      </c>
      <c r="AU829" s="166" t="s">
        <v>89</v>
      </c>
      <c r="AV829" s="13" t="s">
        <v>89</v>
      </c>
      <c r="AW829" s="13" t="s">
        <v>31</v>
      </c>
      <c r="AX829" s="13" t="s">
        <v>76</v>
      </c>
      <c r="AY829" s="166" t="s">
        <v>175</v>
      </c>
    </row>
    <row r="830" spans="2:65" s="13" customFormat="1" ht="33.75">
      <c r="B830" s="165"/>
      <c r="D830" s="159" t="s">
        <v>184</v>
      </c>
      <c r="E830" s="166" t="s">
        <v>1</v>
      </c>
      <c r="F830" s="167" t="s">
        <v>2127</v>
      </c>
      <c r="H830" s="168">
        <v>3.2330000000000001</v>
      </c>
      <c r="I830" s="169"/>
      <c r="L830" s="165"/>
      <c r="M830" s="170"/>
      <c r="T830" s="171"/>
      <c r="AT830" s="166" t="s">
        <v>184</v>
      </c>
      <c r="AU830" s="166" t="s">
        <v>89</v>
      </c>
      <c r="AV830" s="13" t="s">
        <v>89</v>
      </c>
      <c r="AW830" s="13" t="s">
        <v>31</v>
      </c>
      <c r="AX830" s="13" t="s">
        <v>76</v>
      </c>
      <c r="AY830" s="166" t="s">
        <v>175</v>
      </c>
    </row>
    <row r="831" spans="2:65" s="13" customFormat="1">
      <c r="B831" s="165"/>
      <c r="D831" s="159" t="s">
        <v>184</v>
      </c>
      <c r="E831" s="166" t="s">
        <v>1</v>
      </c>
      <c r="F831" s="167" t="s">
        <v>2128</v>
      </c>
      <c r="H831" s="168">
        <v>2.573</v>
      </c>
      <c r="I831" s="169"/>
      <c r="L831" s="165"/>
      <c r="M831" s="170"/>
      <c r="T831" s="171"/>
      <c r="AT831" s="166" t="s">
        <v>184</v>
      </c>
      <c r="AU831" s="166" t="s">
        <v>89</v>
      </c>
      <c r="AV831" s="13" t="s">
        <v>89</v>
      </c>
      <c r="AW831" s="13" t="s">
        <v>31</v>
      </c>
      <c r="AX831" s="13" t="s">
        <v>76</v>
      </c>
      <c r="AY831" s="166" t="s">
        <v>175</v>
      </c>
    </row>
    <row r="832" spans="2:65" s="13" customFormat="1">
      <c r="B832" s="165"/>
      <c r="D832" s="159" t="s">
        <v>184</v>
      </c>
      <c r="E832" s="166" t="s">
        <v>1</v>
      </c>
      <c r="F832" s="167" t="s">
        <v>2129</v>
      </c>
      <c r="H832" s="168">
        <v>0.63600000000000001</v>
      </c>
      <c r="I832" s="169"/>
      <c r="L832" s="165"/>
      <c r="M832" s="170"/>
      <c r="T832" s="171"/>
      <c r="AT832" s="166" t="s">
        <v>184</v>
      </c>
      <c r="AU832" s="166" t="s">
        <v>89</v>
      </c>
      <c r="AV832" s="13" t="s">
        <v>89</v>
      </c>
      <c r="AW832" s="13" t="s">
        <v>31</v>
      </c>
      <c r="AX832" s="13" t="s">
        <v>76</v>
      </c>
      <c r="AY832" s="166" t="s">
        <v>175</v>
      </c>
    </row>
    <row r="833" spans="2:65" s="13" customFormat="1">
      <c r="B833" s="165"/>
      <c r="D833" s="159" t="s">
        <v>184</v>
      </c>
      <c r="E833" s="166" t="s">
        <v>1</v>
      </c>
      <c r="F833" s="167" t="s">
        <v>2130</v>
      </c>
      <c r="H833" s="168">
        <v>1.2989999999999999</v>
      </c>
      <c r="I833" s="169"/>
      <c r="L833" s="165"/>
      <c r="M833" s="170"/>
      <c r="T833" s="171"/>
      <c r="AT833" s="166" t="s">
        <v>184</v>
      </c>
      <c r="AU833" s="166" t="s">
        <v>89</v>
      </c>
      <c r="AV833" s="13" t="s">
        <v>89</v>
      </c>
      <c r="AW833" s="13" t="s">
        <v>31</v>
      </c>
      <c r="AX833" s="13" t="s">
        <v>76</v>
      </c>
      <c r="AY833" s="166" t="s">
        <v>175</v>
      </c>
    </row>
    <row r="834" spans="2:65" s="13" customFormat="1">
      <c r="B834" s="165"/>
      <c r="D834" s="159" t="s">
        <v>184</v>
      </c>
      <c r="E834" s="166" t="s">
        <v>1</v>
      </c>
      <c r="F834" s="167" t="s">
        <v>2131</v>
      </c>
      <c r="H834" s="168">
        <v>1.296</v>
      </c>
      <c r="I834" s="169"/>
      <c r="L834" s="165"/>
      <c r="M834" s="170"/>
      <c r="T834" s="171"/>
      <c r="AT834" s="166" t="s">
        <v>184</v>
      </c>
      <c r="AU834" s="166" t="s">
        <v>89</v>
      </c>
      <c r="AV834" s="13" t="s">
        <v>89</v>
      </c>
      <c r="AW834" s="13" t="s">
        <v>31</v>
      </c>
      <c r="AX834" s="13" t="s">
        <v>76</v>
      </c>
      <c r="AY834" s="166" t="s">
        <v>175</v>
      </c>
    </row>
    <row r="835" spans="2:65" s="14" customFormat="1">
      <c r="B835" s="183"/>
      <c r="D835" s="159" t="s">
        <v>184</v>
      </c>
      <c r="E835" s="184" t="s">
        <v>1</v>
      </c>
      <c r="F835" s="185" t="s">
        <v>204</v>
      </c>
      <c r="H835" s="186">
        <v>12.721</v>
      </c>
      <c r="I835" s="187"/>
      <c r="L835" s="183"/>
      <c r="M835" s="188"/>
      <c r="T835" s="189"/>
      <c r="AT835" s="184" t="s">
        <v>184</v>
      </c>
      <c r="AU835" s="184" t="s">
        <v>89</v>
      </c>
      <c r="AV835" s="14" t="s">
        <v>182</v>
      </c>
      <c r="AW835" s="14" t="s">
        <v>31</v>
      </c>
      <c r="AX835" s="14" t="s">
        <v>83</v>
      </c>
      <c r="AY835" s="184" t="s">
        <v>175</v>
      </c>
    </row>
    <row r="836" spans="2:65" s="1" customFormat="1" ht="37.9" customHeight="1">
      <c r="B836" s="143"/>
      <c r="C836" s="144" t="s">
        <v>583</v>
      </c>
      <c r="D836" s="144" t="s">
        <v>178</v>
      </c>
      <c r="E836" s="145" t="s">
        <v>2132</v>
      </c>
      <c r="F836" s="146" t="s">
        <v>2133</v>
      </c>
      <c r="G836" s="147" t="s">
        <v>253</v>
      </c>
      <c r="H836" s="148">
        <v>16.5</v>
      </c>
      <c r="I836" s="149"/>
      <c r="J836" s="150">
        <f>ROUND(I836*H836,2)</f>
        <v>0</v>
      </c>
      <c r="K836" s="151"/>
      <c r="L836" s="32"/>
      <c r="M836" s="152" t="s">
        <v>1</v>
      </c>
      <c r="N836" s="153" t="s">
        <v>42</v>
      </c>
      <c r="P836" s="154">
        <f>O836*H836</f>
        <v>0</v>
      </c>
      <c r="Q836" s="154">
        <v>0</v>
      </c>
      <c r="R836" s="154">
        <f>Q836*H836</f>
        <v>0</v>
      </c>
      <c r="S836" s="154">
        <v>8.1000000000000003E-2</v>
      </c>
      <c r="T836" s="155">
        <f>S836*H836</f>
        <v>1.3365</v>
      </c>
      <c r="AR836" s="156" t="s">
        <v>182</v>
      </c>
      <c r="AT836" s="156" t="s">
        <v>178</v>
      </c>
      <c r="AU836" s="156" t="s">
        <v>89</v>
      </c>
      <c r="AY836" s="17" t="s">
        <v>175</v>
      </c>
      <c r="BE836" s="157">
        <f>IF(N836="základná",J836,0)</f>
        <v>0</v>
      </c>
      <c r="BF836" s="157">
        <f>IF(N836="znížená",J836,0)</f>
        <v>0</v>
      </c>
      <c r="BG836" s="157">
        <f>IF(N836="zákl. prenesená",J836,0)</f>
        <v>0</v>
      </c>
      <c r="BH836" s="157">
        <f>IF(N836="zníž. prenesená",J836,0)</f>
        <v>0</v>
      </c>
      <c r="BI836" s="157">
        <f>IF(N836="nulová",J836,0)</f>
        <v>0</v>
      </c>
      <c r="BJ836" s="17" t="s">
        <v>89</v>
      </c>
      <c r="BK836" s="157">
        <f>ROUND(I836*H836,2)</f>
        <v>0</v>
      </c>
      <c r="BL836" s="17" t="s">
        <v>182</v>
      </c>
      <c r="BM836" s="156" t="s">
        <v>2134</v>
      </c>
    </row>
    <row r="837" spans="2:65" s="13" customFormat="1">
      <c r="B837" s="165"/>
      <c r="D837" s="159" t="s">
        <v>184</v>
      </c>
      <c r="E837" s="166" t="s">
        <v>1</v>
      </c>
      <c r="F837" s="167" t="s">
        <v>2135</v>
      </c>
      <c r="H837" s="168">
        <v>2.5</v>
      </c>
      <c r="I837" s="169"/>
      <c r="L837" s="165"/>
      <c r="M837" s="170"/>
      <c r="T837" s="171"/>
      <c r="AT837" s="166" t="s">
        <v>184</v>
      </c>
      <c r="AU837" s="166" t="s">
        <v>89</v>
      </c>
      <c r="AV837" s="13" t="s">
        <v>89</v>
      </c>
      <c r="AW837" s="13" t="s">
        <v>31</v>
      </c>
      <c r="AX837" s="13" t="s">
        <v>76</v>
      </c>
      <c r="AY837" s="166" t="s">
        <v>175</v>
      </c>
    </row>
    <row r="838" spans="2:65" s="13" customFormat="1">
      <c r="B838" s="165"/>
      <c r="D838" s="159" t="s">
        <v>184</v>
      </c>
      <c r="E838" s="166" t="s">
        <v>1</v>
      </c>
      <c r="F838" s="167" t="s">
        <v>2136</v>
      </c>
      <c r="H838" s="168">
        <v>1.25</v>
      </c>
      <c r="I838" s="169"/>
      <c r="L838" s="165"/>
      <c r="M838" s="170"/>
      <c r="T838" s="171"/>
      <c r="AT838" s="166" t="s">
        <v>184</v>
      </c>
      <c r="AU838" s="166" t="s">
        <v>89</v>
      </c>
      <c r="AV838" s="13" t="s">
        <v>89</v>
      </c>
      <c r="AW838" s="13" t="s">
        <v>31</v>
      </c>
      <c r="AX838" s="13" t="s">
        <v>76</v>
      </c>
      <c r="AY838" s="166" t="s">
        <v>175</v>
      </c>
    </row>
    <row r="839" spans="2:65" s="13" customFormat="1">
      <c r="B839" s="165"/>
      <c r="D839" s="159" t="s">
        <v>184</v>
      </c>
      <c r="E839" s="166" t="s">
        <v>1</v>
      </c>
      <c r="F839" s="167" t="s">
        <v>2137</v>
      </c>
      <c r="H839" s="168">
        <v>2.5</v>
      </c>
      <c r="I839" s="169"/>
      <c r="L839" s="165"/>
      <c r="M839" s="170"/>
      <c r="T839" s="171"/>
      <c r="AT839" s="166" t="s">
        <v>184</v>
      </c>
      <c r="AU839" s="166" t="s">
        <v>89</v>
      </c>
      <c r="AV839" s="13" t="s">
        <v>89</v>
      </c>
      <c r="AW839" s="13" t="s">
        <v>31</v>
      </c>
      <c r="AX839" s="13" t="s">
        <v>76</v>
      </c>
      <c r="AY839" s="166" t="s">
        <v>175</v>
      </c>
    </row>
    <row r="840" spans="2:65" s="13" customFormat="1">
      <c r="B840" s="165"/>
      <c r="D840" s="159" t="s">
        <v>184</v>
      </c>
      <c r="E840" s="166" t="s">
        <v>1</v>
      </c>
      <c r="F840" s="167" t="s">
        <v>2138</v>
      </c>
      <c r="H840" s="168">
        <v>2</v>
      </c>
      <c r="I840" s="169"/>
      <c r="L840" s="165"/>
      <c r="M840" s="170"/>
      <c r="T840" s="171"/>
      <c r="AT840" s="166" t="s">
        <v>184</v>
      </c>
      <c r="AU840" s="166" t="s">
        <v>89</v>
      </c>
      <c r="AV840" s="13" t="s">
        <v>89</v>
      </c>
      <c r="AW840" s="13" t="s">
        <v>31</v>
      </c>
      <c r="AX840" s="13" t="s">
        <v>76</v>
      </c>
      <c r="AY840" s="166" t="s">
        <v>175</v>
      </c>
    </row>
    <row r="841" spans="2:65" s="13" customFormat="1">
      <c r="B841" s="165"/>
      <c r="D841" s="159" t="s">
        <v>184</v>
      </c>
      <c r="E841" s="166" t="s">
        <v>1</v>
      </c>
      <c r="F841" s="167" t="s">
        <v>2139</v>
      </c>
      <c r="H841" s="168">
        <v>3.25</v>
      </c>
      <c r="I841" s="169"/>
      <c r="L841" s="165"/>
      <c r="M841" s="170"/>
      <c r="T841" s="171"/>
      <c r="AT841" s="166" t="s">
        <v>184</v>
      </c>
      <c r="AU841" s="166" t="s">
        <v>89</v>
      </c>
      <c r="AV841" s="13" t="s">
        <v>89</v>
      </c>
      <c r="AW841" s="13" t="s">
        <v>31</v>
      </c>
      <c r="AX841" s="13" t="s">
        <v>76</v>
      </c>
      <c r="AY841" s="166" t="s">
        <v>175</v>
      </c>
    </row>
    <row r="842" spans="2:65" s="13" customFormat="1">
      <c r="B842" s="165"/>
      <c r="D842" s="159" t="s">
        <v>184</v>
      </c>
      <c r="E842" s="166" t="s">
        <v>1</v>
      </c>
      <c r="F842" s="167" t="s">
        <v>2140</v>
      </c>
      <c r="H842" s="168">
        <v>1.25</v>
      </c>
      <c r="I842" s="169"/>
      <c r="L842" s="165"/>
      <c r="M842" s="170"/>
      <c r="T842" s="171"/>
      <c r="AT842" s="166" t="s">
        <v>184</v>
      </c>
      <c r="AU842" s="166" t="s">
        <v>89</v>
      </c>
      <c r="AV842" s="13" t="s">
        <v>89</v>
      </c>
      <c r="AW842" s="13" t="s">
        <v>31</v>
      </c>
      <c r="AX842" s="13" t="s">
        <v>76</v>
      </c>
      <c r="AY842" s="166" t="s">
        <v>175</v>
      </c>
    </row>
    <row r="843" spans="2:65" s="13" customFormat="1">
      <c r="B843" s="165"/>
      <c r="D843" s="159" t="s">
        <v>184</v>
      </c>
      <c r="E843" s="166" t="s">
        <v>1</v>
      </c>
      <c r="F843" s="167" t="s">
        <v>2141</v>
      </c>
      <c r="H843" s="168">
        <v>1.25</v>
      </c>
      <c r="I843" s="169"/>
      <c r="L843" s="165"/>
      <c r="M843" s="170"/>
      <c r="T843" s="171"/>
      <c r="AT843" s="166" t="s">
        <v>184</v>
      </c>
      <c r="AU843" s="166" t="s">
        <v>89</v>
      </c>
      <c r="AV843" s="13" t="s">
        <v>89</v>
      </c>
      <c r="AW843" s="13" t="s">
        <v>31</v>
      </c>
      <c r="AX843" s="13" t="s">
        <v>76</v>
      </c>
      <c r="AY843" s="166" t="s">
        <v>175</v>
      </c>
    </row>
    <row r="844" spans="2:65" s="13" customFormat="1">
      <c r="B844" s="165"/>
      <c r="D844" s="159" t="s">
        <v>184</v>
      </c>
      <c r="E844" s="166" t="s">
        <v>1</v>
      </c>
      <c r="F844" s="167" t="s">
        <v>2142</v>
      </c>
      <c r="H844" s="168">
        <v>1.25</v>
      </c>
      <c r="I844" s="169"/>
      <c r="L844" s="165"/>
      <c r="M844" s="170"/>
      <c r="T844" s="171"/>
      <c r="AT844" s="166" t="s">
        <v>184</v>
      </c>
      <c r="AU844" s="166" t="s">
        <v>89</v>
      </c>
      <c r="AV844" s="13" t="s">
        <v>89</v>
      </c>
      <c r="AW844" s="13" t="s">
        <v>31</v>
      </c>
      <c r="AX844" s="13" t="s">
        <v>76</v>
      </c>
      <c r="AY844" s="166" t="s">
        <v>175</v>
      </c>
    </row>
    <row r="845" spans="2:65" s="13" customFormat="1">
      <c r="B845" s="165"/>
      <c r="D845" s="159" t="s">
        <v>184</v>
      </c>
      <c r="E845" s="166" t="s">
        <v>1</v>
      </c>
      <c r="F845" s="167" t="s">
        <v>2143</v>
      </c>
      <c r="H845" s="168">
        <v>1.25</v>
      </c>
      <c r="I845" s="169"/>
      <c r="L845" s="165"/>
      <c r="M845" s="170"/>
      <c r="T845" s="171"/>
      <c r="AT845" s="166" t="s">
        <v>184</v>
      </c>
      <c r="AU845" s="166" t="s">
        <v>89</v>
      </c>
      <c r="AV845" s="13" t="s">
        <v>89</v>
      </c>
      <c r="AW845" s="13" t="s">
        <v>31</v>
      </c>
      <c r="AX845" s="13" t="s">
        <v>76</v>
      </c>
      <c r="AY845" s="166" t="s">
        <v>175</v>
      </c>
    </row>
    <row r="846" spans="2:65" s="14" customFormat="1">
      <c r="B846" s="183"/>
      <c r="D846" s="159" t="s">
        <v>184</v>
      </c>
      <c r="E846" s="184" t="s">
        <v>1</v>
      </c>
      <c r="F846" s="185" t="s">
        <v>204</v>
      </c>
      <c r="H846" s="186">
        <v>16.5</v>
      </c>
      <c r="I846" s="187"/>
      <c r="L846" s="183"/>
      <c r="M846" s="188"/>
      <c r="T846" s="189"/>
      <c r="AT846" s="184" t="s">
        <v>184</v>
      </c>
      <c r="AU846" s="184" t="s">
        <v>89</v>
      </c>
      <c r="AV846" s="14" t="s">
        <v>182</v>
      </c>
      <c r="AW846" s="14" t="s">
        <v>31</v>
      </c>
      <c r="AX846" s="14" t="s">
        <v>83</v>
      </c>
      <c r="AY846" s="184" t="s">
        <v>175</v>
      </c>
    </row>
    <row r="847" spans="2:65" s="1" customFormat="1" ht="37.9" customHeight="1">
      <c r="B847" s="143"/>
      <c r="C847" s="144" t="s">
        <v>588</v>
      </c>
      <c r="D847" s="144" t="s">
        <v>178</v>
      </c>
      <c r="E847" s="145" t="s">
        <v>356</v>
      </c>
      <c r="F847" s="146" t="s">
        <v>357</v>
      </c>
      <c r="G847" s="147" t="s">
        <v>253</v>
      </c>
      <c r="H847" s="148">
        <v>21.75</v>
      </c>
      <c r="I847" s="149"/>
      <c r="J847" s="150">
        <f>ROUND(I847*H847,2)</f>
        <v>0</v>
      </c>
      <c r="K847" s="151"/>
      <c r="L847" s="32"/>
      <c r="M847" s="152" t="s">
        <v>1</v>
      </c>
      <c r="N847" s="153" t="s">
        <v>42</v>
      </c>
      <c r="P847" s="154">
        <f>O847*H847</f>
        <v>0</v>
      </c>
      <c r="Q847" s="154">
        <v>0</v>
      </c>
      <c r="R847" s="154">
        <f>Q847*H847</f>
        <v>0</v>
      </c>
      <c r="S847" s="154">
        <v>0.10100000000000001</v>
      </c>
      <c r="T847" s="155">
        <f>S847*H847</f>
        <v>2.1967500000000002</v>
      </c>
      <c r="AR847" s="156" t="s">
        <v>182</v>
      </c>
      <c r="AT847" s="156" t="s">
        <v>178</v>
      </c>
      <c r="AU847" s="156" t="s">
        <v>89</v>
      </c>
      <c r="AY847" s="17" t="s">
        <v>175</v>
      </c>
      <c r="BE847" s="157">
        <f>IF(N847="základná",J847,0)</f>
        <v>0</v>
      </c>
      <c r="BF847" s="157">
        <f>IF(N847="znížená",J847,0)</f>
        <v>0</v>
      </c>
      <c r="BG847" s="157">
        <f>IF(N847="zákl. prenesená",J847,0)</f>
        <v>0</v>
      </c>
      <c r="BH847" s="157">
        <f>IF(N847="zníž. prenesená",J847,0)</f>
        <v>0</v>
      </c>
      <c r="BI847" s="157">
        <f>IF(N847="nulová",J847,0)</f>
        <v>0</v>
      </c>
      <c r="BJ847" s="17" t="s">
        <v>89</v>
      </c>
      <c r="BK847" s="157">
        <f>ROUND(I847*H847,2)</f>
        <v>0</v>
      </c>
      <c r="BL847" s="17" t="s">
        <v>182</v>
      </c>
      <c r="BM847" s="156" t="s">
        <v>2144</v>
      </c>
    </row>
    <row r="848" spans="2:65" s="13" customFormat="1">
      <c r="B848" s="165"/>
      <c r="D848" s="159" t="s">
        <v>184</v>
      </c>
      <c r="E848" s="166" t="s">
        <v>1</v>
      </c>
      <c r="F848" s="167" t="s">
        <v>2145</v>
      </c>
      <c r="H848" s="168">
        <v>3</v>
      </c>
      <c r="I848" s="169"/>
      <c r="L848" s="165"/>
      <c r="M848" s="170"/>
      <c r="T848" s="171"/>
      <c r="AT848" s="166" t="s">
        <v>184</v>
      </c>
      <c r="AU848" s="166" t="s">
        <v>89</v>
      </c>
      <c r="AV848" s="13" t="s">
        <v>89</v>
      </c>
      <c r="AW848" s="13" t="s">
        <v>31</v>
      </c>
      <c r="AX848" s="13" t="s">
        <v>76</v>
      </c>
      <c r="AY848" s="166" t="s">
        <v>175</v>
      </c>
    </row>
    <row r="849" spans="2:65" s="13" customFormat="1">
      <c r="B849" s="165"/>
      <c r="D849" s="159" t="s">
        <v>184</v>
      </c>
      <c r="E849" s="166" t="s">
        <v>1</v>
      </c>
      <c r="F849" s="167" t="s">
        <v>2146</v>
      </c>
      <c r="H849" s="168">
        <v>11.25</v>
      </c>
      <c r="I849" s="169"/>
      <c r="L849" s="165"/>
      <c r="M849" s="170"/>
      <c r="T849" s="171"/>
      <c r="AT849" s="166" t="s">
        <v>184</v>
      </c>
      <c r="AU849" s="166" t="s">
        <v>89</v>
      </c>
      <c r="AV849" s="13" t="s">
        <v>89</v>
      </c>
      <c r="AW849" s="13" t="s">
        <v>31</v>
      </c>
      <c r="AX849" s="13" t="s">
        <v>76</v>
      </c>
      <c r="AY849" s="166" t="s">
        <v>175</v>
      </c>
    </row>
    <row r="850" spans="2:65" s="13" customFormat="1">
      <c r="B850" s="165"/>
      <c r="D850" s="159" t="s">
        <v>184</v>
      </c>
      <c r="E850" s="166" t="s">
        <v>1</v>
      </c>
      <c r="F850" s="167" t="s">
        <v>2147</v>
      </c>
      <c r="H850" s="168">
        <v>3</v>
      </c>
      <c r="I850" s="169"/>
      <c r="L850" s="165"/>
      <c r="M850" s="170"/>
      <c r="T850" s="171"/>
      <c r="AT850" s="166" t="s">
        <v>184</v>
      </c>
      <c r="AU850" s="166" t="s">
        <v>89</v>
      </c>
      <c r="AV850" s="13" t="s">
        <v>89</v>
      </c>
      <c r="AW850" s="13" t="s">
        <v>31</v>
      </c>
      <c r="AX850" s="13" t="s">
        <v>76</v>
      </c>
      <c r="AY850" s="166" t="s">
        <v>175</v>
      </c>
    </row>
    <row r="851" spans="2:65" s="13" customFormat="1">
      <c r="B851" s="165"/>
      <c r="D851" s="159" t="s">
        <v>184</v>
      </c>
      <c r="E851" s="166" t="s">
        <v>1</v>
      </c>
      <c r="F851" s="167" t="s">
        <v>2148</v>
      </c>
      <c r="H851" s="168">
        <v>1.5</v>
      </c>
      <c r="I851" s="169"/>
      <c r="L851" s="165"/>
      <c r="M851" s="170"/>
      <c r="T851" s="171"/>
      <c r="AT851" s="166" t="s">
        <v>184</v>
      </c>
      <c r="AU851" s="166" t="s">
        <v>89</v>
      </c>
      <c r="AV851" s="13" t="s">
        <v>89</v>
      </c>
      <c r="AW851" s="13" t="s">
        <v>31</v>
      </c>
      <c r="AX851" s="13" t="s">
        <v>76</v>
      </c>
      <c r="AY851" s="166" t="s">
        <v>175</v>
      </c>
    </row>
    <row r="852" spans="2:65" s="13" customFormat="1">
      <c r="B852" s="165"/>
      <c r="D852" s="159" t="s">
        <v>184</v>
      </c>
      <c r="E852" s="166" t="s">
        <v>1</v>
      </c>
      <c r="F852" s="167" t="s">
        <v>2149</v>
      </c>
      <c r="H852" s="168">
        <v>1.5</v>
      </c>
      <c r="I852" s="169"/>
      <c r="L852" s="165"/>
      <c r="M852" s="170"/>
      <c r="T852" s="171"/>
      <c r="AT852" s="166" t="s">
        <v>184</v>
      </c>
      <c r="AU852" s="166" t="s">
        <v>89</v>
      </c>
      <c r="AV852" s="13" t="s">
        <v>89</v>
      </c>
      <c r="AW852" s="13" t="s">
        <v>31</v>
      </c>
      <c r="AX852" s="13" t="s">
        <v>76</v>
      </c>
      <c r="AY852" s="166" t="s">
        <v>175</v>
      </c>
    </row>
    <row r="853" spans="2:65" s="13" customFormat="1">
      <c r="B853" s="165"/>
      <c r="D853" s="159" t="s">
        <v>184</v>
      </c>
      <c r="E853" s="166" t="s">
        <v>1</v>
      </c>
      <c r="F853" s="167" t="s">
        <v>2150</v>
      </c>
      <c r="H853" s="168">
        <v>1.5</v>
      </c>
      <c r="I853" s="169"/>
      <c r="L853" s="165"/>
      <c r="M853" s="170"/>
      <c r="T853" s="171"/>
      <c r="AT853" s="166" t="s">
        <v>184</v>
      </c>
      <c r="AU853" s="166" t="s">
        <v>89</v>
      </c>
      <c r="AV853" s="13" t="s">
        <v>89</v>
      </c>
      <c r="AW853" s="13" t="s">
        <v>31</v>
      </c>
      <c r="AX853" s="13" t="s">
        <v>76</v>
      </c>
      <c r="AY853" s="166" t="s">
        <v>175</v>
      </c>
    </row>
    <row r="854" spans="2:65" s="14" customFormat="1">
      <c r="B854" s="183"/>
      <c r="D854" s="159" t="s">
        <v>184</v>
      </c>
      <c r="E854" s="184" t="s">
        <v>1</v>
      </c>
      <c r="F854" s="185" t="s">
        <v>204</v>
      </c>
      <c r="H854" s="186">
        <v>21.75</v>
      </c>
      <c r="I854" s="187"/>
      <c r="L854" s="183"/>
      <c r="M854" s="188"/>
      <c r="T854" s="189"/>
      <c r="AT854" s="184" t="s">
        <v>184</v>
      </c>
      <c r="AU854" s="184" t="s">
        <v>89</v>
      </c>
      <c r="AV854" s="14" t="s">
        <v>182</v>
      </c>
      <c r="AW854" s="14" t="s">
        <v>31</v>
      </c>
      <c r="AX854" s="14" t="s">
        <v>83</v>
      </c>
      <c r="AY854" s="184" t="s">
        <v>175</v>
      </c>
    </row>
    <row r="855" spans="2:65" s="1" customFormat="1" ht="24.2" customHeight="1">
      <c r="B855" s="143"/>
      <c r="C855" s="144" t="s">
        <v>593</v>
      </c>
      <c r="D855" s="144" t="s">
        <v>178</v>
      </c>
      <c r="E855" s="145" t="s">
        <v>2151</v>
      </c>
      <c r="F855" s="146" t="s">
        <v>2152</v>
      </c>
      <c r="G855" s="147" t="s">
        <v>253</v>
      </c>
      <c r="H855" s="148">
        <v>128.495</v>
      </c>
      <c r="I855" s="149"/>
      <c r="J855" s="150">
        <f>ROUND(I855*H855,2)</f>
        <v>0</v>
      </c>
      <c r="K855" s="151"/>
      <c r="L855" s="32"/>
      <c r="M855" s="152" t="s">
        <v>1</v>
      </c>
      <c r="N855" s="153" t="s">
        <v>42</v>
      </c>
      <c r="P855" s="154">
        <f>O855*H855</f>
        <v>0</v>
      </c>
      <c r="Q855" s="154">
        <v>0</v>
      </c>
      <c r="R855" s="154">
        <f>Q855*H855</f>
        <v>0</v>
      </c>
      <c r="S855" s="154">
        <v>3.3000000000000002E-2</v>
      </c>
      <c r="T855" s="155">
        <f>S855*H855</f>
        <v>4.240335</v>
      </c>
      <c r="AR855" s="156" t="s">
        <v>182</v>
      </c>
      <c r="AT855" s="156" t="s">
        <v>178</v>
      </c>
      <c r="AU855" s="156" t="s">
        <v>89</v>
      </c>
      <c r="AY855" s="17" t="s">
        <v>175</v>
      </c>
      <c r="BE855" s="157">
        <f>IF(N855="základná",J855,0)</f>
        <v>0</v>
      </c>
      <c r="BF855" s="157">
        <f>IF(N855="znížená",J855,0)</f>
        <v>0</v>
      </c>
      <c r="BG855" s="157">
        <f>IF(N855="zákl. prenesená",J855,0)</f>
        <v>0</v>
      </c>
      <c r="BH855" s="157">
        <f>IF(N855="zníž. prenesená",J855,0)</f>
        <v>0</v>
      </c>
      <c r="BI855" s="157">
        <f>IF(N855="nulová",J855,0)</f>
        <v>0</v>
      </c>
      <c r="BJ855" s="17" t="s">
        <v>89</v>
      </c>
      <c r="BK855" s="157">
        <f>ROUND(I855*H855,2)</f>
        <v>0</v>
      </c>
      <c r="BL855" s="17" t="s">
        <v>182</v>
      </c>
      <c r="BM855" s="156" t="s">
        <v>2153</v>
      </c>
    </row>
    <row r="856" spans="2:65" s="12" customFormat="1">
      <c r="B856" s="158"/>
      <c r="D856" s="159" t="s">
        <v>184</v>
      </c>
      <c r="E856" s="160" t="s">
        <v>1</v>
      </c>
      <c r="F856" s="161" t="s">
        <v>2154</v>
      </c>
      <c r="H856" s="160" t="s">
        <v>1</v>
      </c>
      <c r="I856" s="162"/>
      <c r="L856" s="158"/>
      <c r="M856" s="163"/>
      <c r="T856" s="164"/>
      <c r="AT856" s="160" t="s">
        <v>184</v>
      </c>
      <c r="AU856" s="160" t="s">
        <v>89</v>
      </c>
      <c r="AV856" s="12" t="s">
        <v>83</v>
      </c>
      <c r="AW856" s="12" t="s">
        <v>31</v>
      </c>
      <c r="AX856" s="12" t="s">
        <v>76</v>
      </c>
      <c r="AY856" s="160" t="s">
        <v>175</v>
      </c>
    </row>
    <row r="857" spans="2:65" s="13" customFormat="1">
      <c r="B857" s="165"/>
      <c r="D857" s="159" t="s">
        <v>184</v>
      </c>
      <c r="E857" s="166" t="s">
        <v>1</v>
      </c>
      <c r="F857" s="167" t="s">
        <v>2155</v>
      </c>
      <c r="H857" s="168">
        <v>0.7</v>
      </c>
      <c r="I857" s="169"/>
      <c r="L857" s="165"/>
      <c r="M857" s="170"/>
      <c r="T857" s="171"/>
      <c r="AT857" s="166" t="s">
        <v>184</v>
      </c>
      <c r="AU857" s="166" t="s">
        <v>89</v>
      </c>
      <c r="AV857" s="13" t="s">
        <v>89</v>
      </c>
      <c r="AW857" s="13" t="s">
        <v>31</v>
      </c>
      <c r="AX857" s="13" t="s">
        <v>76</v>
      </c>
      <c r="AY857" s="166" t="s">
        <v>175</v>
      </c>
    </row>
    <row r="858" spans="2:65" s="13" customFormat="1">
      <c r="B858" s="165"/>
      <c r="D858" s="159" t="s">
        <v>184</v>
      </c>
      <c r="E858" s="166" t="s">
        <v>1</v>
      </c>
      <c r="F858" s="167" t="s">
        <v>2156</v>
      </c>
      <c r="H858" s="168">
        <v>1.8</v>
      </c>
      <c r="I858" s="169"/>
      <c r="L858" s="165"/>
      <c r="M858" s="170"/>
      <c r="T858" s="171"/>
      <c r="AT858" s="166" t="s">
        <v>184</v>
      </c>
      <c r="AU858" s="166" t="s">
        <v>89</v>
      </c>
      <c r="AV858" s="13" t="s">
        <v>89</v>
      </c>
      <c r="AW858" s="13" t="s">
        <v>31</v>
      </c>
      <c r="AX858" s="13" t="s">
        <v>76</v>
      </c>
      <c r="AY858" s="166" t="s">
        <v>175</v>
      </c>
    </row>
    <row r="859" spans="2:65" s="13" customFormat="1">
      <c r="B859" s="165"/>
      <c r="D859" s="159" t="s">
        <v>184</v>
      </c>
      <c r="E859" s="166" t="s">
        <v>1</v>
      </c>
      <c r="F859" s="167" t="s">
        <v>2157</v>
      </c>
      <c r="H859" s="168">
        <v>0.7</v>
      </c>
      <c r="I859" s="169"/>
      <c r="L859" s="165"/>
      <c r="M859" s="170"/>
      <c r="T859" s="171"/>
      <c r="AT859" s="166" t="s">
        <v>184</v>
      </c>
      <c r="AU859" s="166" t="s">
        <v>89</v>
      </c>
      <c r="AV859" s="13" t="s">
        <v>89</v>
      </c>
      <c r="AW859" s="13" t="s">
        <v>31</v>
      </c>
      <c r="AX859" s="13" t="s">
        <v>76</v>
      </c>
      <c r="AY859" s="166" t="s">
        <v>175</v>
      </c>
    </row>
    <row r="860" spans="2:65" s="13" customFormat="1">
      <c r="B860" s="165"/>
      <c r="D860" s="159" t="s">
        <v>184</v>
      </c>
      <c r="E860" s="166" t="s">
        <v>1</v>
      </c>
      <c r="F860" s="167" t="s">
        <v>2158</v>
      </c>
      <c r="H860" s="168">
        <v>0.7</v>
      </c>
      <c r="I860" s="169"/>
      <c r="L860" s="165"/>
      <c r="M860" s="170"/>
      <c r="T860" s="171"/>
      <c r="AT860" s="166" t="s">
        <v>184</v>
      </c>
      <c r="AU860" s="166" t="s">
        <v>89</v>
      </c>
      <c r="AV860" s="13" t="s">
        <v>89</v>
      </c>
      <c r="AW860" s="13" t="s">
        <v>31</v>
      </c>
      <c r="AX860" s="13" t="s">
        <v>76</v>
      </c>
      <c r="AY860" s="166" t="s">
        <v>175</v>
      </c>
    </row>
    <row r="861" spans="2:65" s="13" customFormat="1">
      <c r="B861" s="165"/>
      <c r="D861" s="159" t="s">
        <v>184</v>
      </c>
      <c r="E861" s="166" t="s">
        <v>1</v>
      </c>
      <c r="F861" s="167" t="s">
        <v>2159</v>
      </c>
      <c r="H861" s="168">
        <v>0.7</v>
      </c>
      <c r="I861" s="169"/>
      <c r="L861" s="165"/>
      <c r="M861" s="170"/>
      <c r="T861" s="171"/>
      <c r="AT861" s="166" t="s">
        <v>184</v>
      </c>
      <c r="AU861" s="166" t="s">
        <v>89</v>
      </c>
      <c r="AV861" s="13" t="s">
        <v>89</v>
      </c>
      <c r="AW861" s="13" t="s">
        <v>31</v>
      </c>
      <c r="AX861" s="13" t="s">
        <v>76</v>
      </c>
      <c r="AY861" s="166" t="s">
        <v>175</v>
      </c>
    </row>
    <row r="862" spans="2:65" s="13" customFormat="1">
      <c r="B862" s="165"/>
      <c r="D862" s="159" t="s">
        <v>184</v>
      </c>
      <c r="E862" s="166" t="s">
        <v>1</v>
      </c>
      <c r="F862" s="167" t="s">
        <v>2160</v>
      </c>
      <c r="H862" s="168">
        <v>0.3</v>
      </c>
      <c r="I862" s="169"/>
      <c r="L862" s="165"/>
      <c r="M862" s="170"/>
      <c r="T862" s="171"/>
      <c r="AT862" s="166" t="s">
        <v>184</v>
      </c>
      <c r="AU862" s="166" t="s">
        <v>89</v>
      </c>
      <c r="AV862" s="13" t="s">
        <v>89</v>
      </c>
      <c r="AW862" s="13" t="s">
        <v>31</v>
      </c>
      <c r="AX862" s="13" t="s">
        <v>76</v>
      </c>
      <c r="AY862" s="166" t="s">
        <v>175</v>
      </c>
    </row>
    <row r="863" spans="2:65" s="13" customFormat="1">
      <c r="B863" s="165"/>
      <c r="D863" s="159" t="s">
        <v>184</v>
      </c>
      <c r="E863" s="166" t="s">
        <v>1</v>
      </c>
      <c r="F863" s="167" t="s">
        <v>2161</v>
      </c>
      <c r="H863" s="168">
        <v>0.7</v>
      </c>
      <c r="I863" s="169"/>
      <c r="L863" s="165"/>
      <c r="M863" s="170"/>
      <c r="T863" s="171"/>
      <c r="AT863" s="166" t="s">
        <v>184</v>
      </c>
      <c r="AU863" s="166" t="s">
        <v>89</v>
      </c>
      <c r="AV863" s="13" t="s">
        <v>89</v>
      </c>
      <c r="AW863" s="13" t="s">
        <v>31</v>
      </c>
      <c r="AX863" s="13" t="s">
        <v>76</v>
      </c>
      <c r="AY863" s="166" t="s">
        <v>175</v>
      </c>
    </row>
    <row r="864" spans="2:65" s="12" customFormat="1">
      <c r="B864" s="158"/>
      <c r="D864" s="159" t="s">
        <v>184</v>
      </c>
      <c r="E864" s="160" t="s">
        <v>1</v>
      </c>
      <c r="F864" s="161" t="s">
        <v>2162</v>
      </c>
      <c r="H864" s="160" t="s">
        <v>1</v>
      </c>
      <c r="I864" s="162"/>
      <c r="L864" s="158"/>
      <c r="M864" s="163"/>
      <c r="T864" s="164"/>
      <c r="AT864" s="160" t="s">
        <v>184</v>
      </c>
      <c r="AU864" s="160" t="s">
        <v>89</v>
      </c>
      <c r="AV864" s="12" t="s">
        <v>83</v>
      </c>
      <c r="AW864" s="12" t="s">
        <v>31</v>
      </c>
      <c r="AX864" s="12" t="s">
        <v>76</v>
      </c>
      <c r="AY864" s="160" t="s">
        <v>175</v>
      </c>
    </row>
    <row r="865" spans="2:65" s="13" customFormat="1">
      <c r="B865" s="165"/>
      <c r="D865" s="159" t="s">
        <v>184</v>
      </c>
      <c r="E865" s="166" t="s">
        <v>1</v>
      </c>
      <c r="F865" s="167" t="s">
        <v>2163</v>
      </c>
      <c r="H865" s="168">
        <v>2.1120000000000001</v>
      </c>
      <c r="I865" s="169"/>
      <c r="L865" s="165"/>
      <c r="M865" s="170"/>
      <c r="T865" s="171"/>
      <c r="AT865" s="166" t="s">
        <v>184</v>
      </c>
      <c r="AU865" s="166" t="s">
        <v>89</v>
      </c>
      <c r="AV865" s="13" t="s">
        <v>89</v>
      </c>
      <c r="AW865" s="13" t="s">
        <v>31</v>
      </c>
      <c r="AX865" s="13" t="s">
        <v>76</v>
      </c>
      <c r="AY865" s="166" t="s">
        <v>175</v>
      </c>
    </row>
    <row r="866" spans="2:65" s="13" customFormat="1">
      <c r="B866" s="165"/>
      <c r="D866" s="159" t="s">
        <v>184</v>
      </c>
      <c r="E866" s="166" t="s">
        <v>1</v>
      </c>
      <c r="F866" s="167" t="s">
        <v>2164</v>
      </c>
      <c r="H866" s="168">
        <v>4.5129999999999999</v>
      </c>
      <c r="I866" s="169"/>
      <c r="L866" s="165"/>
      <c r="M866" s="170"/>
      <c r="T866" s="171"/>
      <c r="AT866" s="166" t="s">
        <v>184</v>
      </c>
      <c r="AU866" s="166" t="s">
        <v>89</v>
      </c>
      <c r="AV866" s="13" t="s">
        <v>89</v>
      </c>
      <c r="AW866" s="13" t="s">
        <v>31</v>
      </c>
      <c r="AX866" s="13" t="s">
        <v>76</v>
      </c>
      <c r="AY866" s="166" t="s">
        <v>175</v>
      </c>
    </row>
    <row r="867" spans="2:65" s="13" customFormat="1">
      <c r="B867" s="165"/>
      <c r="D867" s="159" t="s">
        <v>184</v>
      </c>
      <c r="E867" s="166" t="s">
        <v>1</v>
      </c>
      <c r="F867" s="167" t="s">
        <v>2165</v>
      </c>
      <c r="H867" s="168">
        <v>4.4870000000000001</v>
      </c>
      <c r="I867" s="169"/>
      <c r="L867" s="165"/>
      <c r="M867" s="170"/>
      <c r="T867" s="171"/>
      <c r="AT867" s="166" t="s">
        <v>184</v>
      </c>
      <c r="AU867" s="166" t="s">
        <v>89</v>
      </c>
      <c r="AV867" s="13" t="s">
        <v>89</v>
      </c>
      <c r="AW867" s="13" t="s">
        <v>31</v>
      </c>
      <c r="AX867" s="13" t="s">
        <v>76</v>
      </c>
      <c r="AY867" s="166" t="s">
        <v>175</v>
      </c>
    </row>
    <row r="868" spans="2:65" s="12" customFormat="1">
      <c r="B868" s="158"/>
      <c r="D868" s="159" t="s">
        <v>184</v>
      </c>
      <c r="E868" s="160" t="s">
        <v>1</v>
      </c>
      <c r="F868" s="161" t="s">
        <v>2166</v>
      </c>
      <c r="H868" s="160" t="s">
        <v>1</v>
      </c>
      <c r="I868" s="162"/>
      <c r="L868" s="158"/>
      <c r="M868" s="163"/>
      <c r="T868" s="164"/>
      <c r="AT868" s="160" t="s">
        <v>184</v>
      </c>
      <c r="AU868" s="160" t="s">
        <v>89</v>
      </c>
      <c r="AV868" s="12" t="s">
        <v>83</v>
      </c>
      <c r="AW868" s="12" t="s">
        <v>31</v>
      </c>
      <c r="AX868" s="12" t="s">
        <v>76</v>
      </c>
      <c r="AY868" s="160" t="s">
        <v>175</v>
      </c>
    </row>
    <row r="869" spans="2:65" s="13" customFormat="1">
      <c r="B869" s="165"/>
      <c r="D869" s="159" t="s">
        <v>184</v>
      </c>
      <c r="E869" s="166" t="s">
        <v>1</v>
      </c>
      <c r="F869" s="167" t="s">
        <v>2167</v>
      </c>
      <c r="H869" s="168">
        <v>18.074999999999999</v>
      </c>
      <c r="I869" s="169"/>
      <c r="L869" s="165"/>
      <c r="M869" s="170"/>
      <c r="T869" s="171"/>
      <c r="AT869" s="166" t="s">
        <v>184</v>
      </c>
      <c r="AU869" s="166" t="s">
        <v>89</v>
      </c>
      <c r="AV869" s="13" t="s">
        <v>89</v>
      </c>
      <c r="AW869" s="13" t="s">
        <v>31</v>
      </c>
      <c r="AX869" s="13" t="s">
        <v>76</v>
      </c>
      <c r="AY869" s="166" t="s">
        <v>175</v>
      </c>
    </row>
    <row r="870" spans="2:65" s="13" customFormat="1">
      <c r="B870" s="165"/>
      <c r="D870" s="159" t="s">
        <v>184</v>
      </c>
      <c r="E870" s="166" t="s">
        <v>1</v>
      </c>
      <c r="F870" s="167" t="s">
        <v>2168</v>
      </c>
      <c r="H870" s="168">
        <v>44.442999999999998</v>
      </c>
      <c r="I870" s="169"/>
      <c r="L870" s="165"/>
      <c r="M870" s="170"/>
      <c r="T870" s="171"/>
      <c r="AT870" s="166" t="s">
        <v>184</v>
      </c>
      <c r="AU870" s="166" t="s">
        <v>89</v>
      </c>
      <c r="AV870" s="13" t="s">
        <v>89</v>
      </c>
      <c r="AW870" s="13" t="s">
        <v>31</v>
      </c>
      <c r="AX870" s="13" t="s">
        <v>76</v>
      </c>
      <c r="AY870" s="166" t="s">
        <v>175</v>
      </c>
    </row>
    <row r="871" spans="2:65" s="13" customFormat="1">
      <c r="B871" s="165"/>
      <c r="D871" s="159" t="s">
        <v>184</v>
      </c>
      <c r="E871" s="166" t="s">
        <v>1</v>
      </c>
      <c r="F871" s="167" t="s">
        <v>2169</v>
      </c>
      <c r="H871" s="168">
        <v>4.51</v>
      </c>
      <c r="I871" s="169"/>
      <c r="L871" s="165"/>
      <c r="M871" s="170"/>
      <c r="T871" s="171"/>
      <c r="AT871" s="166" t="s">
        <v>184</v>
      </c>
      <c r="AU871" s="166" t="s">
        <v>89</v>
      </c>
      <c r="AV871" s="13" t="s">
        <v>89</v>
      </c>
      <c r="AW871" s="13" t="s">
        <v>31</v>
      </c>
      <c r="AX871" s="13" t="s">
        <v>76</v>
      </c>
      <c r="AY871" s="166" t="s">
        <v>175</v>
      </c>
    </row>
    <row r="872" spans="2:65" s="13" customFormat="1">
      <c r="B872" s="165"/>
      <c r="D872" s="159" t="s">
        <v>184</v>
      </c>
      <c r="E872" s="166" t="s">
        <v>1</v>
      </c>
      <c r="F872" s="167" t="s">
        <v>2170</v>
      </c>
      <c r="H872" s="168">
        <v>11.26</v>
      </c>
      <c r="I872" s="169"/>
      <c r="L872" s="165"/>
      <c r="M872" s="170"/>
      <c r="T872" s="171"/>
      <c r="AT872" s="166" t="s">
        <v>184</v>
      </c>
      <c r="AU872" s="166" t="s">
        <v>89</v>
      </c>
      <c r="AV872" s="13" t="s">
        <v>89</v>
      </c>
      <c r="AW872" s="13" t="s">
        <v>31</v>
      </c>
      <c r="AX872" s="13" t="s">
        <v>76</v>
      </c>
      <c r="AY872" s="166" t="s">
        <v>175</v>
      </c>
    </row>
    <row r="873" spans="2:65" s="13" customFormat="1">
      <c r="B873" s="165"/>
      <c r="D873" s="159" t="s">
        <v>184</v>
      </c>
      <c r="E873" s="166" t="s">
        <v>1</v>
      </c>
      <c r="F873" s="167" t="s">
        <v>2171</v>
      </c>
      <c r="H873" s="168">
        <v>33.494999999999997</v>
      </c>
      <c r="I873" s="169"/>
      <c r="L873" s="165"/>
      <c r="M873" s="170"/>
      <c r="T873" s="171"/>
      <c r="AT873" s="166" t="s">
        <v>184</v>
      </c>
      <c r="AU873" s="166" t="s">
        <v>89</v>
      </c>
      <c r="AV873" s="13" t="s">
        <v>89</v>
      </c>
      <c r="AW873" s="13" t="s">
        <v>31</v>
      </c>
      <c r="AX873" s="13" t="s">
        <v>76</v>
      </c>
      <c r="AY873" s="166" t="s">
        <v>175</v>
      </c>
    </row>
    <row r="874" spans="2:65" s="14" customFormat="1">
      <c r="B874" s="183"/>
      <c r="D874" s="159" t="s">
        <v>184</v>
      </c>
      <c r="E874" s="184" t="s">
        <v>1</v>
      </c>
      <c r="F874" s="185" t="s">
        <v>204</v>
      </c>
      <c r="H874" s="186">
        <v>128.495</v>
      </c>
      <c r="I874" s="187"/>
      <c r="L874" s="183"/>
      <c r="M874" s="188"/>
      <c r="T874" s="189"/>
      <c r="AT874" s="184" t="s">
        <v>184</v>
      </c>
      <c r="AU874" s="184" t="s">
        <v>89</v>
      </c>
      <c r="AV874" s="14" t="s">
        <v>182</v>
      </c>
      <c r="AW874" s="14" t="s">
        <v>31</v>
      </c>
      <c r="AX874" s="14" t="s">
        <v>83</v>
      </c>
      <c r="AY874" s="184" t="s">
        <v>175</v>
      </c>
    </row>
    <row r="875" spans="2:65" s="1" customFormat="1" ht="24.2" customHeight="1">
      <c r="B875" s="143"/>
      <c r="C875" s="144" t="s">
        <v>441</v>
      </c>
      <c r="D875" s="144" t="s">
        <v>178</v>
      </c>
      <c r="E875" s="145" t="s">
        <v>2172</v>
      </c>
      <c r="F875" s="146" t="s">
        <v>2173</v>
      </c>
      <c r="G875" s="147" t="s">
        <v>253</v>
      </c>
      <c r="H875" s="148">
        <v>1.4</v>
      </c>
      <c r="I875" s="149"/>
      <c r="J875" s="150">
        <f>ROUND(I875*H875,2)</f>
        <v>0</v>
      </c>
      <c r="K875" s="151"/>
      <c r="L875" s="32"/>
      <c r="M875" s="152" t="s">
        <v>1</v>
      </c>
      <c r="N875" s="153" t="s">
        <v>42</v>
      </c>
      <c r="P875" s="154">
        <f>O875*H875</f>
        <v>0</v>
      </c>
      <c r="Q875" s="154">
        <v>0</v>
      </c>
      <c r="R875" s="154">
        <f>Q875*H875</f>
        <v>0</v>
      </c>
      <c r="S875" s="154">
        <v>4.5999999999999999E-2</v>
      </c>
      <c r="T875" s="155">
        <f>S875*H875</f>
        <v>6.4399999999999999E-2</v>
      </c>
      <c r="AR875" s="156" t="s">
        <v>182</v>
      </c>
      <c r="AT875" s="156" t="s">
        <v>178</v>
      </c>
      <c r="AU875" s="156" t="s">
        <v>89</v>
      </c>
      <c r="AY875" s="17" t="s">
        <v>175</v>
      </c>
      <c r="BE875" s="157">
        <f>IF(N875="základná",J875,0)</f>
        <v>0</v>
      </c>
      <c r="BF875" s="157">
        <f>IF(N875="znížená",J875,0)</f>
        <v>0</v>
      </c>
      <c r="BG875" s="157">
        <f>IF(N875="zákl. prenesená",J875,0)</f>
        <v>0</v>
      </c>
      <c r="BH875" s="157">
        <f>IF(N875="zníž. prenesená",J875,0)</f>
        <v>0</v>
      </c>
      <c r="BI875" s="157">
        <f>IF(N875="nulová",J875,0)</f>
        <v>0</v>
      </c>
      <c r="BJ875" s="17" t="s">
        <v>89</v>
      </c>
      <c r="BK875" s="157">
        <f>ROUND(I875*H875,2)</f>
        <v>0</v>
      </c>
      <c r="BL875" s="17" t="s">
        <v>182</v>
      </c>
      <c r="BM875" s="156" t="s">
        <v>2174</v>
      </c>
    </row>
    <row r="876" spans="2:65" s="12" customFormat="1">
      <c r="B876" s="158"/>
      <c r="D876" s="159" t="s">
        <v>184</v>
      </c>
      <c r="E876" s="160" t="s">
        <v>1</v>
      </c>
      <c r="F876" s="161" t="s">
        <v>2175</v>
      </c>
      <c r="H876" s="160" t="s">
        <v>1</v>
      </c>
      <c r="I876" s="162"/>
      <c r="L876" s="158"/>
      <c r="M876" s="163"/>
      <c r="T876" s="164"/>
      <c r="AT876" s="160" t="s">
        <v>184</v>
      </c>
      <c r="AU876" s="160" t="s">
        <v>89</v>
      </c>
      <c r="AV876" s="12" t="s">
        <v>83</v>
      </c>
      <c r="AW876" s="12" t="s">
        <v>31</v>
      </c>
      <c r="AX876" s="12" t="s">
        <v>76</v>
      </c>
      <c r="AY876" s="160" t="s">
        <v>175</v>
      </c>
    </row>
    <row r="877" spans="2:65" s="13" customFormat="1">
      <c r="B877" s="165"/>
      <c r="D877" s="159" t="s">
        <v>184</v>
      </c>
      <c r="E877" s="166" t="s">
        <v>1</v>
      </c>
      <c r="F877" s="167" t="s">
        <v>2176</v>
      </c>
      <c r="H877" s="168">
        <v>0.9</v>
      </c>
      <c r="I877" s="169"/>
      <c r="L877" s="165"/>
      <c r="M877" s="170"/>
      <c r="T877" s="171"/>
      <c r="AT877" s="166" t="s">
        <v>184</v>
      </c>
      <c r="AU877" s="166" t="s">
        <v>89</v>
      </c>
      <c r="AV877" s="13" t="s">
        <v>89</v>
      </c>
      <c r="AW877" s="13" t="s">
        <v>31</v>
      </c>
      <c r="AX877" s="13" t="s">
        <v>76</v>
      </c>
      <c r="AY877" s="166" t="s">
        <v>175</v>
      </c>
    </row>
    <row r="878" spans="2:65" s="13" customFormat="1">
      <c r="B878" s="165"/>
      <c r="D878" s="159" t="s">
        <v>184</v>
      </c>
      <c r="E878" s="166" t="s">
        <v>1</v>
      </c>
      <c r="F878" s="167" t="s">
        <v>2177</v>
      </c>
      <c r="H878" s="168">
        <v>0.5</v>
      </c>
      <c r="I878" s="169"/>
      <c r="L878" s="165"/>
      <c r="M878" s="170"/>
      <c r="T878" s="171"/>
      <c r="AT878" s="166" t="s">
        <v>184</v>
      </c>
      <c r="AU878" s="166" t="s">
        <v>89</v>
      </c>
      <c r="AV878" s="13" t="s">
        <v>89</v>
      </c>
      <c r="AW878" s="13" t="s">
        <v>31</v>
      </c>
      <c r="AX878" s="13" t="s">
        <v>76</v>
      </c>
      <c r="AY878" s="166" t="s">
        <v>175</v>
      </c>
    </row>
    <row r="879" spans="2:65" s="14" customFormat="1">
      <c r="B879" s="183"/>
      <c r="D879" s="159" t="s">
        <v>184</v>
      </c>
      <c r="E879" s="184" t="s">
        <v>1</v>
      </c>
      <c r="F879" s="185" t="s">
        <v>204</v>
      </c>
      <c r="H879" s="186">
        <v>1.4</v>
      </c>
      <c r="I879" s="187"/>
      <c r="L879" s="183"/>
      <c r="M879" s="188"/>
      <c r="T879" s="189"/>
      <c r="AT879" s="184" t="s">
        <v>184</v>
      </c>
      <c r="AU879" s="184" t="s">
        <v>89</v>
      </c>
      <c r="AV879" s="14" t="s">
        <v>182</v>
      </c>
      <c r="AW879" s="14" t="s">
        <v>31</v>
      </c>
      <c r="AX879" s="14" t="s">
        <v>83</v>
      </c>
      <c r="AY879" s="184" t="s">
        <v>175</v>
      </c>
    </row>
    <row r="880" spans="2:65" s="1" customFormat="1" ht="24.2" customHeight="1">
      <c r="B880" s="143"/>
      <c r="C880" s="144" t="s">
        <v>603</v>
      </c>
      <c r="D880" s="144" t="s">
        <v>178</v>
      </c>
      <c r="E880" s="145" t="s">
        <v>361</v>
      </c>
      <c r="F880" s="146" t="s">
        <v>362</v>
      </c>
      <c r="G880" s="147" t="s">
        <v>253</v>
      </c>
      <c r="H880" s="148">
        <v>4.0999999999999996</v>
      </c>
      <c r="I880" s="149"/>
      <c r="J880" s="150">
        <f>ROUND(I880*H880,2)</f>
        <v>0</v>
      </c>
      <c r="K880" s="151"/>
      <c r="L880" s="32"/>
      <c r="M880" s="152" t="s">
        <v>1</v>
      </c>
      <c r="N880" s="153" t="s">
        <v>42</v>
      </c>
      <c r="P880" s="154">
        <f>O880*H880</f>
        <v>0</v>
      </c>
      <c r="Q880" s="154">
        <v>0</v>
      </c>
      <c r="R880" s="154">
        <f>Q880*H880</f>
        <v>0</v>
      </c>
      <c r="S880" s="154">
        <v>6.6000000000000003E-2</v>
      </c>
      <c r="T880" s="155">
        <f>S880*H880</f>
        <v>0.27060000000000001</v>
      </c>
      <c r="AR880" s="156" t="s">
        <v>182</v>
      </c>
      <c r="AT880" s="156" t="s">
        <v>178</v>
      </c>
      <c r="AU880" s="156" t="s">
        <v>89</v>
      </c>
      <c r="AY880" s="17" t="s">
        <v>175</v>
      </c>
      <c r="BE880" s="157">
        <f>IF(N880="základná",J880,0)</f>
        <v>0</v>
      </c>
      <c r="BF880" s="157">
        <f>IF(N880="znížená",J880,0)</f>
        <v>0</v>
      </c>
      <c r="BG880" s="157">
        <f>IF(N880="zákl. prenesená",J880,0)</f>
        <v>0</v>
      </c>
      <c r="BH880" s="157">
        <f>IF(N880="zníž. prenesená",J880,0)</f>
        <v>0</v>
      </c>
      <c r="BI880" s="157">
        <f>IF(N880="nulová",J880,0)</f>
        <v>0</v>
      </c>
      <c r="BJ880" s="17" t="s">
        <v>89</v>
      </c>
      <c r="BK880" s="157">
        <f>ROUND(I880*H880,2)</f>
        <v>0</v>
      </c>
      <c r="BL880" s="17" t="s">
        <v>182</v>
      </c>
      <c r="BM880" s="156" t="s">
        <v>2178</v>
      </c>
    </row>
    <row r="881" spans="2:65" s="12" customFormat="1">
      <c r="B881" s="158"/>
      <c r="D881" s="159" t="s">
        <v>184</v>
      </c>
      <c r="E881" s="160" t="s">
        <v>1</v>
      </c>
      <c r="F881" s="161" t="s">
        <v>2179</v>
      </c>
      <c r="H881" s="160" t="s">
        <v>1</v>
      </c>
      <c r="I881" s="162"/>
      <c r="L881" s="158"/>
      <c r="M881" s="163"/>
      <c r="T881" s="164"/>
      <c r="AT881" s="160" t="s">
        <v>184</v>
      </c>
      <c r="AU881" s="160" t="s">
        <v>89</v>
      </c>
      <c r="AV881" s="12" t="s">
        <v>83</v>
      </c>
      <c r="AW881" s="12" t="s">
        <v>31</v>
      </c>
      <c r="AX881" s="12" t="s">
        <v>76</v>
      </c>
      <c r="AY881" s="160" t="s">
        <v>175</v>
      </c>
    </row>
    <row r="882" spans="2:65" s="13" customFormat="1">
      <c r="B882" s="165"/>
      <c r="D882" s="159" t="s">
        <v>184</v>
      </c>
      <c r="E882" s="166" t="s">
        <v>1</v>
      </c>
      <c r="F882" s="167" t="s">
        <v>2180</v>
      </c>
      <c r="H882" s="168">
        <v>1.9</v>
      </c>
      <c r="I882" s="169"/>
      <c r="L882" s="165"/>
      <c r="M882" s="170"/>
      <c r="T882" s="171"/>
      <c r="AT882" s="166" t="s">
        <v>184</v>
      </c>
      <c r="AU882" s="166" t="s">
        <v>89</v>
      </c>
      <c r="AV882" s="13" t="s">
        <v>89</v>
      </c>
      <c r="AW882" s="13" t="s">
        <v>31</v>
      </c>
      <c r="AX882" s="13" t="s">
        <v>76</v>
      </c>
      <c r="AY882" s="166" t="s">
        <v>175</v>
      </c>
    </row>
    <row r="883" spans="2:65" s="12" customFormat="1">
      <c r="B883" s="158"/>
      <c r="D883" s="159" t="s">
        <v>184</v>
      </c>
      <c r="E883" s="160" t="s">
        <v>1</v>
      </c>
      <c r="F883" s="161" t="s">
        <v>2181</v>
      </c>
      <c r="H883" s="160" t="s">
        <v>1</v>
      </c>
      <c r="I883" s="162"/>
      <c r="L883" s="158"/>
      <c r="M883" s="163"/>
      <c r="T883" s="164"/>
      <c r="AT883" s="160" t="s">
        <v>184</v>
      </c>
      <c r="AU883" s="160" t="s">
        <v>89</v>
      </c>
      <c r="AV883" s="12" t="s">
        <v>83</v>
      </c>
      <c r="AW883" s="12" t="s">
        <v>31</v>
      </c>
      <c r="AX883" s="12" t="s">
        <v>76</v>
      </c>
      <c r="AY883" s="160" t="s">
        <v>175</v>
      </c>
    </row>
    <row r="884" spans="2:65" s="13" customFormat="1">
      <c r="B884" s="165"/>
      <c r="D884" s="159" t="s">
        <v>184</v>
      </c>
      <c r="E884" s="166" t="s">
        <v>1</v>
      </c>
      <c r="F884" s="167" t="s">
        <v>2182</v>
      </c>
      <c r="H884" s="168">
        <v>1.9</v>
      </c>
      <c r="I884" s="169"/>
      <c r="L884" s="165"/>
      <c r="M884" s="170"/>
      <c r="T884" s="171"/>
      <c r="AT884" s="166" t="s">
        <v>184</v>
      </c>
      <c r="AU884" s="166" t="s">
        <v>89</v>
      </c>
      <c r="AV884" s="13" t="s">
        <v>89</v>
      </c>
      <c r="AW884" s="13" t="s">
        <v>31</v>
      </c>
      <c r="AX884" s="13" t="s">
        <v>76</v>
      </c>
      <c r="AY884" s="166" t="s">
        <v>175</v>
      </c>
    </row>
    <row r="885" spans="2:65" s="13" customFormat="1">
      <c r="B885" s="165"/>
      <c r="D885" s="159" t="s">
        <v>184</v>
      </c>
      <c r="E885" s="166" t="s">
        <v>1</v>
      </c>
      <c r="F885" s="167" t="s">
        <v>2160</v>
      </c>
      <c r="H885" s="168">
        <v>0.3</v>
      </c>
      <c r="I885" s="169"/>
      <c r="L885" s="165"/>
      <c r="M885" s="170"/>
      <c r="T885" s="171"/>
      <c r="AT885" s="166" t="s">
        <v>184</v>
      </c>
      <c r="AU885" s="166" t="s">
        <v>89</v>
      </c>
      <c r="AV885" s="13" t="s">
        <v>89</v>
      </c>
      <c r="AW885" s="13" t="s">
        <v>31</v>
      </c>
      <c r="AX885" s="13" t="s">
        <v>76</v>
      </c>
      <c r="AY885" s="166" t="s">
        <v>175</v>
      </c>
    </row>
    <row r="886" spans="2:65" s="14" customFormat="1">
      <c r="B886" s="183"/>
      <c r="D886" s="159" t="s">
        <v>184</v>
      </c>
      <c r="E886" s="184" t="s">
        <v>1</v>
      </c>
      <c r="F886" s="185" t="s">
        <v>204</v>
      </c>
      <c r="H886" s="186">
        <v>4.0999999999999996</v>
      </c>
      <c r="I886" s="187"/>
      <c r="L886" s="183"/>
      <c r="M886" s="188"/>
      <c r="T886" s="189"/>
      <c r="AT886" s="184" t="s">
        <v>184</v>
      </c>
      <c r="AU886" s="184" t="s">
        <v>89</v>
      </c>
      <c r="AV886" s="14" t="s">
        <v>182</v>
      </c>
      <c r="AW886" s="14" t="s">
        <v>31</v>
      </c>
      <c r="AX886" s="14" t="s">
        <v>83</v>
      </c>
      <c r="AY886" s="184" t="s">
        <v>175</v>
      </c>
    </row>
    <row r="887" spans="2:65" s="1" customFormat="1" ht="33" customHeight="1">
      <c r="B887" s="143"/>
      <c r="C887" s="144" t="s">
        <v>607</v>
      </c>
      <c r="D887" s="144" t="s">
        <v>178</v>
      </c>
      <c r="E887" s="145" t="s">
        <v>2183</v>
      </c>
      <c r="F887" s="146" t="s">
        <v>2184</v>
      </c>
      <c r="G887" s="147" t="s">
        <v>197</v>
      </c>
      <c r="H887" s="148">
        <v>140.02000000000001</v>
      </c>
      <c r="I887" s="149"/>
      <c r="J887" s="150">
        <f>ROUND(I887*H887,2)</f>
        <v>0</v>
      </c>
      <c r="K887" s="151"/>
      <c r="L887" s="32"/>
      <c r="M887" s="152" t="s">
        <v>1</v>
      </c>
      <c r="N887" s="153" t="s">
        <v>42</v>
      </c>
      <c r="P887" s="154">
        <f>O887*H887</f>
        <v>0</v>
      </c>
      <c r="Q887" s="154">
        <v>0</v>
      </c>
      <c r="R887" s="154">
        <f>Q887*H887</f>
        <v>0</v>
      </c>
      <c r="S887" s="154">
        <v>4.0000000000000001E-3</v>
      </c>
      <c r="T887" s="155">
        <f>S887*H887</f>
        <v>0.56008000000000002</v>
      </c>
      <c r="AR887" s="156" t="s">
        <v>182</v>
      </c>
      <c r="AT887" s="156" t="s">
        <v>178</v>
      </c>
      <c r="AU887" s="156" t="s">
        <v>89</v>
      </c>
      <c r="AY887" s="17" t="s">
        <v>175</v>
      </c>
      <c r="BE887" s="157">
        <f>IF(N887="základná",J887,0)</f>
        <v>0</v>
      </c>
      <c r="BF887" s="157">
        <f>IF(N887="znížená",J887,0)</f>
        <v>0</v>
      </c>
      <c r="BG887" s="157">
        <f>IF(N887="zákl. prenesená",J887,0)</f>
        <v>0</v>
      </c>
      <c r="BH887" s="157">
        <f>IF(N887="zníž. prenesená",J887,0)</f>
        <v>0</v>
      </c>
      <c r="BI887" s="157">
        <f>IF(N887="nulová",J887,0)</f>
        <v>0</v>
      </c>
      <c r="BJ887" s="17" t="s">
        <v>89</v>
      </c>
      <c r="BK887" s="157">
        <f>ROUND(I887*H887,2)</f>
        <v>0</v>
      </c>
      <c r="BL887" s="17" t="s">
        <v>182</v>
      </c>
      <c r="BM887" s="156" t="s">
        <v>2185</v>
      </c>
    </row>
    <row r="888" spans="2:65" s="13" customFormat="1">
      <c r="B888" s="165"/>
      <c r="D888" s="159" t="s">
        <v>184</v>
      </c>
      <c r="E888" s="166" t="s">
        <v>1</v>
      </c>
      <c r="F888" s="167" t="s">
        <v>1614</v>
      </c>
      <c r="H888" s="168">
        <v>70.010000000000005</v>
      </c>
      <c r="I888" s="169"/>
      <c r="L888" s="165"/>
      <c r="M888" s="170"/>
      <c r="T888" s="171"/>
      <c r="AT888" s="166" t="s">
        <v>184</v>
      </c>
      <c r="AU888" s="166" t="s">
        <v>89</v>
      </c>
      <c r="AV888" s="13" t="s">
        <v>89</v>
      </c>
      <c r="AW888" s="13" t="s">
        <v>31</v>
      </c>
      <c r="AX888" s="13" t="s">
        <v>76</v>
      </c>
      <c r="AY888" s="166" t="s">
        <v>175</v>
      </c>
    </row>
    <row r="889" spans="2:65" s="13" customFormat="1">
      <c r="B889" s="165"/>
      <c r="D889" s="159" t="s">
        <v>184</v>
      </c>
      <c r="E889" s="166" t="s">
        <v>1</v>
      </c>
      <c r="F889" s="167" t="s">
        <v>1615</v>
      </c>
      <c r="H889" s="168">
        <v>70.010000000000005</v>
      </c>
      <c r="I889" s="169"/>
      <c r="L889" s="165"/>
      <c r="M889" s="170"/>
      <c r="T889" s="171"/>
      <c r="AT889" s="166" t="s">
        <v>184</v>
      </c>
      <c r="AU889" s="166" t="s">
        <v>89</v>
      </c>
      <c r="AV889" s="13" t="s">
        <v>89</v>
      </c>
      <c r="AW889" s="13" t="s">
        <v>31</v>
      </c>
      <c r="AX889" s="13" t="s">
        <v>76</v>
      </c>
      <c r="AY889" s="166" t="s">
        <v>175</v>
      </c>
    </row>
    <row r="890" spans="2:65" s="14" customFormat="1">
      <c r="B890" s="183"/>
      <c r="D890" s="159" t="s">
        <v>184</v>
      </c>
      <c r="E890" s="184" t="s">
        <v>1</v>
      </c>
      <c r="F890" s="185" t="s">
        <v>204</v>
      </c>
      <c r="H890" s="186">
        <v>140.02000000000001</v>
      </c>
      <c r="I890" s="187"/>
      <c r="L890" s="183"/>
      <c r="M890" s="188"/>
      <c r="T890" s="189"/>
      <c r="AT890" s="184" t="s">
        <v>184</v>
      </c>
      <c r="AU890" s="184" t="s">
        <v>89</v>
      </c>
      <c r="AV890" s="14" t="s">
        <v>182</v>
      </c>
      <c r="AW890" s="14" t="s">
        <v>31</v>
      </c>
      <c r="AX890" s="14" t="s">
        <v>83</v>
      </c>
      <c r="AY890" s="184" t="s">
        <v>175</v>
      </c>
    </row>
    <row r="891" spans="2:65" s="1" customFormat="1" ht="33" customHeight="1">
      <c r="B891" s="143"/>
      <c r="C891" s="144" t="s">
        <v>612</v>
      </c>
      <c r="D891" s="144" t="s">
        <v>178</v>
      </c>
      <c r="E891" s="145" t="s">
        <v>2186</v>
      </c>
      <c r="F891" s="146" t="s">
        <v>2187</v>
      </c>
      <c r="G891" s="147" t="s">
        <v>197</v>
      </c>
      <c r="H891" s="148">
        <v>251.816</v>
      </c>
      <c r="I891" s="149"/>
      <c r="J891" s="150">
        <f>ROUND(I891*H891,2)</f>
        <v>0</v>
      </c>
      <c r="K891" s="151"/>
      <c r="L891" s="32"/>
      <c r="M891" s="152" t="s">
        <v>1</v>
      </c>
      <c r="N891" s="153" t="s">
        <v>42</v>
      </c>
      <c r="P891" s="154">
        <f>O891*H891</f>
        <v>0</v>
      </c>
      <c r="Q891" s="154">
        <v>0</v>
      </c>
      <c r="R891" s="154">
        <f>Q891*H891</f>
        <v>0</v>
      </c>
      <c r="S891" s="154">
        <v>4.0000000000000001E-3</v>
      </c>
      <c r="T891" s="155">
        <f>S891*H891</f>
        <v>1.0072639999999999</v>
      </c>
      <c r="AR891" s="156" t="s">
        <v>182</v>
      </c>
      <c r="AT891" s="156" t="s">
        <v>178</v>
      </c>
      <c r="AU891" s="156" t="s">
        <v>89</v>
      </c>
      <c r="AY891" s="17" t="s">
        <v>175</v>
      </c>
      <c r="BE891" s="157">
        <f>IF(N891="základná",J891,0)</f>
        <v>0</v>
      </c>
      <c r="BF891" s="157">
        <f>IF(N891="znížená",J891,0)</f>
        <v>0</v>
      </c>
      <c r="BG891" s="157">
        <f>IF(N891="zákl. prenesená",J891,0)</f>
        <v>0</v>
      </c>
      <c r="BH891" s="157">
        <f>IF(N891="zníž. prenesená",J891,0)</f>
        <v>0</v>
      </c>
      <c r="BI891" s="157">
        <f>IF(N891="nulová",J891,0)</f>
        <v>0</v>
      </c>
      <c r="BJ891" s="17" t="s">
        <v>89</v>
      </c>
      <c r="BK891" s="157">
        <f>ROUND(I891*H891,2)</f>
        <v>0</v>
      </c>
      <c r="BL891" s="17" t="s">
        <v>182</v>
      </c>
      <c r="BM891" s="156" t="s">
        <v>2188</v>
      </c>
    </row>
    <row r="892" spans="2:65" s="12" customFormat="1">
      <c r="B892" s="158"/>
      <c r="D892" s="159" t="s">
        <v>184</v>
      </c>
      <c r="E892" s="160" t="s">
        <v>1</v>
      </c>
      <c r="F892" s="161" t="s">
        <v>1624</v>
      </c>
      <c r="H892" s="160" t="s">
        <v>1</v>
      </c>
      <c r="I892" s="162"/>
      <c r="L892" s="158"/>
      <c r="M892" s="163"/>
      <c r="T892" s="164"/>
      <c r="AT892" s="160" t="s">
        <v>184</v>
      </c>
      <c r="AU892" s="160" t="s">
        <v>89</v>
      </c>
      <c r="AV892" s="12" t="s">
        <v>83</v>
      </c>
      <c r="AW892" s="12" t="s">
        <v>31</v>
      </c>
      <c r="AX892" s="12" t="s">
        <v>76</v>
      </c>
      <c r="AY892" s="160" t="s">
        <v>175</v>
      </c>
    </row>
    <row r="893" spans="2:65" s="13" customFormat="1">
      <c r="B893" s="165"/>
      <c r="D893" s="159" t="s">
        <v>184</v>
      </c>
      <c r="E893" s="166" t="s">
        <v>1</v>
      </c>
      <c r="F893" s="167" t="s">
        <v>1625</v>
      </c>
      <c r="H893" s="168">
        <v>125.908</v>
      </c>
      <c r="I893" s="169"/>
      <c r="L893" s="165"/>
      <c r="M893" s="170"/>
      <c r="T893" s="171"/>
      <c r="AT893" s="166" t="s">
        <v>184</v>
      </c>
      <c r="AU893" s="166" t="s">
        <v>89</v>
      </c>
      <c r="AV893" s="13" t="s">
        <v>89</v>
      </c>
      <c r="AW893" s="13" t="s">
        <v>31</v>
      </c>
      <c r="AX893" s="13" t="s">
        <v>76</v>
      </c>
      <c r="AY893" s="166" t="s">
        <v>175</v>
      </c>
    </row>
    <row r="894" spans="2:65" s="13" customFormat="1">
      <c r="B894" s="165"/>
      <c r="D894" s="159" t="s">
        <v>184</v>
      </c>
      <c r="E894" s="166" t="s">
        <v>1</v>
      </c>
      <c r="F894" s="167" t="s">
        <v>1626</v>
      </c>
      <c r="H894" s="168">
        <v>125.908</v>
      </c>
      <c r="I894" s="169"/>
      <c r="L894" s="165"/>
      <c r="M894" s="170"/>
      <c r="T894" s="171"/>
      <c r="AT894" s="166" t="s">
        <v>184</v>
      </c>
      <c r="AU894" s="166" t="s">
        <v>89</v>
      </c>
      <c r="AV894" s="13" t="s">
        <v>89</v>
      </c>
      <c r="AW894" s="13" t="s">
        <v>31</v>
      </c>
      <c r="AX894" s="13" t="s">
        <v>76</v>
      </c>
      <c r="AY894" s="166" t="s">
        <v>175</v>
      </c>
    </row>
    <row r="895" spans="2:65" s="14" customFormat="1">
      <c r="B895" s="183"/>
      <c r="D895" s="159" t="s">
        <v>184</v>
      </c>
      <c r="E895" s="184" t="s">
        <v>1</v>
      </c>
      <c r="F895" s="185" t="s">
        <v>204</v>
      </c>
      <c r="H895" s="186">
        <v>251.816</v>
      </c>
      <c r="I895" s="187"/>
      <c r="L895" s="183"/>
      <c r="M895" s="188"/>
      <c r="T895" s="189"/>
      <c r="AT895" s="184" t="s">
        <v>184</v>
      </c>
      <c r="AU895" s="184" t="s">
        <v>89</v>
      </c>
      <c r="AV895" s="14" t="s">
        <v>182</v>
      </c>
      <c r="AW895" s="14" t="s">
        <v>31</v>
      </c>
      <c r="AX895" s="14" t="s">
        <v>83</v>
      </c>
      <c r="AY895" s="184" t="s">
        <v>175</v>
      </c>
    </row>
    <row r="896" spans="2:65" s="1" customFormat="1" ht="33" customHeight="1">
      <c r="B896" s="143"/>
      <c r="C896" s="144" t="s">
        <v>616</v>
      </c>
      <c r="D896" s="144" t="s">
        <v>178</v>
      </c>
      <c r="E896" s="145" t="s">
        <v>2189</v>
      </c>
      <c r="F896" s="146" t="s">
        <v>2190</v>
      </c>
      <c r="G896" s="147" t="s">
        <v>197</v>
      </c>
      <c r="H896" s="148">
        <v>5391.2209999999995</v>
      </c>
      <c r="I896" s="149"/>
      <c r="J896" s="150">
        <f>ROUND(I896*H896,2)</f>
        <v>0</v>
      </c>
      <c r="K896" s="151"/>
      <c r="L896" s="32"/>
      <c r="M896" s="152" t="s">
        <v>1</v>
      </c>
      <c r="N896" s="153" t="s">
        <v>42</v>
      </c>
      <c r="P896" s="154">
        <f>O896*H896</f>
        <v>0</v>
      </c>
      <c r="Q896" s="154">
        <v>0</v>
      </c>
      <c r="R896" s="154">
        <f>Q896*H896</f>
        <v>0</v>
      </c>
      <c r="S896" s="154">
        <v>0.01</v>
      </c>
      <c r="T896" s="155">
        <f>S896*H896</f>
        <v>53.912209999999995</v>
      </c>
      <c r="AR896" s="156" t="s">
        <v>182</v>
      </c>
      <c r="AT896" s="156" t="s">
        <v>178</v>
      </c>
      <c r="AU896" s="156" t="s">
        <v>89</v>
      </c>
      <c r="AY896" s="17" t="s">
        <v>175</v>
      </c>
      <c r="BE896" s="157">
        <f>IF(N896="základná",J896,0)</f>
        <v>0</v>
      </c>
      <c r="BF896" s="157">
        <f>IF(N896="znížená",J896,0)</f>
        <v>0</v>
      </c>
      <c r="BG896" s="157">
        <f>IF(N896="zákl. prenesená",J896,0)</f>
        <v>0</v>
      </c>
      <c r="BH896" s="157">
        <f>IF(N896="zníž. prenesená",J896,0)</f>
        <v>0</v>
      </c>
      <c r="BI896" s="157">
        <f>IF(N896="nulová",J896,0)</f>
        <v>0</v>
      </c>
      <c r="BJ896" s="17" t="s">
        <v>89</v>
      </c>
      <c r="BK896" s="157">
        <f>ROUND(I896*H896,2)</f>
        <v>0</v>
      </c>
      <c r="BL896" s="17" t="s">
        <v>182</v>
      </c>
      <c r="BM896" s="156" t="s">
        <v>2191</v>
      </c>
    </row>
    <row r="897" spans="2:51" s="13" customFormat="1">
      <c r="B897" s="165"/>
      <c r="D897" s="159" t="s">
        <v>184</v>
      </c>
      <c r="E897" s="166" t="s">
        <v>1</v>
      </c>
      <c r="F897" s="167" t="s">
        <v>1630</v>
      </c>
      <c r="H897" s="168">
        <v>66.959999999999994</v>
      </c>
      <c r="I897" s="169"/>
      <c r="L897" s="165"/>
      <c r="M897" s="170"/>
      <c r="T897" s="171"/>
      <c r="AT897" s="166" t="s">
        <v>184</v>
      </c>
      <c r="AU897" s="166" t="s">
        <v>89</v>
      </c>
      <c r="AV897" s="13" t="s">
        <v>89</v>
      </c>
      <c r="AW897" s="13" t="s">
        <v>31</v>
      </c>
      <c r="AX897" s="13" t="s">
        <v>76</v>
      </c>
      <c r="AY897" s="166" t="s">
        <v>175</v>
      </c>
    </row>
    <row r="898" spans="2:51" s="13" customFormat="1">
      <c r="B898" s="165"/>
      <c r="D898" s="159" t="s">
        <v>184</v>
      </c>
      <c r="E898" s="166" t="s">
        <v>1</v>
      </c>
      <c r="F898" s="167" t="s">
        <v>1631</v>
      </c>
      <c r="H898" s="168">
        <v>20.658000000000001</v>
      </c>
      <c r="I898" s="169"/>
      <c r="L898" s="165"/>
      <c r="M898" s="170"/>
      <c r="T898" s="171"/>
      <c r="AT898" s="166" t="s">
        <v>184</v>
      </c>
      <c r="AU898" s="166" t="s">
        <v>89</v>
      </c>
      <c r="AV898" s="13" t="s">
        <v>89</v>
      </c>
      <c r="AW898" s="13" t="s">
        <v>31</v>
      </c>
      <c r="AX898" s="13" t="s">
        <v>76</v>
      </c>
      <c r="AY898" s="166" t="s">
        <v>175</v>
      </c>
    </row>
    <row r="899" spans="2:51" s="13" customFormat="1">
      <c r="B899" s="165"/>
      <c r="D899" s="159" t="s">
        <v>184</v>
      </c>
      <c r="E899" s="166" t="s">
        <v>1</v>
      </c>
      <c r="F899" s="167" t="s">
        <v>1632</v>
      </c>
      <c r="H899" s="168">
        <v>60.287999999999997</v>
      </c>
      <c r="I899" s="169"/>
      <c r="L899" s="165"/>
      <c r="M899" s="170"/>
      <c r="T899" s="171"/>
      <c r="AT899" s="166" t="s">
        <v>184</v>
      </c>
      <c r="AU899" s="166" t="s">
        <v>89</v>
      </c>
      <c r="AV899" s="13" t="s">
        <v>89</v>
      </c>
      <c r="AW899" s="13" t="s">
        <v>31</v>
      </c>
      <c r="AX899" s="13" t="s">
        <v>76</v>
      </c>
      <c r="AY899" s="166" t="s">
        <v>175</v>
      </c>
    </row>
    <row r="900" spans="2:51" s="13" customFormat="1">
      <c r="B900" s="165"/>
      <c r="D900" s="159" t="s">
        <v>184</v>
      </c>
      <c r="E900" s="166" t="s">
        <v>1</v>
      </c>
      <c r="F900" s="167" t="s">
        <v>1633</v>
      </c>
      <c r="H900" s="168">
        <v>40.85</v>
      </c>
      <c r="I900" s="169"/>
      <c r="L900" s="165"/>
      <c r="M900" s="170"/>
      <c r="T900" s="171"/>
      <c r="AT900" s="166" t="s">
        <v>184</v>
      </c>
      <c r="AU900" s="166" t="s">
        <v>89</v>
      </c>
      <c r="AV900" s="13" t="s">
        <v>89</v>
      </c>
      <c r="AW900" s="13" t="s">
        <v>31</v>
      </c>
      <c r="AX900" s="13" t="s">
        <v>76</v>
      </c>
      <c r="AY900" s="166" t="s">
        <v>175</v>
      </c>
    </row>
    <row r="901" spans="2:51" s="13" customFormat="1">
      <c r="B901" s="165"/>
      <c r="D901" s="159" t="s">
        <v>184</v>
      </c>
      <c r="E901" s="166" t="s">
        <v>1</v>
      </c>
      <c r="F901" s="167" t="s">
        <v>1634</v>
      </c>
      <c r="H901" s="168">
        <v>54.503999999999998</v>
      </c>
      <c r="I901" s="169"/>
      <c r="L901" s="165"/>
      <c r="M901" s="170"/>
      <c r="T901" s="171"/>
      <c r="AT901" s="166" t="s">
        <v>184</v>
      </c>
      <c r="AU901" s="166" t="s">
        <v>89</v>
      </c>
      <c r="AV901" s="13" t="s">
        <v>89</v>
      </c>
      <c r="AW901" s="13" t="s">
        <v>31</v>
      </c>
      <c r="AX901" s="13" t="s">
        <v>76</v>
      </c>
      <c r="AY901" s="166" t="s">
        <v>175</v>
      </c>
    </row>
    <row r="902" spans="2:51" s="13" customFormat="1">
      <c r="B902" s="165"/>
      <c r="D902" s="159" t="s">
        <v>184</v>
      </c>
      <c r="E902" s="166" t="s">
        <v>1</v>
      </c>
      <c r="F902" s="167" t="s">
        <v>1635</v>
      </c>
      <c r="H902" s="168">
        <v>18.300999999999998</v>
      </c>
      <c r="I902" s="169"/>
      <c r="L902" s="165"/>
      <c r="M902" s="170"/>
      <c r="T902" s="171"/>
      <c r="AT902" s="166" t="s">
        <v>184</v>
      </c>
      <c r="AU902" s="166" t="s">
        <v>89</v>
      </c>
      <c r="AV902" s="13" t="s">
        <v>89</v>
      </c>
      <c r="AW902" s="13" t="s">
        <v>31</v>
      </c>
      <c r="AX902" s="13" t="s">
        <v>76</v>
      </c>
      <c r="AY902" s="166" t="s">
        <v>175</v>
      </c>
    </row>
    <row r="903" spans="2:51" s="13" customFormat="1">
      <c r="B903" s="165"/>
      <c r="D903" s="159" t="s">
        <v>184</v>
      </c>
      <c r="E903" s="166" t="s">
        <v>1</v>
      </c>
      <c r="F903" s="167" t="s">
        <v>1636</v>
      </c>
      <c r="H903" s="168">
        <v>12.898</v>
      </c>
      <c r="I903" s="169"/>
      <c r="L903" s="165"/>
      <c r="M903" s="170"/>
      <c r="T903" s="171"/>
      <c r="AT903" s="166" t="s">
        <v>184</v>
      </c>
      <c r="AU903" s="166" t="s">
        <v>89</v>
      </c>
      <c r="AV903" s="13" t="s">
        <v>89</v>
      </c>
      <c r="AW903" s="13" t="s">
        <v>31</v>
      </c>
      <c r="AX903" s="13" t="s">
        <v>76</v>
      </c>
      <c r="AY903" s="166" t="s">
        <v>175</v>
      </c>
    </row>
    <row r="904" spans="2:51" s="13" customFormat="1">
      <c r="B904" s="165"/>
      <c r="D904" s="159" t="s">
        <v>184</v>
      </c>
      <c r="E904" s="166" t="s">
        <v>1</v>
      </c>
      <c r="F904" s="167" t="s">
        <v>1637</v>
      </c>
      <c r="H904" s="168">
        <v>12.257999999999999</v>
      </c>
      <c r="I904" s="169"/>
      <c r="L904" s="165"/>
      <c r="M904" s="170"/>
      <c r="T904" s="171"/>
      <c r="AT904" s="166" t="s">
        <v>184</v>
      </c>
      <c r="AU904" s="166" t="s">
        <v>89</v>
      </c>
      <c r="AV904" s="13" t="s">
        <v>89</v>
      </c>
      <c r="AW904" s="13" t="s">
        <v>31</v>
      </c>
      <c r="AX904" s="13" t="s">
        <v>76</v>
      </c>
      <c r="AY904" s="166" t="s">
        <v>175</v>
      </c>
    </row>
    <row r="905" spans="2:51" s="13" customFormat="1" ht="33.75">
      <c r="B905" s="165"/>
      <c r="D905" s="159" t="s">
        <v>184</v>
      </c>
      <c r="E905" s="166" t="s">
        <v>1</v>
      </c>
      <c r="F905" s="167" t="s">
        <v>1638</v>
      </c>
      <c r="H905" s="168">
        <v>59.344000000000001</v>
      </c>
      <c r="I905" s="169"/>
      <c r="L905" s="165"/>
      <c r="M905" s="170"/>
      <c r="T905" s="171"/>
      <c r="AT905" s="166" t="s">
        <v>184</v>
      </c>
      <c r="AU905" s="166" t="s">
        <v>89</v>
      </c>
      <c r="AV905" s="13" t="s">
        <v>89</v>
      </c>
      <c r="AW905" s="13" t="s">
        <v>31</v>
      </c>
      <c r="AX905" s="13" t="s">
        <v>76</v>
      </c>
      <c r="AY905" s="166" t="s">
        <v>175</v>
      </c>
    </row>
    <row r="906" spans="2:51" s="13" customFormat="1" ht="22.5">
      <c r="B906" s="165"/>
      <c r="D906" s="159" t="s">
        <v>184</v>
      </c>
      <c r="E906" s="166" t="s">
        <v>1</v>
      </c>
      <c r="F906" s="167" t="s">
        <v>1639</v>
      </c>
      <c r="H906" s="168">
        <v>66.811000000000007</v>
      </c>
      <c r="I906" s="169"/>
      <c r="L906" s="165"/>
      <c r="M906" s="170"/>
      <c r="T906" s="171"/>
      <c r="AT906" s="166" t="s">
        <v>184</v>
      </c>
      <c r="AU906" s="166" t="s">
        <v>89</v>
      </c>
      <c r="AV906" s="13" t="s">
        <v>89</v>
      </c>
      <c r="AW906" s="13" t="s">
        <v>31</v>
      </c>
      <c r="AX906" s="13" t="s">
        <v>76</v>
      </c>
      <c r="AY906" s="166" t="s">
        <v>175</v>
      </c>
    </row>
    <row r="907" spans="2:51" s="13" customFormat="1">
      <c r="B907" s="165"/>
      <c r="D907" s="159" t="s">
        <v>184</v>
      </c>
      <c r="E907" s="166" t="s">
        <v>1</v>
      </c>
      <c r="F907" s="167" t="s">
        <v>1640</v>
      </c>
      <c r="H907" s="168">
        <v>182.99799999999999</v>
      </c>
      <c r="I907" s="169"/>
      <c r="L907" s="165"/>
      <c r="M907" s="170"/>
      <c r="T907" s="171"/>
      <c r="AT907" s="166" t="s">
        <v>184</v>
      </c>
      <c r="AU907" s="166" t="s">
        <v>89</v>
      </c>
      <c r="AV907" s="13" t="s">
        <v>89</v>
      </c>
      <c r="AW907" s="13" t="s">
        <v>31</v>
      </c>
      <c r="AX907" s="13" t="s">
        <v>76</v>
      </c>
      <c r="AY907" s="166" t="s">
        <v>175</v>
      </c>
    </row>
    <row r="908" spans="2:51" s="13" customFormat="1">
      <c r="B908" s="165"/>
      <c r="D908" s="159" t="s">
        <v>184</v>
      </c>
      <c r="E908" s="166" t="s">
        <v>1</v>
      </c>
      <c r="F908" s="167" t="s">
        <v>1641</v>
      </c>
      <c r="H908" s="168">
        <v>134.50399999999999</v>
      </c>
      <c r="I908" s="169"/>
      <c r="L908" s="165"/>
      <c r="M908" s="170"/>
      <c r="T908" s="171"/>
      <c r="AT908" s="166" t="s">
        <v>184</v>
      </c>
      <c r="AU908" s="166" t="s">
        <v>89</v>
      </c>
      <c r="AV908" s="13" t="s">
        <v>89</v>
      </c>
      <c r="AW908" s="13" t="s">
        <v>31</v>
      </c>
      <c r="AX908" s="13" t="s">
        <v>76</v>
      </c>
      <c r="AY908" s="166" t="s">
        <v>175</v>
      </c>
    </row>
    <row r="909" spans="2:51" s="13" customFormat="1">
      <c r="B909" s="165"/>
      <c r="D909" s="159" t="s">
        <v>184</v>
      </c>
      <c r="E909" s="166" t="s">
        <v>1</v>
      </c>
      <c r="F909" s="167" t="s">
        <v>1642</v>
      </c>
      <c r="H909" s="168">
        <v>139.92400000000001</v>
      </c>
      <c r="I909" s="169"/>
      <c r="L909" s="165"/>
      <c r="M909" s="170"/>
      <c r="T909" s="171"/>
      <c r="AT909" s="166" t="s">
        <v>184</v>
      </c>
      <c r="AU909" s="166" t="s">
        <v>89</v>
      </c>
      <c r="AV909" s="13" t="s">
        <v>89</v>
      </c>
      <c r="AW909" s="13" t="s">
        <v>31</v>
      </c>
      <c r="AX909" s="13" t="s">
        <v>76</v>
      </c>
      <c r="AY909" s="166" t="s">
        <v>175</v>
      </c>
    </row>
    <row r="910" spans="2:51" s="13" customFormat="1" ht="22.5">
      <c r="B910" s="165"/>
      <c r="D910" s="159" t="s">
        <v>184</v>
      </c>
      <c r="E910" s="166" t="s">
        <v>1</v>
      </c>
      <c r="F910" s="167" t="s">
        <v>1643</v>
      </c>
      <c r="H910" s="168">
        <v>174.62899999999999</v>
      </c>
      <c r="I910" s="169"/>
      <c r="L910" s="165"/>
      <c r="M910" s="170"/>
      <c r="T910" s="171"/>
      <c r="AT910" s="166" t="s">
        <v>184</v>
      </c>
      <c r="AU910" s="166" t="s">
        <v>89</v>
      </c>
      <c r="AV910" s="13" t="s">
        <v>89</v>
      </c>
      <c r="AW910" s="13" t="s">
        <v>31</v>
      </c>
      <c r="AX910" s="13" t="s">
        <v>76</v>
      </c>
      <c r="AY910" s="166" t="s">
        <v>175</v>
      </c>
    </row>
    <row r="911" spans="2:51" s="13" customFormat="1">
      <c r="B911" s="165"/>
      <c r="D911" s="159" t="s">
        <v>184</v>
      </c>
      <c r="E911" s="166" t="s">
        <v>1</v>
      </c>
      <c r="F911" s="167" t="s">
        <v>1644</v>
      </c>
      <c r="H911" s="168">
        <v>100.77800000000001</v>
      </c>
      <c r="I911" s="169"/>
      <c r="L911" s="165"/>
      <c r="M911" s="170"/>
      <c r="T911" s="171"/>
      <c r="AT911" s="166" t="s">
        <v>184</v>
      </c>
      <c r="AU911" s="166" t="s">
        <v>89</v>
      </c>
      <c r="AV911" s="13" t="s">
        <v>89</v>
      </c>
      <c r="AW911" s="13" t="s">
        <v>31</v>
      </c>
      <c r="AX911" s="13" t="s">
        <v>76</v>
      </c>
      <c r="AY911" s="166" t="s">
        <v>175</v>
      </c>
    </row>
    <row r="912" spans="2:51" s="13" customFormat="1" ht="22.5">
      <c r="B912" s="165"/>
      <c r="D912" s="159" t="s">
        <v>184</v>
      </c>
      <c r="E912" s="166" t="s">
        <v>1</v>
      </c>
      <c r="F912" s="167" t="s">
        <v>1645</v>
      </c>
      <c r="H912" s="168">
        <v>107.866</v>
      </c>
      <c r="I912" s="169"/>
      <c r="L912" s="165"/>
      <c r="M912" s="170"/>
      <c r="T912" s="171"/>
      <c r="AT912" s="166" t="s">
        <v>184</v>
      </c>
      <c r="AU912" s="166" t="s">
        <v>89</v>
      </c>
      <c r="AV912" s="13" t="s">
        <v>89</v>
      </c>
      <c r="AW912" s="13" t="s">
        <v>31</v>
      </c>
      <c r="AX912" s="13" t="s">
        <v>76</v>
      </c>
      <c r="AY912" s="166" t="s">
        <v>175</v>
      </c>
    </row>
    <row r="913" spans="2:51" s="13" customFormat="1">
      <c r="B913" s="165"/>
      <c r="D913" s="159" t="s">
        <v>184</v>
      </c>
      <c r="E913" s="166" t="s">
        <v>1</v>
      </c>
      <c r="F913" s="167" t="s">
        <v>1646</v>
      </c>
      <c r="H913" s="168">
        <v>90.956999999999994</v>
      </c>
      <c r="I913" s="169"/>
      <c r="L913" s="165"/>
      <c r="M913" s="170"/>
      <c r="T913" s="171"/>
      <c r="AT913" s="166" t="s">
        <v>184</v>
      </c>
      <c r="AU913" s="166" t="s">
        <v>89</v>
      </c>
      <c r="AV913" s="13" t="s">
        <v>89</v>
      </c>
      <c r="AW913" s="13" t="s">
        <v>31</v>
      </c>
      <c r="AX913" s="13" t="s">
        <v>76</v>
      </c>
      <c r="AY913" s="166" t="s">
        <v>175</v>
      </c>
    </row>
    <row r="914" spans="2:51" s="13" customFormat="1">
      <c r="B914" s="165"/>
      <c r="D914" s="159" t="s">
        <v>184</v>
      </c>
      <c r="E914" s="166" t="s">
        <v>1</v>
      </c>
      <c r="F914" s="167" t="s">
        <v>1647</v>
      </c>
      <c r="H914" s="168">
        <v>90.956999999999994</v>
      </c>
      <c r="I914" s="169"/>
      <c r="L914" s="165"/>
      <c r="M914" s="170"/>
      <c r="T914" s="171"/>
      <c r="AT914" s="166" t="s">
        <v>184</v>
      </c>
      <c r="AU914" s="166" t="s">
        <v>89</v>
      </c>
      <c r="AV914" s="13" t="s">
        <v>89</v>
      </c>
      <c r="AW914" s="13" t="s">
        <v>31</v>
      </c>
      <c r="AX914" s="13" t="s">
        <v>76</v>
      </c>
      <c r="AY914" s="166" t="s">
        <v>175</v>
      </c>
    </row>
    <row r="915" spans="2:51" s="13" customFormat="1" ht="22.5">
      <c r="B915" s="165"/>
      <c r="D915" s="159" t="s">
        <v>184</v>
      </c>
      <c r="E915" s="166" t="s">
        <v>1</v>
      </c>
      <c r="F915" s="167" t="s">
        <v>1648</v>
      </c>
      <c r="H915" s="168">
        <v>230.52699999999999</v>
      </c>
      <c r="I915" s="169"/>
      <c r="L915" s="165"/>
      <c r="M915" s="170"/>
      <c r="T915" s="171"/>
      <c r="AT915" s="166" t="s">
        <v>184</v>
      </c>
      <c r="AU915" s="166" t="s">
        <v>89</v>
      </c>
      <c r="AV915" s="13" t="s">
        <v>89</v>
      </c>
      <c r="AW915" s="13" t="s">
        <v>31</v>
      </c>
      <c r="AX915" s="13" t="s">
        <v>76</v>
      </c>
      <c r="AY915" s="166" t="s">
        <v>175</v>
      </c>
    </row>
    <row r="916" spans="2:51" s="13" customFormat="1" ht="22.5">
      <c r="B916" s="165"/>
      <c r="D916" s="159" t="s">
        <v>184</v>
      </c>
      <c r="E916" s="166" t="s">
        <v>1</v>
      </c>
      <c r="F916" s="167" t="s">
        <v>1649</v>
      </c>
      <c r="H916" s="168">
        <v>336.20699999999999</v>
      </c>
      <c r="I916" s="169"/>
      <c r="L916" s="165"/>
      <c r="M916" s="170"/>
      <c r="T916" s="171"/>
      <c r="AT916" s="166" t="s">
        <v>184</v>
      </c>
      <c r="AU916" s="166" t="s">
        <v>89</v>
      </c>
      <c r="AV916" s="13" t="s">
        <v>89</v>
      </c>
      <c r="AW916" s="13" t="s">
        <v>31</v>
      </c>
      <c r="AX916" s="13" t="s">
        <v>76</v>
      </c>
      <c r="AY916" s="166" t="s">
        <v>175</v>
      </c>
    </row>
    <row r="917" spans="2:51" s="13" customFormat="1" ht="22.5">
      <c r="B917" s="165"/>
      <c r="D917" s="159" t="s">
        <v>184</v>
      </c>
      <c r="E917" s="166" t="s">
        <v>1</v>
      </c>
      <c r="F917" s="167" t="s">
        <v>1650</v>
      </c>
      <c r="H917" s="168">
        <v>81.423000000000002</v>
      </c>
      <c r="I917" s="169"/>
      <c r="L917" s="165"/>
      <c r="M917" s="170"/>
      <c r="T917" s="171"/>
      <c r="AT917" s="166" t="s">
        <v>184</v>
      </c>
      <c r="AU917" s="166" t="s">
        <v>89</v>
      </c>
      <c r="AV917" s="13" t="s">
        <v>89</v>
      </c>
      <c r="AW917" s="13" t="s">
        <v>31</v>
      </c>
      <c r="AX917" s="13" t="s">
        <v>76</v>
      </c>
      <c r="AY917" s="166" t="s">
        <v>175</v>
      </c>
    </row>
    <row r="918" spans="2:51" s="13" customFormat="1">
      <c r="B918" s="165"/>
      <c r="D918" s="159" t="s">
        <v>184</v>
      </c>
      <c r="E918" s="166" t="s">
        <v>1</v>
      </c>
      <c r="F918" s="167" t="s">
        <v>1651</v>
      </c>
      <c r="H918" s="168">
        <v>25.065999999999999</v>
      </c>
      <c r="I918" s="169"/>
      <c r="L918" s="165"/>
      <c r="M918" s="170"/>
      <c r="T918" s="171"/>
      <c r="AT918" s="166" t="s">
        <v>184</v>
      </c>
      <c r="AU918" s="166" t="s">
        <v>89</v>
      </c>
      <c r="AV918" s="13" t="s">
        <v>89</v>
      </c>
      <c r="AW918" s="13" t="s">
        <v>31</v>
      </c>
      <c r="AX918" s="13" t="s">
        <v>76</v>
      </c>
      <c r="AY918" s="166" t="s">
        <v>175</v>
      </c>
    </row>
    <row r="919" spans="2:51" s="13" customFormat="1">
      <c r="B919" s="165"/>
      <c r="D919" s="159" t="s">
        <v>184</v>
      </c>
      <c r="E919" s="166" t="s">
        <v>1</v>
      </c>
      <c r="F919" s="167" t="s">
        <v>1652</v>
      </c>
      <c r="H919" s="168">
        <v>69.905000000000001</v>
      </c>
      <c r="I919" s="169"/>
      <c r="L919" s="165"/>
      <c r="M919" s="170"/>
      <c r="T919" s="171"/>
      <c r="AT919" s="166" t="s">
        <v>184</v>
      </c>
      <c r="AU919" s="166" t="s">
        <v>89</v>
      </c>
      <c r="AV919" s="13" t="s">
        <v>89</v>
      </c>
      <c r="AW919" s="13" t="s">
        <v>31</v>
      </c>
      <c r="AX919" s="13" t="s">
        <v>76</v>
      </c>
      <c r="AY919" s="166" t="s">
        <v>175</v>
      </c>
    </row>
    <row r="920" spans="2:51" s="13" customFormat="1">
      <c r="B920" s="165"/>
      <c r="D920" s="159" t="s">
        <v>184</v>
      </c>
      <c r="E920" s="166" t="s">
        <v>1</v>
      </c>
      <c r="F920" s="167" t="s">
        <v>1653</v>
      </c>
      <c r="H920" s="168">
        <v>63.554000000000002</v>
      </c>
      <c r="I920" s="169"/>
      <c r="L920" s="165"/>
      <c r="M920" s="170"/>
      <c r="T920" s="171"/>
      <c r="AT920" s="166" t="s">
        <v>184</v>
      </c>
      <c r="AU920" s="166" t="s">
        <v>89</v>
      </c>
      <c r="AV920" s="13" t="s">
        <v>89</v>
      </c>
      <c r="AW920" s="13" t="s">
        <v>31</v>
      </c>
      <c r="AX920" s="13" t="s">
        <v>76</v>
      </c>
      <c r="AY920" s="166" t="s">
        <v>175</v>
      </c>
    </row>
    <row r="921" spans="2:51" s="13" customFormat="1">
      <c r="B921" s="165"/>
      <c r="D921" s="159" t="s">
        <v>184</v>
      </c>
      <c r="E921" s="166" t="s">
        <v>1</v>
      </c>
      <c r="F921" s="167" t="s">
        <v>1654</v>
      </c>
      <c r="H921" s="168">
        <v>60.881999999999998</v>
      </c>
      <c r="I921" s="169"/>
      <c r="L921" s="165"/>
      <c r="M921" s="170"/>
      <c r="T921" s="171"/>
      <c r="AT921" s="166" t="s">
        <v>184</v>
      </c>
      <c r="AU921" s="166" t="s">
        <v>89</v>
      </c>
      <c r="AV921" s="13" t="s">
        <v>89</v>
      </c>
      <c r="AW921" s="13" t="s">
        <v>31</v>
      </c>
      <c r="AX921" s="13" t="s">
        <v>76</v>
      </c>
      <c r="AY921" s="166" t="s">
        <v>175</v>
      </c>
    </row>
    <row r="922" spans="2:51" s="13" customFormat="1" ht="22.5">
      <c r="B922" s="165"/>
      <c r="D922" s="159" t="s">
        <v>184</v>
      </c>
      <c r="E922" s="166" t="s">
        <v>1</v>
      </c>
      <c r="F922" s="167" t="s">
        <v>1655</v>
      </c>
      <c r="H922" s="168">
        <v>117.94799999999999</v>
      </c>
      <c r="I922" s="169"/>
      <c r="L922" s="165"/>
      <c r="M922" s="170"/>
      <c r="T922" s="171"/>
      <c r="AT922" s="166" t="s">
        <v>184</v>
      </c>
      <c r="AU922" s="166" t="s">
        <v>89</v>
      </c>
      <c r="AV922" s="13" t="s">
        <v>89</v>
      </c>
      <c r="AW922" s="13" t="s">
        <v>31</v>
      </c>
      <c r="AX922" s="13" t="s">
        <v>76</v>
      </c>
      <c r="AY922" s="166" t="s">
        <v>175</v>
      </c>
    </row>
    <row r="923" spans="2:51" s="13" customFormat="1">
      <c r="B923" s="165"/>
      <c r="D923" s="159" t="s">
        <v>184</v>
      </c>
      <c r="E923" s="166" t="s">
        <v>1</v>
      </c>
      <c r="F923" s="167" t="s">
        <v>1656</v>
      </c>
      <c r="H923" s="168">
        <v>138.89599999999999</v>
      </c>
      <c r="I923" s="169"/>
      <c r="L923" s="165"/>
      <c r="M923" s="170"/>
      <c r="T923" s="171"/>
      <c r="AT923" s="166" t="s">
        <v>184</v>
      </c>
      <c r="AU923" s="166" t="s">
        <v>89</v>
      </c>
      <c r="AV923" s="13" t="s">
        <v>89</v>
      </c>
      <c r="AW923" s="13" t="s">
        <v>31</v>
      </c>
      <c r="AX923" s="13" t="s">
        <v>76</v>
      </c>
      <c r="AY923" s="166" t="s">
        <v>175</v>
      </c>
    </row>
    <row r="924" spans="2:51" s="13" customFormat="1" ht="22.5">
      <c r="B924" s="165"/>
      <c r="D924" s="159" t="s">
        <v>184</v>
      </c>
      <c r="E924" s="166" t="s">
        <v>1</v>
      </c>
      <c r="F924" s="167" t="s">
        <v>2192</v>
      </c>
      <c r="H924" s="168">
        <v>255.33099999999999</v>
      </c>
      <c r="I924" s="169"/>
      <c r="L924" s="165"/>
      <c r="M924" s="170"/>
      <c r="T924" s="171"/>
      <c r="AT924" s="166" t="s">
        <v>184</v>
      </c>
      <c r="AU924" s="166" t="s">
        <v>89</v>
      </c>
      <c r="AV924" s="13" t="s">
        <v>89</v>
      </c>
      <c r="AW924" s="13" t="s">
        <v>31</v>
      </c>
      <c r="AX924" s="13" t="s">
        <v>76</v>
      </c>
      <c r="AY924" s="166" t="s">
        <v>175</v>
      </c>
    </row>
    <row r="925" spans="2:51" s="13" customFormat="1" ht="22.5">
      <c r="B925" s="165"/>
      <c r="D925" s="159" t="s">
        <v>184</v>
      </c>
      <c r="E925" s="166" t="s">
        <v>1</v>
      </c>
      <c r="F925" s="167" t="s">
        <v>1658</v>
      </c>
      <c r="H925" s="168">
        <v>132.334</v>
      </c>
      <c r="I925" s="169"/>
      <c r="L925" s="165"/>
      <c r="M925" s="170"/>
      <c r="T925" s="171"/>
      <c r="AT925" s="166" t="s">
        <v>184</v>
      </c>
      <c r="AU925" s="166" t="s">
        <v>89</v>
      </c>
      <c r="AV925" s="13" t="s">
        <v>89</v>
      </c>
      <c r="AW925" s="13" t="s">
        <v>31</v>
      </c>
      <c r="AX925" s="13" t="s">
        <v>76</v>
      </c>
      <c r="AY925" s="166" t="s">
        <v>175</v>
      </c>
    </row>
    <row r="926" spans="2:51" s="13" customFormat="1" ht="22.5">
      <c r="B926" s="165"/>
      <c r="D926" s="159" t="s">
        <v>184</v>
      </c>
      <c r="E926" s="166" t="s">
        <v>1</v>
      </c>
      <c r="F926" s="167" t="s">
        <v>2193</v>
      </c>
      <c r="H926" s="168">
        <v>344.28500000000003</v>
      </c>
      <c r="I926" s="169"/>
      <c r="L926" s="165"/>
      <c r="M926" s="170"/>
      <c r="T926" s="171"/>
      <c r="AT926" s="166" t="s">
        <v>184</v>
      </c>
      <c r="AU926" s="166" t="s">
        <v>89</v>
      </c>
      <c r="AV926" s="13" t="s">
        <v>89</v>
      </c>
      <c r="AW926" s="13" t="s">
        <v>31</v>
      </c>
      <c r="AX926" s="13" t="s">
        <v>76</v>
      </c>
      <c r="AY926" s="166" t="s">
        <v>175</v>
      </c>
    </row>
    <row r="927" spans="2:51" s="13" customFormat="1" ht="22.5">
      <c r="B927" s="165"/>
      <c r="D927" s="159" t="s">
        <v>184</v>
      </c>
      <c r="E927" s="166" t="s">
        <v>1</v>
      </c>
      <c r="F927" s="167" t="s">
        <v>1660</v>
      </c>
      <c r="H927" s="168">
        <v>163.971</v>
      </c>
      <c r="I927" s="169"/>
      <c r="L927" s="165"/>
      <c r="M927" s="170"/>
      <c r="T927" s="171"/>
      <c r="AT927" s="166" t="s">
        <v>184</v>
      </c>
      <c r="AU927" s="166" t="s">
        <v>89</v>
      </c>
      <c r="AV927" s="13" t="s">
        <v>89</v>
      </c>
      <c r="AW927" s="13" t="s">
        <v>31</v>
      </c>
      <c r="AX927" s="13" t="s">
        <v>76</v>
      </c>
      <c r="AY927" s="166" t="s">
        <v>175</v>
      </c>
    </row>
    <row r="928" spans="2:51" s="13" customFormat="1" ht="22.5">
      <c r="B928" s="165"/>
      <c r="D928" s="159" t="s">
        <v>184</v>
      </c>
      <c r="E928" s="166" t="s">
        <v>1</v>
      </c>
      <c r="F928" s="167" t="s">
        <v>1661</v>
      </c>
      <c r="H928" s="168">
        <v>222.76</v>
      </c>
      <c r="I928" s="169"/>
      <c r="L928" s="165"/>
      <c r="M928" s="170"/>
      <c r="T928" s="171"/>
      <c r="AT928" s="166" t="s">
        <v>184</v>
      </c>
      <c r="AU928" s="166" t="s">
        <v>89</v>
      </c>
      <c r="AV928" s="13" t="s">
        <v>89</v>
      </c>
      <c r="AW928" s="13" t="s">
        <v>31</v>
      </c>
      <c r="AX928" s="13" t="s">
        <v>76</v>
      </c>
      <c r="AY928" s="166" t="s">
        <v>175</v>
      </c>
    </row>
    <row r="929" spans="2:51" s="13" customFormat="1">
      <c r="B929" s="165"/>
      <c r="D929" s="159" t="s">
        <v>184</v>
      </c>
      <c r="E929" s="166" t="s">
        <v>1</v>
      </c>
      <c r="F929" s="167" t="s">
        <v>1662</v>
      </c>
      <c r="H929" s="168">
        <v>163.26</v>
      </c>
      <c r="I929" s="169"/>
      <c r="L929" s="165"/>
      <c r="M929" s="170"/>
      <c r="T929" s="171"/>
      <c r="AT929" s="166" t="s">
        <v>184</v>
      </c>
      <c r="AU929" s="166" t="s">
        <v>89</v>
      </c>
      <c r="AV929" s="13" t="s">
        <v>89</v>
      </c>
      <c r="AW929" s="13" t="s">
        <v>31</v>
      </c>
      <c r="AX929" s="13" t="s">
        <v>76</v>
      </c>
      <c r="AY929" s="166" t="s">
        <v>175</v>
      </c>
    </row>
    <row r="930" spans="2:51" s="13" customFormat="1">
      <c r="B930" s="165"/>
      <c r="D930" s="159" t="s">
        <v>184</v>
      </c>
      <c r="E930" s="166" t="s">
        <v>1</v>
      </c>
      <c r="F930" s="167" t="s">
        <v>1663</v>
      </c>
      <c r="H930" s="168">
        <v>43.78</v>
      </c>
      <c r="I930" s="169"/>
      <c r="L930" s="165"/>
      <c r="M930" s="170"/>
      <c r="T930" s="171"/>
      <c r="AT930" s="166" t="s">
        <v>184</v>
      </c>
      <c r="AU930" s="166" t="s">
        <v>89</v>
      </c>
      <c r="AV930" s="13" t="s">
        <v>89</v>
      </c>
      <c r="AW930" s="13" t="s">
        <v>31</v>
      </c>
      <c r="AX930" s="13" t="s">
        <v>76</v>
      </c>
      <c r="AY930" s="166" t="s">
        <v>175</v>
      </c>
    </row>
    <row r="931" spans="2:51" s="13" customFormat="1" ht="33.75">
      <c r="B931" s="165"/>
      <c r="D931" s="159" t="s">
        <v>184</v>
      </c>
      <c r="E931" s="166" t="s">
        <v>1</v>
      </c>
      <c r="F931" s="167" t="s">
        <v>1664</v>
      </c>
      <c r="H931" s="168">
        <v>86.552000000000007</v>
      </c>
      <c r="I931" s="169"/>
      <c r="L931" s="165"/>
      <c r="M931" s="170"/>
      <c r="T931" s="171"/>
      <c r="AT931" s="166" t="s">
        <v>184</v>
      </c>
      <c r="AU931" s="166" t="s">
        <v>89</v>
      </c>
      <c r="AV931" s="13" t="s">
        <v>89</v>
      </c>
      <c r="AW931" s="13" t="s">
        <v>31</v>
      </c>
      <c r="AX931" s="13" t="s">
        <v>76</v>
      </c>
      <c r="AY931" s="166" t="s">
        <v>175</v>
      </c>
    </row>
    <row r="932" spans="2:51" s="13" customFormat="1" ht="33.75">
      <c r="B932" s="165"/>
      <c r="D932" s="159" t="s">
        <v>184</v>
      </c>
      <c r="E932" s="166" t="s">
        <v>1</v>
      </c>
      <c r="F932" s="167" t="s">
        <v>1665</v>
      </c>
      <c r="H932" s="168">
        <v>75.031999999999996</v>
      </c>
      <c r="I932" s="169"/>
      <c r="L932" s="165"/>
      <c r="M932" s="170"/>
      <c r="T932" s="171"/>
      <c r="AT932" s="166" t="s">
        <v>184</v>
      </c>
      <c r="AU932" s="166" t="s">
        <v>89</v>
      </c>
      <c r="AV932" s="13" t="s">
        <v>89</v>
      </c>
      <c r="AW932" s="13" t="s">
        <v>31</v>
      </c>
      <c r="AX932" s="13" t="s">
        <v>76</v>
      </c>
      <c r="AY932" s="166" t="s">
        <v>175</v>
      </c>
    </row>
    <row r="933" spans="2:51" s="13" customFormat="1" ht="22.5">
      <c r="B933" s="165"/>
      <c r="D933" s="159" t="s">
        <v>184</v>
      </c>
      <c r="E933" s="166" t="s">
        <v>1</v>
      </c>
      <c r="F933" s="167" t="s">
        <v>1666</v>
      </c>
      <c r="H933" s="168">
        <v>85.918999999999997</v>
      </c>
      <c r="I933" s="169"/>
      <c r="L933" s="165"/>
      <c r="M933" s="170"/>
      <c r="T933" s="171"/>
      <c r="AT933" s="166" t="s">
        <v>184</v>
      </c>
      <c r="AU933" s="166" t="s">
        <v>89</v>
      </c>
      <c r="AV933" s="13" t="s">
        <v>89</v>
      </c>
      <c r="AW933" s="13" t="s">
        <v>31</v>
      </c>
      <c r="AX933" s="13" t="s">
        <v>76</v>
      </c>
      <c r="AY933" s="166" t="s">
        <v>175</v>
      </c>
    </row>
    <row r="934" spans="2:51" s="13" customFormat="1">
      <c r="B934" s="165"/>
      <c r="D934" s="159" t="s">
        <v>184</v>
      </c>
      <c r="E934" s="166" t="s">
        <v>1</v>
      </c>
      <c r="F934" s="167" t="s">
        <v>1667</v>
      </c>
      <c r="H934" s="168">
        <v>75.599999999999994</v>
      </c>
      <c r="I934" s="169"/>
      <c r="L934" s="165"/>
      <c r="M934" s="170"/>
      <c r="T934" s="171"/>
      <c r="AT934" s="166" t="s">
        <v>184</v>
      </c>
      <c r="AU934" s="166" t="s">
        <v>89</v>
      </c>
      <c r="AV934" s="13" t="s">
        <v>89</v>
      </c>
      <c r="AW934" s="13" t="s">
        <v>31</v>
      </c>
      <c r="AX934" s="13" t="s">
        <v>76</v>
      </c>
      <c r="AY934" s="166" t="s">
        <v>175</v>
      </c>
    </row>
    <row r="935" spans="2:51" s="13" customFormat="1" ht="22.5">
      <c r="B935" s="165"/>
      <c r="D935" s="159" t="s">
        <v>184</v>
      </c>
      <c r="E935" s="166" t="s">
        <v>1</v>
      </c>
      <c r="F935" s="167" t="s">
        <v>1668</v>
      </c>
      <c r="H935" s="168">
        <v>95.438000000000002</v>
      </c>
      <c r="I935" s="169"/>
      <c r="L935" s="165"/>
      <c r="M935" s="170"/>
      <c r="T935" s="171"/>
      <c r="AT935" s="166" t="s">
        <v>184</v>
      </c>
      <c r="AU935" s="166" t="s">
        <v>89</v>
      </c>
      <c r="AV935" s="13" t="s">
        <v>89</v>
      </c>
      <c r="AW935" s="13" t="s">
        <v>31</v>
      </c>
      <c r="AX935" s="13" t="s">
        <v>76</v>
      </c>
      <c r="AY935" s="166" t="s">
        <v>175</v>
      </c>
    </row>
    <row r="936" spans="2:51" s="13" customFormat="1" ht="22.5">
      <c r="B936" s="165"/>
      <c r="D936" s="159" t="s">
        <v>184</v>
      </c>
      <c r="E936" s="166" t="s">
        <v>1</v>
      </c>
      <c r="F936" s="167" t="s">
        <v>1669</v>
      </c>
      <c r="H936" s="168">
        <v>100.05</v>
      </c>
      <c r="I936" s="169"/>
      <c r="L936" s="165"/>
      <c r="M936" s="170"/>
      <c r="T936" s="171"/>
      <c r="AT936" s="166" t="s">
        <v>184</v>
      </c>
      <c r="AU936" s="166" t="s">
        <v>89</v>
      </c>
      <c r="AV936" s="13" t="s">
        <v>89</v>
      </c>
      <c r="AW936" s="13" t="s">
        <v>31</v>
      </c>
      <c r="AX936" s="13" t="s">
        <v>76</v>
      </c>
      <c r="AY936" s="166" t="s">
        <v>175</v>
      </c>
    </row>
    <row r="937" spans="2:51" s="13" customFormat="1">
      <c r="B937" s="165"/>
      <c r="D937" s="159" t="s">
        <v>184</v>
      </c>
      <c r="E937" s="166" t="s">
        <v>1</v>
      </c>
      <c r="F937" s="167" t="s">
        <v>1670</v>
      </c>
      <c r="H937" s="168">
        <v>29.806999999999999</v>
      </c>
      <c r="I937" s="169"/>
      <c r="L937" s="165"/>
      <c r="M937" s="170"/>
      <c r="T937" s="171"/>
      <c r="AT937" s="166" t="s">
        <v>184</v>
      </c>
      <c r="AU937" s="166" t="s">
        <v>89</v>
      </c>
      <c r="AV937" s="13" t="s">
        <v>89</v>
      </c>
      <c r="AW937" s="13" t="s">
        <v>31</v>
      </c>
      <c r="AX937" s="13" t="s">
        <v>76</v>
      </c>
      <c r="AY937" s="166" t="s">
        <v>175</v>
      </c>
    </row>
    <row r="938" spans="2:51" s="13" customFormat="1" ht="22.5">
      <c r="B938" s="165"/>
      <c r="D938" s="159" t="s">
        <v>184</v>
      </c>
      <c r="E938" s="166" t="s">
        <v>1</v>
      </c>
      <c r="F938" s="167" t="s">
        <v>1671</v>
      </c>
      <c r="H938" s="168">
        <v>97.658000000000001</v>
      </c>
      <c r="I938" s="169"/>
      <c r="L938" s="165"/>
      <c r="M938" s="170"/>
      <c r="T938" s="171"/>
      <c r="AT938" s="166" t="s">
        <v>184</v>
      </c>
      <c r="AU938" s="166" t="s">
        <v>89</v>
      </c>
      <c r="AV938" s="13" t="s">
        <v>89</v>
      </c>
      <c r="AW938" s="13" t="s">
        <v>31</v>
      </c>
      <c r="AX938" s="13" t="s">
        <v>76</v>
      </c>
      <c r="AY938" s="166" t="s">
        <v>175</v>
      </c>
    </row>
    <row r="939" spans="2:51" s="13" customFormat="1">
      <c r="B939" s="165"/>
      <c r="D939" s="159" t="s">
        <v>184</v>
      </c>
      <c r="E939" s="166" t="s">
        <v>1</v>
      </c>
      <c r="F939" s="167" t="s">
        <v>1672</v>
      </c>
      <c r="H939" s="168">
        <v>43.264000000000003</v>
      </c>
      <c r="I939" s="169"/>
      <c r="L939" s="165"/>
      <c r="M939" s="170"/>
      <c r="T939" s="171"/>
      <c r="AT939" s="166" t="s">
        <v>184</v>
      </c>
      <c r="AU939" s="166" t="s">
        <v>89</v>
      </c>
      <c r="AV939" s="13" t="s">
        <v>89</v>
      </c>
      <c r="AW939" s="13" t="s">
        <v>31</v>
      </c>
      <c r="AX939" s="13" t="s">
        <v>76</v>
      </c>
      <c r="AY939" s="166" t="s">
        <v>175</v>
      </c>
    </row>
    <row r="940" spans="2:51" s="13" customFormat="1">
      <c r="B940" s="165"/>
      <c r="D940" s="159" t="s">
        <v>184</v>
      </c>
      <c r="E940" s="166" t="s">
        <v>1</v>
      </c>
      <c r="F940" s="167" t="s">
        <v>1673</v>
      </c>
      <c r="H940" s="168">
        <v>40.783999999999999</v>
      </c>
      <c r="I940" s="169"/>
      <c r="L940" s="165"/>
      <c r="M940" s="170"/>
      <c r="T940" s="171"/>
      <c r="AT940" s="166" t="s">
        <v>184</v>
      </c>
      <c r="AU940" s="166" t="s">
        <v>89</v>
      </c>
      <c r="AV940" s="13" t="s">
        <v>89</v>
      </c>
      <c r="AW940" s="13" t="s">
        <v>31</v>
      </c>
      <c r="AX940" s="13" t="s">
        <v>76</v>
      </c>
      <c r="AY940" s="166" t="s">
        <v>175</v>
      </c>
    </row>
    <row r="941" spans="2:51" s="13" customFormat="1">
      <c r="B941" s="165"/>
      <c r="D941" s="159" t="s">
        <v>184</v>
      </c>
      <c r="E941" s="166" t="s">
        <v>1</v>
      </c>
      <c r="F941" s="167" t="s">
        <v>1674</v>
      </c>
      <c r="H941" s="168">
        <v>49.829000000000001</v>
      </c>
      <c r="I941" s="169"/>
      <c r="L941" s="165"/>
      <c r="M941" s="170"/>
      <c r="T941" s="171"/>
      <c r="AT941" s="166" t="s">
        <v>184</v>
      </c>
      <c r="AU941" s="166" t="s">
        <v>89</v>
      </c>
      <c r="AV941" s="13" t="s">
        <v>89</v>
      </c>
      <c r="AW941" s="13" t="s">
        <v>31</v>
      </c>
      <c r="AX941" s="13" t="s">
        <v>76</v>
      </c>
      <c r="AY941" s="166" t="s">
        <v>175</v>
      </c>
    </row>
    <row r="942" spans="2:51" s="13" customFormat="1">
      <c r="B942" s="165"/>
      <c r="D942" s="159" t="s">
        <v>184</v>
      </c>
      <c r="E942" s="166" t="s">
        <v>1</v>
      </c>
      <c r="F942" s="167" t="s">
        <v>1675</v>
      </c>
      <c r="H942" s="168">
        <v>28.527999999999999</v>
      </c>
      <c r="I942" s="169"/>
      <c r="L942" s="165"/>
      <c r="M942" s="170"/>
      <c r="T942" s="171"/>
      <c r="AT942" s="166" t="s">
        <v>184</v>
      </c>
      <c r="AU942" s="166" t="s">
        <v>89</v>
      </c>
      <c r="AV942" s="13" t="s">
        <v>89</v>
      </c>
      <c r="AW942" s="13" t="s">
        <v>31</v>
      </c>
      <c r="AX942" s="13" t="s">
        <v>76</v>
      </c>
      <c r="AY942" s="166" t="s">
        <v>175</v>
      </c>
    </row>
    <row r="943" spans="2:51" s="13" customFormat="1">
      <c r="B943" s="165"/>
      <c r="D943" s="159" t="s">
        <v>184</v>
      </c>
      <c r="E943" s="166" t="s">
        <v>1</v>
      </c>
      <c r="F943" s="167" t="s">
        <v>1676</v>
      </c>
      <c r="H943" s="168">
        <v>14.27</v>
      </c>
      <c r="I943" s="169"/>
      <c r="L943" s="165"/>
      <c r="M943" s="170"/>
      <c r="T943" s="171"/>
      <c r="AT943" s="166" t="s">
        <v>184</v>
      </c>
      <c r="AU943" s="166" t="s">
        <v>89</v>
      </c>
      <c r="AV943" s="13" t="s">
        <v>89</v>
      </c>
      <c r="AW943" s="13" t="s">
        <v>31</v>
      </c>
      <c r="AX943" s="13" t="s">
        <v>76</v>
      </c>
      <c r="AY943" s="166" t="s">
        <v>175</v>
      </c>
    </row>
    <row r="944" spans="2:51" s="13" customFormat="1">
      <c r="B944" s="165"/>
      <c r="D944" s="159" t="s">
        <v>184</v>
      </c>
      <c r="E944" s="166" t="s">
        <v>1</v>
      </c>
      <c r="F944" s="167" t="s">
        <v>1677</v>
      </c>
      <c r="H944" s="168">
        <v>14.27</v>
      </c>
      <c r="I944" s="169"/>
      <c r="L944" s="165"/>
      <c r="M944" s="170"/>
      <c r="T944" s="171"/>
      <c r="AT944" s="166" t="s">
        <v>184</v>
      </c>
      <c r="AU944" s="166" t="s">
        <v>89</v>
      </c>
      <c r="AV944" s="13" t="s">
        <v>89</v>
      </c>
      <c r="AW944" s="13" t="s">
        <v>31</v>
      </c>
      <c r="AX944" s="13" t="s">
        <v>76</v>
      </c>
      <c r="AY944" s="166" t="s">
        <v>175</v>
      </c>
    </row>
    <row r="945" spans="2:65" s="13" customFormat="1">
      <c r="B945" s="165"/>
      <c r="D945" s="159" t="s">
        <v>184</v>
      </c>
      <c r="E945" s="166" t="s">
        <v>1</v>
      </c>
      <c r="F945" s="167" t="s">
        <v>1678</v>
      </c>
      <c r="H945" s="168">
        <v>13.864000000000001</v>
      </c>
      <c r="I945" s="169"/>
      <c r="L945" s="165"/>
      <c r="M945" s="170"/>
      <c r="T945" s="171"/>
      <c r="AT945" s="166" t="s">
        <v>184</v>
      </c>
      <c r="AU945" s="166" t="s">
        <v>89</v>
      </c>
      <c r="AV945" s="13" t="s">
        <v>89</v>
      </c>
      <c r="AW945" s="13" t="s">
        <v>31</v>
      </c>
      <c r="AX945" s="13" t="s">
        <v>76</v>
      </c>
      <c r="AY945" s="166" t="s">
        <v>175</v>
      </c>
    </row>
    <row r="946" spans="2:65" s="13" customFormat="1">
      <c r="B946" s="165"/>
      <c r="D946" s="159" t="s">
        <v>184</v>
      </c>
      <c r="E946" s="166" t="s">
        <v>1</v>
      </c>
      <c r="F946" s="167" t="s">
        <v>1679</v>
      </c>
      <c r="H946" s="168">
        <v>13.864000000000001</v>
      </c>
      <c r="I946" s="169"/>
      <c r="L946" s="165"/>
      <c r="M946" s="170"/>
      <c r="T946" s="171"/>
      <c r="AT946" s="166" t="s">
        <v>184</v>
      </c>
      <c r="AU946" s="166" t="s">
        <v>89</v>
      </c>
      <c r="AV946" s="13" t="s">
        <v>89</v>
      </c>
      <c r="AW946" s="13" t="s">
        <v>31</v>
      </c>
      <c r="AX946" s="13" t="s">
        <v>76</v>
      </c>
      <c r="AY946" s="166" t="s">
        <v>175</v>
      </c>
    </row>
    <row r="947" spans="2:65" s="13" customFormat="1" ht="22.5">
      <c r="B947" s="165"/>
      <c r="D947" s="159" t="s">
        <v>184</v>
      </c>
      <c r="E947" s="166" t="s">
        <v>1</v>
      </c>
      <c r="F947" s="167" t="s">
        <v>1680</v>
      </c>
      <c r="H947" s="168">
        <v>232.48</v>
      </c>
      <c r="I947" s="169"/>
      <c r="L947" s="165"/>
      <c r="M947" s="170"/>
      <c r="T947" s="171"/>
      <c r="AT947" s="166" t="s">
        <v>184</v>
      </c>
      <c r="AU947" s="166" t="s">
        <v>89</v>
      </c>
      <c r="AV947" s="13" t="s">
        <v>89</v>
      </c>
      <c r="AW947" s="13" t="s">
        <v>31</v>
      </c>
      <c r="AX947" s="13" t="s">
        <v>76</v>
      </c>
      <c r="AY947" s="166" t="s">
        <v>175</v>
      </c>
    </row>
    <row r="948" spans="2:65" s="13" customFormat="1">
      <c r="B948" s="165"/>
      <c r="D948" s="159" t="s">
        <v>184</v>
      </c>
      <c r="E948" s="166" t="s">
        <v>1</v>
      </c>
      <c r="F948" s="167" t="s">
        <v>1681</v>
      </c>
      <c r="H948" s="168">
        <v>54.887999999999998</v>
      </c>
      <c r="I948" s="169"/>
      <c r="L948" s="165"/>
      <c r="M948" s="170"/>
      <c r="T948" s="171"/>
      <c r="AT948" s="166" t="s">
        <v>184</v>
      </c>
      <c r="AU948" s="166" t="s">
        <v>89</v>
      </c>
      <c r="AV948" s="13" t="s">
        <v>89</v>
      </c>
      <c r="AW948" s="13" t="s">
        <v>31</v>
      </c>
      <c r="AX948" s="13" t="s">
        <v>76</v>
      </c>
      <c r="AY948" s="166" t="s">
        <v>175</v>
      </c>
    </row>
    <row r="949" spans="2:65" s="13" customFormat="1">
      <c r="B949" s="165"/>
      <c r="D949" s="159" t="s">
        <v>184</v>
      </c>
      <c r="E949" s="166" t="s">
        <v>1</v>
      </c>
      <c r="F949" s="167" t="s">
        <v>1682</v>
      </c>
      <c r="H949" s="168">
        <v>26.87</v>
      </c>
      <c r="I949" s="169"/>
      <c r="L949" s="165"/>
      <c r="M949" s="170"/>
      <c r="T949" s="171"/>
      <c r="AT949" s="166" t="s">
        <v>184</v>
      </c>
      <c r="AU949" s="166" t="s">
        <v>89</v>
      </c>
      <c r="AV949" s="13" t="s">
        <v>89</v>
      </c>
      <c r="AW949" s="13" t="s">
        <v>31</v>
      </c>
      <c r="AX949" s="13" t="s">
        <v>76</v>
      </c>
      <c r="AY949" s="166" t="s">
        <v>175</v>
      </c>
    </row>
    <row r="950" spans="2:65" s="13" customFormat="1">
      <c r="B950" s="165"/>
      <c r="D950" s="159" t="s">
        <v>184</v>
      </c>
      <c r="E950" s="166" t="s">
        <v>1</v>
      </c>
      <c r="F950" s="167" t="s">
        <v>1683</v>
      </c>
      <c r="H950" s="168">
        <v>22.916</v>
      </c>
      <c r="I950" s="169"/>
      <c r="L950" s="165"/>
      <c r="M950" s="170"/>
      <c r="T950" s="171"/>
      <c r="AT950" s="166" t="s">
        <v>184</v>
      </c>
      <c r="AU950" s="166" t="s">
        <v>89</v>
      </c>
      <c r="AV950" s="13" t="s">
        <v>89</v>
      </c>
      <c r="AW950" s="13" t="s">
        <v>31</v>
      </c>
      <c r="AX950" s="13" t="s">
        <v>76</v>
      </c>
      <c r="AY950" s="166" t="s">
        <v>175</v>
      </c>
    </row>
    <row r="951" spans="2:65" s="13" customFormat="1">
      <c r="B951" s="165"/>
      <c r="D951" s="159" t="s">
        <v>184</v>
      </c>
      <c r="E951" s="166" t="s">
        <v>1</v>
      </c>
      <c r="F951" s="167" t="s">
        <v>1684</v>
      </c>
      <c r="H951" s="168">
        <v>27.622</v>
      </c>
      <c r="I951" s="169"/>
      <c r="L951" s="165"/>
      <c r="M951" s="170"/>
      <c r="T951" s="171"/>
      <c r="AT951" s="166" t="s">
        <v>184</v>
      </c>
      <c r="AU951" s="166" t="s">
        <v>89</v>
      </c>
      <c r="AV951" s="13" t="s">
        <v>89</v>
      </c>
      <c r="AW951" s="13" t="s">
        <v>31</v>
      </c>
      <c r="AX951" s="13" t="s">
        <v>76</v>
      </c>
      <c r="AY951" s="166" t="s">
        <v>175</v>
      </c>
    </row>
    <row r="952" spans="2:65" s="13" customFormat="1">
      <c r="B952" s="165"/>
      <c r="D952" s="159" t="s">
        <v>184</v>
      </c>
      <c r="E952" s="166" t="s">
        <v>1</v>
      </c>
      <c r="F952" s="167" t="s">
        <v>1685</v>
      </c>
      <c r="H952" s="168">
        <v>39.993000000000002</v>
      </c>
      <c r="I952" s="169"/>
      <c r="L952" s="165"/>
      <c r="M952" s="170"/>
      <c r="T952" s="171"/>
      <c r="AT952" s="166" t="s">
        <v>184</v>
      </c>
      <c r="AU952" s="166" t="s">
        <v>89</v>
      </c>
      <c r="AV952" s="13" t="s">
        <v>89</v>
      </c>
      <c r="AW952" s="13" t="s">
        <v>31</v>
      </c>
      <c r="AX952" s="13" t="s">
        <v>76</v>
      </c>
      <c r="AY952" s="166" t="s">
        <v>175</v>
      </c>
    </row>
    <row r="953" spans="2:65" s="13" customFormat="1" ht="33.75">
      <c r="B953" s="165"/>
      <c r="D953" s="159" t="s">
        <v>184</v>
      </c>
      <c r="E953" s="166" t="s">
        <v>1</v>
      </c>
      <c r="F953" s="167" t="s">
        <v>1686</v>
      </c>
      <c r="H953" s="168">
        <v>84.661000000000001</v>
      </c>
      <c r="I953" s="169"/>
      <c r="L953" s="165"/>
      <c r="M953" s="170"/>
      <c r="T953" s="171"/>
      <c r="AT953" s="166" t="s">
        <v>184</v>
      </c>
      <c r="AU953" s="166" t="s">
        <v>89</v>
      </c>
      <c r="AV953" s="13" t="s">
        <v>89</v>
      </c>
      <c r="AW953" s="13" t="s">
        <v>31</v>
      </c>
      <c r="AX953" s="13" t="s">
        <v>76</v>
      </c>
      <c r="AY953" s="166" t="s">
        <v>175</v>
      </c>
    </row>
    <row r="954" spans="2:65" s="13" customFormat="1" ht="22.5">
      <c r="B954" s="165"/>
      <c r="D954" s="159" t="s">
        <v>184</v>
      </c>
      <c r="E954" s="166" t="s">
        <v>1</v>
      </c>
      <c r="F954" s="167" t="s">
        <v>1687</v>
      </c>
      <c r="H954" s="168">
        <v>69.293000000000006</v>
      </c>
      <c r="I954" s="169"/>
      <c r="L954" s="165"/>
      <c r="M954" s="170"/>
      <c r="T954" s="171"/>
      <c r="AT954" s="166" t="s">
        <v>184</v>
      </c>
      <c r="AU954" s="166" t="s">
        <v>89</v>
      </c>
      <c r="AV954" s="13" t="s">
        <v>89</v>
      </c>
      <c r="AW954" s="13" t="s">
        <v>31</v>
      </c>
      <c r="AX954" s="13" t="s">
        <v>76</v>
      </c>
      <c r="AY954" s="166" t="s">
        <v>175</v>
      </c>
    </row>
    <row r="955" spans="2:65" s="13" customFormat="1" ht="22.5">
      <c r="B955" s="165"/>
      <c r="D955" s="159" t="s">
        <v>184</v>
      </c>
      <c r="E955" s="166" t="s">
        <v>1</v>
      </c>
      <c r="F955" s="167" t="s">
        <v>1688</v>
      </c>
      <c r="H955" s="168">
        <v>82.155000000000001</v>
      </c>
      <c r="I955" s="169"/>
      <c r="L955" s="165"/>
      <c r="M955" s="170"/>
      <c r="T955" s="171"/>
      <c r="AT955" s="166" t="s">
        <v>184</v>
      </c>
      <c r="AU955" s="166" t="s">
        <v>89</v>
      </c>
      <c r="AV955" s="13" t="s">
        <v>89</v>
      </c>
      <c r="AW955" s="13" t="s">
        <v>31</v>
      </c>
      <c r="AX955" s="13" t="s">
        <v>76</v>
      </c>
      <c r="AY955" s="166" t="s">
        <v>175</v>
      </c>
    </row>
    <row r="956" spans="2:65" s="14" customFormat="1">
      <c r="B956" s="183"/>
      <c r="D956" s="159" t="s">
        <v>184</v>
      </c>
      <c r="E956" s="184" t="s">
        <v>1</v>
      </c>
      <c r="F956" s="185" t="s">
        <v>204</v>
      </c>
      <c r="H956" s="186">
        <v>5391.2210000000005</v>
      </c>
      <c r="I956" s="187"/>
      <c r="L956" s="183"/>
      <c r="M956" s="188"/>
      <c r="T956" s="189"/>
      <c r="AT956" s="184" t="s">
        <v>184</v>
      </c>
      <c r="AU956" s="184" t="s">
        <v>89</v>
      </c>
      <c r="AV956" s="14" t="s">
        <v>182</v>
      </c>
      <c r="AW956" s="14" t="s">
        <v>31</v>
      </c>
      <c r="AX956" s="14" t="s">
        <v>83</v>
      </c>
      <c r="AY956" s="184" t="s">
        <v>175</v>
      </c>
    </row>
    <row r="957" spans="2:65" s="1" customFormat="1" ht="37.9" customHeight="1">
      <c r="B957" s="143"/>
      <c r="C957" s="144" t="s">
        <v>620</v>
      </c>
      <c r="D957" s="144" t="s">
        <v>178</v>
      </c>
      <c r="E957" s="145" t="s">
        <v>2194</v>
      </c>
      <c r="F957" s="146" t="s">
        <v>2195</v>
      </c>
      <c r="G957" s="147" t="s">
        <v>197</v>
      </c>
      <c r="H957" s="148">
        <v>471.512</v>
      </c>
      <c r="I957" s="149"/>
      <c r="J957" s="150">
        <f>ROUND(I957*H957,2)</f>
        <v>0</v>
      </c>
      <c r="K957" s="151"/>
      <c r="L957" s="32"/>
      <c r="M957" s="152" t="s">
        <v>1</v>
      </c>
      <c r="N957" s="153" t="s">
        <v>42</v>
      </c>
      <c r="P957" s="154">
        <f>O957*H957</f>
        <v>0</v>
      </c>
      <c r="Q957" s="154">
        <v>0</v>
      </c>
      <c r="R957" s="154">
        <f>Q957*H957</f>
        <v>0</v>
      </c>
      <c r="S957" s="154">
        <v>6.8000000000000005E-2</v>
      </c>
      <c r="T957" s="155">
        <f>S957*H957</f>
        <v>32.062816000000005</v>
      </c>
      <c r="AR957" s="156" t="s">
        <v>182</v>
      </c>
      <c r="AT957" s="156" t="s">
        <v>178</v>
      </c>
      <c r="AU957" s="156" t="s">
        <v>89</v>
      </c>
      <c r="AY957" s="17" t="s">
        <v>175</v>
      </c>
      <c r="BE957" s="157">
        <f>IF(N957="základná",J957,0)</f>
        <v>0</v>
      </c>
      <c r="BF957" s="157">
        <f>IF(N957="znížená",J957,0)</f>
        <v>0</v>
      </c>
      <c r="BG957" s="157">
        <f>IF(N957="zákl. prenesená",J957,0)</f>
        <v>0</v>
      </c>
      <c r="BH957" s="157">
        <f>IF(N957="zníž. prenesená",J957,0)</f>
        <v>0</v>
      </c>
      <c r="BI957" s="157">
        <f>IF(N957="nulová",J957,0)</f>
        <v>0</v>
      </c>
      <c r="BJ957" s="17" t="s">
        <v>89</v>
      </c>
      <c r="BK957" s="157">
        <f>ROUND(I957*H957,2)</f>
        <v>0</v>
      </c>
      <c r="BL957" s="17" t="s">
        <v>182</v>
      </c>
      <c r="BM957" s="156" t="s">
        <v>2196</v>
      </c>
    </row>
    <row r="958" spans="2:65" s="12" customFormat="1">
      <c r="B958" s="158"/>
      <c r="D958" s="159" t="s">
        <v>184</v>
      </c>
      <c r="E958" s="160" t="s">
        <v>1</v>
      </c>
      <c r="F958" s="161" t="s">
        <v>2197</v>
      </c>
      <c r="H958" s="160" t="s">
        <v>1</v>
      </c>
      <c r="I958" s="162"/>
      <c r="L958" s="158"/>
      <c r="M958" s="163"/>
      <c r="T958" s="164"/>
      <c r="AT958" s="160" t="s">
        <v>184</v>
      </c>
      <c r="AU958" s="160" t="s">
        <v>89</v>
      </c>
      <c r="AV958" s="12" t="s">
        <v>83</v>
      </c>
      <c r="AW958" s="12" t="s">
        <v>31</v>
      </c>
      <c r="AX958" s="12" t="s">
        <v>76</v>
      </c>
      <c r="AY958" s="160" t="s">
        <v>175</v>
      </c>
    </row>
    <row r="959" spans="2:65" s="13" customFormat="1">
      <c r="B959" s="165"/>
      <c r="D959" s="159" t="s">
        <v>184</v>
      </c>
      <c r="E959" s="166" t="s">
        <v>1</v>
      </c>
      <c r="F959" s="167" t="s">
        <v>2198</v>
      </c>
      <c r="H959" s="168">
        <v>13.84</v>
      </c>
      <c r="I959" s="169"/>
      <c r="L959" s="165"/>
      <c r="M959" s="170"/>
      <c r="T959" s="171"/>
      <c r="AT959" s="166" t="s">
        <v>184</v>
      </c>
      <c r="AU959" s="166" t="s">
        <v>89</v>
      </c>
      <c r="AV959" s="13" t="s">
        <v>89</v>
      </c>
      <c r="AW959" s="13" t="s">
        <v>31</v>
      </c>
      <c r="AX959" s="13" t="s">
        <v>76</v>
      </c>
      <c r="AY959" s="166" t="s">
        <v>175</v>
      </c>
    </row>
    <row r="960" spans="2:65" s="13" customFormat="1">
      <c r="B960" s="165"/>
      <c r="D960" s="159" t="s">
        <v>184</v>
      </c>
      <c r="E960" s="166" t="s">
        <v>1</v>
      </c>
      <c r="F960" s="167" t="s">
        <v>2199</v>
      </c>
      <c r="H960" s="168">
        <v>7.6</v>
      </c>
      <c r="I960" s="169"/>
      <c r="L960" s="165"/>
      <c r="M960" s="170"/>
      <c r="T960" s="171"/>
      <c r="AT960" s="166" t="s">
        <v>184</v>
      </c>
      <c r="AU960" s="166" t="s">
        <v>89</v>
      </c>
      <c r="AV960" s="13" t="s">
        <v>89</v>
      </c>
      <c r="AW960" s="13" t="s">
        <v>31</v>
      </c>
      <c r="AX960" s="13" t="s">
        <v>76</v>
      </c>
      <c r="AY960" s="166" t="s">
        <v>175</v>
      </c>
    </row>
    <row r="961" spans="2:65" s="13" customFormat="1">
      <c r="B961" s="165"/>
      <c r="D961" s="159" t="s">
        <v>184</v>
      </c>
      <c r="E961" s="166" t="s">
        <v>1</v>
      </c>
      <c r="F961" s="167" t="s">
        <v>2200</v>
      </c>
      <c r="H961" s="168">
        <v>7.2</v>
      </c>
      <c r="I961" s="169"/>
      <c r="L961" s="165"/>
      <c r="M961" s="170"/>
      <c r="T961" s="171"/>
      <c r="AT961" s="166" t="s">
        <v>184</v>
      </c>
      <c r="AU961" s="166" t="s">
        <v>89</v>
      </c>
      <c r="AV961" s="13" t="s">
        <v>89</v>
      </c>
      <c r="AW961" s="13" t="s">
        <v>31</v>
      </c>
      <c r="AX961" s="13" t="s">
        <v>76</v>
      </c>
      <c r="AY961" s="166" t="s">
        <v>175</v>
      </c>
    </row>
    <row r="962" spans="2:65" s="13" customFormat="1" ht="33.75">
      <c r="B962" s="165"/>
      <c r="D962" s="159" t="s">
        <v>184</v>
      </c>
      <c r="E962" s="166" t="s">
        <v>1</v>
      </c>
      <c r="F962" s="167" t="s">
        <v>2201</v>
      </c>
      <c r="H962" s="168">
        <v>37.840000000000003</v>
      </c>
      <c r="I962" s="169"/>
      <c r="L962" s="165"/>
      <c r="M962" s="170"/>
      <c r="T962" s="171"/>
      <c r="AT962" s="166" t="s">
        <v>184</v>
      </c>
      <c r="AU962" s="166" t="s">
        <v>89</v>
      </c>
      <c r="AV962" s="13" t="s">
        <v>89</v>
      </c>
      <c r="AW962" s="13" t="s">
        <v>31</v>
      </c>
      <c r="AX962" s="13" t="s">
        <v>76</v>
      </c>
      <c r="AY962" s="166" t="s">
        <v>175</v>
      </c>
    </row>
    <row r="963" spans="2:65" s="13" customFormat="1">
      <c r="B963" s="165"/>
      <c r="D963" s="159" t="s">
        <v>184</v>
      </c>
      <c r="E963" s="166" t="s">
        <v>1</v>
      </c>
      <c r="F963" s="167" t="s">
        <v>2202</v>
      </c>
      <c r="H963" s="168">
        <v>53.6</v>
      </c>
      <c r="I963" s="169"/>
      <c r="L963" s="165"/>
      <c r="M963" s="170"/>
      <c r="T963" s="171"/>
      <c r="AT963" s="166" t="s">
        <v>184</v>
      </c>
      <c r="AU963" s="166" t="s">
        <v>89</v>
      </c>
      <c r="AV963" s="13" t="s">
        <v>89</v>
      </c>
      <c r="AW963" s="13" t="s">
        <v>31</v>
      </c>
      <c r="AX963" s="13" t="s">
        <v>76</v>
      </c>
      <c r="AY963" s="166" t="s">
        <v>175</v>
      </c>
    </row>
    <row r="964" spans="2:65" s="13" customFormat="1">
      <c r="B964" s="165"/>
      <c r="D964" s="159" t="s">
        <v>184</v>
      </c>
      <c r="E964" s="166" t="s">
        <v>1</v>
      </c>
      <c r="F964" s="167" t="s">
        <v>2203</v>
      </c>
      <c r="H964" s="168">
        <v>15.8</v>
      </c>
      <c r="I964" s="169"/>
      <c r="L964" s="165"/>
      <c r="M964" s="170"/>
      <c r="T964" s="171"/>
      <c r="AT964" s="166" t="s">
        <v>184</v>
      </c>
      <c r="AU964" s="166" t="s">
        <v>89</v>
      </c>
      <c r="AV964" s="13" t="s">
        <v>89</v>
      </c>
      <c r="AW964" s="13" t="s">
        <v>31</v>
      </c>
      <c r="AX964" s="13" t="s">
        <v>76</v>
      </c>
      <c r="AY964" s="166" t="s">
        <v>175</v>
      </c>
    </row>
    <row r="965" spans="2:65" s="13" customFormat="1">
      <c r="B965" s="165"/>
      <c r="D965" s="159" t="s">
        <v>184</v>
      </c>
      <c r="E965" s="166" t="s">
        <v>1</v>
      </c>
      <c r="F965" s="167" t="s">
        <v>2204</v>
      </c>
      <c r="H965" s="168">
        <v>17.54</v>
      </c>
      <c r="I965" s="169"/>
      <c r="L965" s="165"/>
      <c r="M965" s="170"/>
      <c r="T965" s="171"/>
      <c r="AT965" s="166" t="s">
        <v>184</v>
      </c>
      <c r="AU965" s="166" t="s">
        <v>89</v>
      </c>
      <c r="AV965" s="13" t="s">
        <v>89</v>
      </c>
      <c r="AW965" s="13" t="s">
        <v>31</v>
      </c>
      <c r="AX965" s="13" t="s">
        <v>76</v>
      </c>
      <c r="AY965" s="166" t="s">
        <v>175</v>
      </c>
    </row>
    <row r="966" spans="2:65" s="13" customFormat="1" ht="33.75">
      <c r="B966" s="165"/>
      <c r="D966" s="159" t="s">
        <v>184</v>
      </c>
      <c r="E966" s="166" t="s">
        <v>1</v>
      </c>
      <c r="F966" s="167" t="s">
        <v>2205</v>
      </c>
      <c r="H966" s="168">
        <v>40.840000000000003</v>
      </c>
      <c r="I966" s="169"/>
      <c r="L966" s="165"/>
      <c r="M966" s="170"/>
      <c r="T966" s="171"/>
      <c r="AT966" s="166" t="s">
        <v>184</v>
      </c>
      <c r="AU966" s="166" t="s">
        <v>89</v>
      </c>
      <c r="AV966" s="13" t="s">
        <v>89</v>
      </c>
      <c r="AW966" s="13" t="s">
        <v>31</v>
      </c>
      <c r="AX966" s="13" t="s">
        <v>76</v>
      </c>
      <c r="AY966" s="166" t="s">
        <v>175</v>
      </c>
    </row>
    <row r="967" spans="2:65" s="13" customFormat="1" ht="33.75">
      <c r="B967" s="165"/>
      <c r="D967" s="159" t="s">
        <v>184</v>
      </c>
      <c r="E967" s="166" t="s">
        <v>1</v>
      </c>
      <c r="F967" s="167" t="s">
        <v>2206</v>
      </c>
      <c r="H967" s="168">
        <v>49.472000000000001</v>
      </c>
      <c r="I967" s="169"/>
      <c r="L967" s="165"/>
      <c r="M967" s="170"/>
      <c r="T967" s="171"/>
      <c r="AT967" s="166" t="s">
        <v>184</v>
      </c>
      <c r="AU967" s="166" t="s">
        <v>89</v>
      </c>
      <c r="AV967" s="13" t="s">
        <v>89</v>
      </c>
      <c r="AW967" s="13" t="s">
        <v>31</v>
      </c>
      <c r="AX967" s="13" t="s">
        <v>76</v>
      </c>
      <c r="AY967" s="166" t="s">
        <v>175</v>
      </c>
    </row>
    <row r="968" spans="2:65" s="13" customFormat="1">
      <c r="B968" s="165"/>
      <c r="D968" s="159" t="s">
        <v>184</v>
      </c>
      <c r="E968" s="166" t="s">
        <v>1</v>
      </c>
      <c r="F968" s="167" t="s">
        <v>2207</v>
      </c>
      <c r="H968" s="168">
        <v>37.94</v>
      </c>
      <c r="I968" s="169"/>
      <c r="L968" s="165"/>
      <c r="M968" s="170"/>
      <c r="T968" s="171"/>
      <c r="AT968" s="166" t="s">
        <v>184</v>
      </c>
      <c r="AU968" s="166" t="s">
        <v>89</v>
      </c>
      <c r="AV968" s="13" t="s">
        <v>89</v>
      </c>
      <c r="AW968" s="13" t="s">
        <v>31</v>
      </c>
      <c r="AX968" s="13" t="s">
        <v>76</v>
      </c>
      <c r="AY968" s="166" t="s">
        <v>175</v>
      </c>
    </row>
    <row r="969" spans="2:65" s="13" customFormat="1">
      <c r="B969" s="165"/>
      <c r="D969" s="159" t="s">
        <v>184</v>
      </c>
      <c r="E969" s="166" t="s">
        <v>1</v>
      </c>
      <c r="F969" s="167" t="s">
        <v>2208</v>
      </c>
      <c r="H969" s="168">
        <v>11.08</v>
      </c>
      <c r="I969" s="169"/>
      <c r="L969" s="165"/>
      <c r="M969" s="170"/>
      <c r="T969" s="171"/>
      <c r="AT969" s="166" t="s">
        <v>184</v>
      </c>
      <c r="AU969" s="166" t="s">
        <v>89</v>
      </c>
      <c r="AV969" s="13" t="s">
        <v>89</v>
      </c>
      <c r="AW969" s="13" t="s">
        <v>31</v>
      </c>
      <c r="AX969" s="13" t="s">
        <v>76</v>
      </c>
      <c r="AY969" s="166" t="s">
        <v>175</v>
      </c>
    </row>
    <row r="970" spans="2:65" s="13" customFormat="1">
      <c r="B970" s="165"/>
      <c r="D970" s="159" t="s">
        <v>184</v>
      </c>
      <c r="E970" s="166" t="s">
        <v>1</v>
      </c>
      <c r="F970" s="167" t="s">
        <v>2209</v>
      </c>
      <c r="H970" s="168">
        <v>8.8000000000000007</v>
      </c>
      <c r="I970" s="169"/>
      <c r="L970" s="165"/>
      <c r="M970" s="170"/>
      <c r="T970" s="171"/>
      <c r="AT970" s="166" t="s">
        <v>184</v>
      </c>
      <c r="AU970" s="166" t="s">
        <v>89</v>
      </c>
      <c r="AV970" s="13" t="s">
        <v>89</v>
      </c>
      <c r="AW970" s="13" t="s">
        <v>31</v>
      </c>
      <c r="AX970" s="13" t="s">
        <v>76</v>
      </c>
      <c r="AY970" s="166" t="s">
        <v>175</v>
      </c>
    </row>
    <row r="971" spans="2:65" s="13" customFormat="1">
      <c r="B971" s="165"/>
      <c r="D971" s="159" t="s">
        <v>184</v>
      </c>
      <c r="E971" s="166" t="s">
        <v>1</v>
      </c>
      <c r="F971" s="167" t="s">
        <v>2210</v>
      </c>
      <c r="H971" s="168">
        <v>23.2</v>
      </c>
      <c r="I971" s="169"/>
      <c r="L971" s="165"/>
      <c r="M971" s="170"/>
      <c r="T971" s="171"/>
      <c r="AT971" s="166" t="s">
        <v>184</v>
      </c>
      <c r="AU971" s="166" t="s">
        <v>89</v>
      </c>
      <c r="AV971" s="13" t="s">
        <v>89</v>
      </c>
      <c r="AW971" s="13" t="s">
        <v>31</v>
      </c>
      <c r="AX971" s="13" t="s">
        <v>76</v>
      </c>
      <c r="AY971" s="166" t="s">
        <v>175</v>
      </c>
    </row>
    <row r="972" spans="2:65" s="13" customFormat="1" ht="33.75">
      <c r="B972" s="165"/>
      <c r="D972" s="159" t="s">
        <v>184</v>
      </c>
      <c r="E972" s="166" t="s">
        <v>1</v>
      </c>
      <c r="F972" s="167" t="s">
        <v>2211</v>
      </c>
      <c r="H972" s="168">
        <v>50.787999999999997</v>
      </c>
      <c r="I972" s="169"/>
      <c r="L972" s="165"/>
      <c r="M972" s="170"/>
      <c r="T972" s="171"/>
      <c r="AT972" s="166" t="s">
        <v>184</v>
      </c>
      <c r="AU972" s="166" t="s">
        <v>89</v>
      </c>
      <c r="AV972" s="13" t="s">
        <v>89</v>
      </c>
      <c r="AW972" s="13" t="s">
        <v>31</v>
      </c>
      <c r="AX972" s="13" t="s">
        <v>76</v>
      </c>
      <c r="AY972" s="166" t="s">
        <v>175</v>
      </c>
    </row>
    <row r="973" spans="2:65" s="13" customFormat="1">
      <c r="B973" s="165"/>
      <c r="D973" s="159" t="s">
        <v>184</v>
      </c>
      <c r="E973" s="166" t="s">
        <v>1</v>
      </c>
      <c r="F973" s="167" t="s">
        <v>2212</v>
      </c>
      <c r="H973" s="168">
        <v>45.972000000000001</v>
      </c>
      <c r="I973" s="169"/>
      <c r="L973" s="165"/>
      <c r="M973" s="170"/>
      <c r="T973" s="171"/>
      <c r="AT973" s="166" t="s">
        <v>184</v>
      </c>
      <c r="AU973" s="166" t="s">
        <v>89</v>
      </c>
      <c r="AV973" s="13" t="s">
        <v>89</v>
      </c>
      <c r="AW973" s="13" t="s">
        <v>31</v>
      </c>
      <c r="AX973" s="13" t="s">
        <v>76</v>
      </c>
      <c r="AY973" s="166" t="s">
        <v>175</v>
      </c>
    </row>
    <row r="974" spans="2:65" s="13" customFormat="1">
      <c r="B974" s="165"/>
      <c r="D974" s="159" t="s">
        <v>184</v>
      </c>
      <c r="E974" s="166" t="s">
        <v>1</v>
      </c>
      <c r="F974" s="167" t="s">
        <v>2213</v>
      </c>
      <c r="H974" s="168">
        <v>50</v>
      </c>
      <c r="I974" s="169"/>
      <c r="L974" s="165"/>
      <c r="M974" s="170"/>
      <c r="T974" s="171"/>
      <c r="AT974" s="166" t="s">
        <v>184</v>
      </c>
      <c r="AU974" s="166" t="s">
        <v>89</v>
      </c>
      <c r="AV974" s="13" t="s">
        <v>89</v>
      </c>
      <c r="AW974" s="13" t="s">
        <v>31</v>
      </c>
      <c r="AX974" s="13" t="s">
        <v>76</v>
      </c>
      <c r="AY974" s="166" t="s">
        <v>175</v>
      </c>
    </row>
    <row r="975" spans="2:65" s="14" customFormat="1">
      <c r="B975" s="183"/>
      <c r="D975" s="159" t="s">
        <v>184</v>
      </c>
      <c r="E975" s="184" t="s">
        <v>1</v>
      </c>
      <c r="F975" s="185" t="s">
        <v>204</v>
      </c>
      <c r="H975" s="186">
        <v>471.512</v>
      </c>
      <c r="I975" s="187"/>
      <c r="L975" s="183"/>
      <c r="M975" s="188"/>
      <c r="T975" s="189"/>
      <c r="AT975" s="184" t="s">
        <v>184</v>
      </c>
      <c r="AU975" s="184" t="s">
        <v>89</v>
      </c>
      <c r="AV975" s="14" t="s">
        <v>182</v>
      </c>
      <c r="AW975" s="14" t="s">
        <v>31</v>
      </c>
      <c r="AX975" s="14" t="s">
        <v>83</v>
      </c>
      <c r="AY975" s="184" t="s">
        <v>175</v>
      </c>
    </row>
    <row r="976" spans="2:65" s="1" customFormat="1" ht="24.2" customHeight="1">
      <c r="B976" s="143"/>
      <c r="C976" s="144" t="s">
        <v>624</v>
      </c>
      <c r="D976" s="144" t="s">
        <v>178</v>
      </c>
      <c r="E976" s="145" t="s">
        <v>2214</v>
      </c>
      <c r="F976" s="146" t="s">
        <v>375</v>
      </c>
      <c r="G976" s="147" t="s">
        <v>376</v>
      </c>
      <c r="H976" s="148">
        <v>557.33199999999999</v>
      </c>
      <c r="I976" s="149"/>
      <c r="J976" s="150">
        <f>ROUND(I976*H976,2)</f>
        <v>0</v>
      </c>
      <c r="K976" s="151"/>
      <c r="L976" s="32"/>
      <c r="M976" s="152" t="s">
        <v>1</v>
      </c>
      <c r="N976" s="153" t="s">
        <v>42</v>
      </c>
      <c r="P976" s="154">
        <f>O976*H976</f>
        <v>0</v>
      </c>
      <c r="Q976" s="154">
        <v>0</v>
      </c>
      <c r="R976" s="154">
        <f>Q976*H976</f>
        <v>0</v>
      </c>
      <c r="S976" s="154">
        <v>0</v>
      </c>
      <c r="T976" s="155">
        <f>S976*H976</f>
        <v>0</v>
      </c>
      <c r="AR976" s="156" t="s">
        <v>182</v>
      </c>
      <c r="AT976" s="156" t="s">
        <v>178</v>
      </c>
      <c r="AU976" s="156" t="s">
        <v>89</v>
      </c>
      <c r="AY976" s="17" t="s">
        <v>175</v>
      </c>
      <c r="BE976" s="157">
        <f>IF(N976="základná",J976,0)</f>
        <v>0</v>
      </c>
      <c r="BF976" s="157">
        <f>IF(N976="znížená",J976,0)</f>
        <v>0</v>
      </c>
      <c r="BG976" s="157">
        <f>IF(N976="zákl. prenesená",J976,0)</f>
        <v>0</v>
      </c>
      <c r="BH976" s="157">
        <f>IF(N976="zníž. prenesená",J976,0)</f>
        <v>0</v>
      </c>
      <c r="BI976" s="157">
        <f>IF(N976="nulová",J976,0)</f>
        <v>0</v>
      </c>
      <c r="BJ976" s="17" t="s">
        <v>89</v>
      </c>
      <c r="BK976" s="157">
        <f>ROUND(I976*H976,2)</f>
        <v>0</v>
      </c>
      <c r="BL976" s="17" t="s">
        <v>182</v>
      </c>
      <c r="BM976" s="156" t="s">
        <v>2215</v>
      </c>
    </row>
    <row r="977" spans="2:65" s="1" customFormat="1" ht="21.75" customHeight="1">
      <c r="B977" s="143"/>
      <c r="C977" s="144" t="s">
        <v>628</v>
      </c>
      <c r="D977" s="144" t="s">
        <v>178</v>
      </c>
      <c r="E977" s="145" t="s">
        <v>383</v>
      </c>
      <c r="F977" s="146" t="s">
        <v>384</v>
      </c>
      <c r="G977" s="147" t="s">
        <v>376</v>
      </c>
      <c r="H977" s="148">
        <v>557.33199999999999</v>
      </c>
      <c r="I977" s="149"/>
      <c r="J977" s="150">
        <f>ROUND(I977*H977,2)</f>
        <v>0</v>
      </c>
      <c r="K977" s="151"/>
      <c r="L977" s="32"/>
      <c r="M977" s="152" t="s">
        <v>1</v>
      </c>
      <c r="N977" s="153" t="s">
        <v>42</v>
      </c>
      <c r="P977" s="154">
        <f>O977*H977</f>
        <v>0</v>
      </c>
      <c r="Q977" s="154">
        <v>0</v>
      </c>
      <c r="R977" s="154">
        <f>Q977*H977</f>
        <v>0</v>
      </c>
      <c r="S977" s="154">
        <v>0</v>
      </c>
      <c r="T977" s="155">
        <f>S977*H977</f>
        <v>0</v>
      </c>
      <c r="AR977" s="156" t="s">
        <v>182</v>
      </c>
      <c r="AT977" s="156" t="s">
        <v>178</v>
      </c>
      <c r="AU977" s="156" t="s">
        <v>89</v>
      </c>
      <c r="AY977" s="17" t="s">
        <v>175</v>
      </c>
      <c r="BE977" s="157">
        <f>IF(N977="základná",J977,0)</f>
        <v>0</v>
      </c>
      <c r="BF977" s="157">
        <f>IF(N977="znížená",J977,0)</f>
        <v>0</v>
      </c>
      <c r="BG977" s="157">
        <f>IF(N977="zákl. prenesená",J977,0)</f>
        <v>0</v>
      </c>
      <c r="BH977" s="157">
        <f>IF(N977="zníž. prenesená",J977,0)</f>
        <v>0</v>
      </c>
      <c r="BI977" s="157">
        <f>IF(N977="nulová",J977,0)</f>
        <v>0</v>
      </c>
      <c r="BJ977" s="17" t="s">
        <v>89</v>
      </c>
      <c r="BK977" s="157">
        <f>ROUND(I977*H977,2)</f>
        <v>0</v>
      </c>
      <c r="BL977" s="17" t="s">
        <v>182</v>
      </c>
      <c r="BM977" s="156" t="s">
        <v>2216</v>
      </c>
    </row>
    <row r="978" spans="2:65" s="1" customFormat="1" ht="24.2" customHeight="1">
      <c r="B978" s="143"/>
      <c r="C978" s="144" t="s">
        <v>632</v>
      </c>
      <c r="D978" s="144" t="s">
        <v>178</v>
      </c>
      <c r="E978" s="145" t="s">
        <v>387</v>
      </c>
      <c r="F978" s="146" t="s">
        <v>388</v>
      </c>
      <c r="G978" s="147" t="s">
        <v>376</v>
      </c>
      <c r="H978" s="148">
        <v>5015.9880000000003</v>
      </c>
      <c r="I978" s="149"/>
      <c r="J978" s="150">
        <f>ROUND(I978*H978,2)</f>
        <v>0</v>
      </c>
      <c r="K978" s="151"/>
      <c r="L978" s="32"/>
      <c r="M978" s="152" t="s">
        <v>1</v>
      </c>
      <c r="N978" s="153" t="s">
        <v>42</v>
      </c>
      <c r="P978" s="154">
        <f>O978*H978</f>
        <v>0</v>
      </c>
      <c r="Q978" s="154">
        <v>0</v>
      </c>
      <c r="R978" s="154">
        <f>Q978*H978</f>
        <v>0</v>
      </c>
      <c r="S978" s="154">
        <v>0</v>
      </c>
      <c r="T978" s="155">
        <f>S978*H978</f>
        <v>0</v>
      </c>
      <c r="AR978" s="156" t="s">
        <v>182</v>
      </c>
      <c r="AT978" s="156" t="s">
        <v>178</v>
      </c>
      <c r="AU978" s="156" t="s">
        <v>89</v>
      </c>
      <c r="AY978" s="17" t="s">
        <v>175</v>
      </c>
      <c r="BE978" s="157">
        <f>IF(N978="základná",J978,0)</f>
        <v>0</v>
      </c>
      <c r="BF978" s="157">
        <f>IF(N978="znížená",J978,0)</f>
        <v>0</v>
      </c>
      <c r="BG978" s="157">
        <f>IF(N978="zákl. prenesená",J978,0)</f>
        <v>0</v>
      </c>
      <c r="BH978" s="157">
        <f>IF(N978="zníž. prenesená",J978,0)</f>
        <v>0</v>
      </c>
      <c r="BI978" s="157">
        <f>IF(N978="nulová",J978,0)</f>
        <v>0</v>
      </c>
      <c r="BJ978" s="17" t="s">
        <v>89</v>
      </c>
      <c r="BK978" s="157">
        <f>ROUND(I978*H978,2)</f>
        <v>0</v>
      </c>
      <c r="BL978" s="17" t="s">
        <v>182</v>
      </c>
      <c r="BM978" s="156" t="s">
        <v>2217</v>
      </c>
    </row>
    <row r="979" spans="2:65" s="13" customFormat="1">
      <c r="B979" s="165"/>
      <c r="D979" s="159" t="s">
        <v>184</v>
      </c>
      <c r="E979" s="166" t="s">
        <v>1</v>
      </c>
      <c r="F979" s="167" t="s">
        <v>2218</v>
      </c>
      <c r="H979" s="168">
        <v>5015.9880000000003</v>
      </c>
      <c r="I979" s="169"/>
      <c r="L979" s="165"/>
      <c r="M979" s="170"/>
      <c r="T979" s="171"/>
      <c r="AT979" s="166" t="s">
        <v>184</v>
      </c>
      <c r="AU979" s="166" t="s">
        <v>89</v>
      </c>
      <c r="AV979" s="13" t="s">
        <v>89</v>
      </c>
      <c r="AW979" s="13" t="s">
        <v>31</v>
      </c>
      <c r="AX979" s="13" t="s">
        <v>83</v>
      </c>
      <c r="AY979" s="166" t="s">
        <v>175</v>
      </c>
    </row>
    <row r="980" spans="2:65" s="1" customFormat="1" ht="24.2" customHeight="1">
      <c r="B980" s="143"/>
      <c r="C980" s="144" t="s">
        <v>636</v>
      </c>
      <c r="D980" s="144" t="s">
        <v>178</v>
      </c>
      <c r="E980" s="145" t="s">
        <v>392</v>
      </c>
      <c r="F980" s="146" t="s">
        <v>393</v>
      </c>
      <c r="G980" s="147" t="s">
        <v>376</v>
      </c>
      <c r="H980" s="148">
        <v>557.33199999999999</v>
      </c>
      <c r="I980" s="149"/>
      <c r="J980" s="150">
        <f>ROUND(I980*H980,2)</f>
        <v>0</v>
      </c>
      <c r="K980" s="151"/>
      <c r="L980" s="32"/>
      <c r="M980" s="152" t="s">
        <v>1</v>
      </c>
      <c r="N980" s="153" t="s">
        <v>42</v>
      </c>
      <c r="P980" s="154">
        <f>O980*H980</f>
        <v>0</v>
      </c>
      <c r="Q980" s="154">
        <v>0</v>
      </c>
      <c r="R980" s="154">
        <f>Q980*H980</f>
        <v>0</v>
      </c>
      <c r="S980" s="154">
        <v>0</v>
      </c>
      <c r="T980" s="155">
        <f>S980*H980</f>
        <v>0</v>
      </c>
      <c r="AR980" s="156" t="s">
        <v>182</v>
      </c>
      <c r="AT980" s="156" t="s">
        <v>178</v>
      </c>
      <c r="AU980" s="156" t="s">
        <v>89</v>
      </c>
      <c r="AY980" s="17" t="s">
        <v>175</v>
      </c>
      <c r="BE980" s="157">
        <f>IF(N980="základná",J980,0)</f>
        <v>0</v>
      </c>
      <c r="BF980" s="157">
        <f>IF(N980="znížená",J980,0)</f>
        <v>0</v>
      </c>
      <c r="BG980" s="157">
        <f>IF(N980="zákl. prenesená",J980,0)</f>
        <v>0</v>
      </c>
      <c r="BH980" s="157">
        <f>IF(N980="zníž. prenesená",J980,0)</f>
        <v>0</v>
      </c>
      <c r="BI980" s="157">
        <f>IF(N980="nulová",J980,0)</f>
        <v>0</v>
      </c>
      <c r="BJ980" s="17" t="s">
        <v>89</v>
      </c>
      <c r="BK980" s="157">
        <f>ROUND(I980*H980,2)</f>
        <v>0</v>
      </c>
      <c r="BL980" s="17" t="s">
        <v>182</v>
      </c>
      <c r="BM980" s="156" t="s">
        <v>2219</v>
      </c>
    </row>
    <row r="981" spans="2:65" s="1" customFormat="1" ht="16.5" customHeight="1">
      <c r="B981" s="143"/>
      <c r="C981" s="144" t="s">
        <v>640</v>
      </c>
      <c r="D981" s="144" t="s">
        <v>178</v>
      </c>
      <c r="E981" s="145" t="s">
        <v>1210</v>
      </c>
      <c r="F981" s="146" t="s">
        <v>1211</v>
      </c>
      <c r="G981" s="147" t="s">
        <v>376</v>
      </c>
      <c r="H981" s="148">
        <v>557.33199999999999</v>
      </c>
      <c r="I981" s="149"/>
      <c r="J981" s="150">
        <f>ROUND(I981*H981,2)</f>
        <v>0</v>
      </c>
      <c r="K981" s="151"/>
      <c r="L981" s="32"/>
      <c r="M981" s="152" t="s">
        <v>1</v>
      </c>
      <c r="N981" s="153" t="s">
        <v>42</v>
      </c>
      <c r="P981" s="154">
        <f>O981*H981</f>
        <v>0</v>
      </c>
      <c r="Q981" s="154">
        <v>0</v>
      </c>
      <c r="R981" s="154">
        <f>Q981*H981</f>
        <v>0</v>
      </c>
      <c r="S981" s="154">
        <v>0</v>
      </c>
      <c r="T981" s="155">
        <f>S981*H981</f>
        <v>0</v>
      </c>
      <c r="AR981" s="156" t="s">
        <v>182</v>
      </c>
      <c r="AT981" s="156" t="s">
        <v>178</v>
      </c>
      <c r="AU981" s="156" t="s">
        <v>89</v>
      </c>
      <c r="AY981" s="17" t="s">
        <v>175</v>
      </c>
      <c r="BE981" s="157">
        <f>IF(N981="základná",J981,0)</f>
        <v>0</v>
      </c>
      <c r="BF981" s="157">
        <f>IF(N981="znížená",J981,0)</f>
        <v>0</v>
      </c>
      <c r="BG981" s="157">
        <f>IF(N981="zákl. prenesená",J981,0)</f>
        <v>0</v>
      </c>
      <c r="BH981" s="157">
        <f>IF(N981="zníž. prenesená",J981,0)</f>
        <v>0</v>
      </c>
      <c r="BI981" s="157">
        <f>IF(N981="nulová",J981,0)</f>
        <v>0</v>
      </c>
      <c r="BJ981" s="17" t="s">
        <v>89</v>
      </c>
      <c r="BK981" s="157">
        <f>ROUND(I981*H981,2)</f>
        <v>0</v>
      </c>
      <c r="BL981" s="17" t="s">
        <v>182</v>
      </c>
      <c r="BM981" s="156" t="s">
        <v>2220</v>
      </c>
    </row>
    <row r="982" spans="2:65" s="11" customFormat="1" ht="22.9" customHeight="1">
      <c r="B982" s="131"/>
      <c r="D982" s="132" t="s">
        <v>75</v>
      </c>
      <c r="E982" s="141" t="s">
        <v>399</v>
      </c>
      <c r="F982" s="141" t="s">
        <v>400</v>
      </c>
      <c r="I982" s="134"/>
      <c r="J982" s="142">
        <f>BK982</f>
        <v>0</v>
      </c>
      <c r="L982" s="131"/>
      <c r="M982" s="136"/>
      <c r="P982" s="137">
        <f>P983</f>
        <v>0</v>
      </c>
      <c r="R982" s="137">
        <f>R983</f>
        <v>0</v>
      </c>
      <c r="T982" s="138">
        <f>T983</f>
        <v>0</v>
      </c>
      <c r="AR982" s="132" t="s">
        <v>83</v>
      </c>
      <c r="AT982" s="139" t="s">
        <v>75</v>
      </c>
      <c r="AU982" s="139" t="s">
        <v>83</v>
      </c>
      <c r="AY982" s="132" t="s">
        <v>175</v>
      </c>
      <c r="BK982" s="140">
        <f>BK983</f>
        <v>0</v>
      </c>
    </row>
    <row r="983" spans="2:65" s="1" customFormat="1" ht="24.2" customHeight="1">
      <c r="B983" s="143"/>
      <c r="C983" s="144" t="s">
        <v>644</v>
      </c>
      <c r="D983" s="144" t="s">
        <v>178</v>
      </c>
      <c r="E983" s="145" t="s">
        <v>402</v>
      </c>
      <c r="F983" s="146" t="s">
        <v>403</v>
      </c>
      <c r="G983" s="147" t="s">
        <v>376</v>
      </c>
      <c r="H983" s="148">
        <v>246.262</v>
      </c>
      <c r="I983" s="149"/>
      <c r="J983" s="150">
        <f>ROUND(I983*H983,2)</f>
        <v>0</v>
      </c>
      <c r="K983" s="151"/>
      <c r="L983" s="32"/>
      <c r="M983" s="152" t="s">
        <v>1</v>
      </c>
      <c r="N983" s="153" t="s">
        <v>42</v>
      </c>
      <c r="P983" s="154">
        <f>O983*H983</f>
        <v>0</v>
      </c>
      <c r="Q983" s="154">
        <v>0</v>
      </c>
      <c r="R983" s="154">
        <f>Q983*H983</f>
        <v>0</v>
      </c>
      <c r="S983" s="154">
        <v>0</v>
      </c>
      <c r="T983" s="155">
        <f>S983*H983</f>
        <v>0</v>
      </c>
      <c r="AR983" s="156" t="s">
        <v>182</v>
      </c>
      <c r="AT983" s="156" t="s">
        <v>178</v>
      </c>
      <c r="AU983" s="156" t="s">
        <v>89</v>
      </c>
      <c r="AY983" s="17" t="s">
        <v>175</v>
      </c>
      <c r="BE983" s="157">
        <f>IF(N983="základná",J983,0)</f>
        <v>0</v>
      </c>
      <c r="BF983" s="157">
        <f>IF(N983="znížená",J983,0)</f>
        <v>0</v>
      </c>
      <c r="BG983" s="157">
        <f>IF(N983="zákl. prenesená",J983,0)</f>
        <v>0</v>
      </c>
      <c r="BH983" s="157">
        <f>IF(N983="zníž. prenesená",J983,0)</f>
        <v>0</v>
      </c>
      <c r="BI983" s="157">
        <f>IF(N983="nulová",J983,0)</f>
        <v>0</v>
      </c>
      <c r="BJ983" s="17" t="s">
        <v>89</v>
      </c>
      <c r="BK983" s="157">
        <f>ROUND(I983*H983,2)</f>
        <v>0</v>
      </c>
      <c r="BL983" s="17" t="s">
        <v>182</v>
      </c>
      <c r="BM983" s="156" t="s">
        <v>2221</v>
      </c>
    </row>
    <row r="984" spans="2:65" s="11" customFormat="1" ht="25.9" customHeight="1">
      <c r="B984" s="131"/>
      <c r="D984" s="132" t="s">
        <v>75</v>
      </c>
      <c r="E984" s="133" t="s">
        <v>434</v>
      </c>
      <c r="F984" s="133" t="s">
        <v>435</v>
      </c>
      <c r="I984" s="134"/>
      <c r="J984" s="135">
        <f>BK984</f>
        <v>0</v>
      </c>
      <c r="L984" s="131"/>
      <c r="M984" s="136"/>
      <c r="P984" s="137">
        <f>P985+P1044+P1127+P1139+P1152+P1213+P1219+P1237+P1274+P1297+P1313</f>
        <v>0</v>
      </c>
      <c r="R984" s="137">
        <f>R985+R1044+R1127+R1139+R1152+R1213+R1219+R1237+R1274+R1297+R1313</f>
        <v>90.347307383329991</v>
      </c>
      <c r="T984" s="138">
        <f>T985+T1044+T1127+T1139+T1152+T1213+T1219+T1237+T1274+T1297+T1313</f>
        <v>20.358667399999998</v>
      </c>
      <c r="AR984" s="132" t="s">
        <v>89</v>
      </c>
      <c r="AT984" s="139" t="s">
        <v>75</v>
      </c>
      <c r="AU984" s="139" t="s">
        <v>76</v>
      </c>
      <c r="AY984" s="132" t="s">
        <v>175</v>
      </c>
      <c r="BK984" s="140">
        <f>BK985+BK1044+BK1127+BK1139+BK1152+BK1213+BK1219+BK1237+BK1274+BK1297+BK1313</f>
        <v>0</v>
      </c>
    </row>
    <row r="985" spans="2:65" s="11" customFormat="1" ht="22.9" customHeight="1">
      <c r="B985" s="131"/>
      <c r="D985" s="132" t="s">
        <v>75</v>
      </c>
      <c r="E985" s="141" t="s">
        <v>405</v>
      </c>
      <c r="F985" s="141" t="s">
        <v>406</v>
      </c>
      <c r="I985" s="134"/>
      <c r="J985" s="142">
        <f>BK985</f>
        <v>0</v>
      </c>
      <c r="L985" s="131"/>
      <c r="M985" s="136"/>
      <c r="P985" s="137">
        <f>SUM(P986:P1043)</f>
        <v>0</v>
      </c>
      <c r="R985" s="137">
        <f>SUM(R986:R1043)</f>
        <v>0.92338785000000012</v>
      </c>
      <c r="T985" s="138">
        <f>SUM(T986:T1043)</f>
        <v>0</v>
      </c>
      <c r="AR985" s="132" t="s">
        <v>89</v>
      </c>
      <c r="AT985" s="139" t="s">
        <v>75</v>
      </c>
      <c r="AU985" s="139" t="s">
        <v>83</v>
      </c>
      <c r="AY985" s="132" t="s">
        <v>175</v>
      </c>
      <c r="BK985" s="140">
        <f>SUM(BK986:BK1043)</f>
        <v>0</v>
      </c>
    </row>
    <row r="986" spans="2:65" s="1" customFormat="1" ht="37.9" customHeight="1">
      <c r="B986" s="143"/>
      <c r="C986" s="144" t="s">
        <v>650</v>
      </c>
      <c r="D986" s="144" t="s">
        <v>178</v>
      </c>
      <c r="E986" s="145" t="s">
        <v>2222</v>
      </c>
      <c r="F986" s="146" t="s">
        <v>2223</v>
      </c>
      <c r="G986" s="147" t="s">
        <v>197</v>
      </c>
      <c r="H986" s="148">
        <v>89.775000000000006</v>
      </c>
      <c r="I986" s="149"/>
      <c r="J986" s="150">
        <f>ROUND(I986*H986,2)</f>
        <v>0</v>
      </c>
      <c r="K986" s="151"/>
      <c r="L986" s="32"/>
      <c r="M986" s="152" t="s">
        <v>1</v>
      </c>
      <c r="N986" s="153" t="s">
        <v>42</v>
      </c>
      <c r="P986" s="154">
        <f>O986*H986</f>
        <v>0</v>
      </c>
      <c r="Q986" s="154">
        <v>5.2500000000000003E-3</v>
      </c>
      <c r="R986" s="154">
        <f>Q986*H986</f>
        <v>0.47131875000000006</v>
      </c>
      <c r="S986" s="154">
        <v>0</v>
      </c>
      <c r="T986" s="155">
        <f>S986*H986</f>
        <v>0</v>
      </c>
      <c r="AR986" s="156" t="s">
        <v>321</v>
      </c>
      <c r="AT986" s="156" t="s">
        <v>178</v>
      </c>
      <c r="AU986" s="156" t="s">
        <v>89</v>
      </c>
      <c r="AY986" s="17" t="s">
        <v>175</v>
      </c>
      <c r="BE986" s="157">
        <f>IF(N986="základná",J986,0)</f>
        <v>0</v>
      </c>
      <c r="BF986" s="157">
        <f>IF(N986="znížená",J986,0)</f>
        <v>0</v>
      </c>
      <c r="BG986" s="157">
        <f>IF(N986="zákl. prenesená",J986,0)</f>
        <v>0</v>
      </c>
      <c r="BH986" s="157">
        <f>IF(N986="zníž. prenesená",J986,0)</f>
        <v>0</v>
      </c>
      <c r="BI986" s="157">
        <f>IF(N986="nulová",J986,0)</f>
        <v>0</v>
      </c>
      <c r="BJ986" s="17" t="s">
        <v>89</v>
      </c>
      <c r="BK986" s="157">
        <f>ROUND(I986*H986,2)</f>
        <v>0</v>
      </c>
      <c r="BL986" s="17" t="s">
        <v>321</v>
      </c>
      <c r="BM986" s="156" t="s">
        <v>2224</v>
      </c>
    </row>
    <row r="987" spans="2:65" s="12" customFormat="1">
      <c r="B987" s="158"/>
      <c r="D987" s="159" t="s">
        <v>184</v>
      </c>
      <c r="E987" s="160" t="s">
        <v>1</v>
      </c>
      <c r="F987" s="161" t="s">
        <v>1769</v>
      </c>
      <c r="H987" s="160" t="s">
        <v>1</v>
      </c>
      <c r="I987" s="162"/>
      <c r="L987" s="158"/>
      <c r="M987" s="163"/>
      <c r="T987" s="164"/>
      <c r="AT987" s="160" t="s">
        <v>184</v>
      </c>
      <c r="AU987" s="160" t="s">
        <v>89</v>
      </c>
      <c r="AV987" s="12" t="s">
        <v>83</v>
      </c>
      <c r="AW987" s="12" t="s">
        <v>31</v>
      </c>
      <c r="AX987" s="12" t="s">
        <v>76</v>
      </c>
      <c r="AY987" s="160" t="s">
        <v>175</v>
      </c>
    </row>
    <row r="988" spans="2:65" s="12" customFormat="1">
      <c r="B988" s="158"/>
      <c r="D988" s="159" t="s">
        <v>184</v>
      </c>
      <c r="E988" s="160" t="s">
        <v>1</v>
      </c>
      <c r="F988" s="161" t="s">
        <v>1770</v>
      </c>
      <c r="H988" s="160" t="s">
        <v>1</v>
      </c>
      <c r="I988" s="162"/>
      <c r="L988" s="158"/>
      <c r="M988" s="163"/>
      <c r="T988" s="164"/>
      <c r="AT988" s="160" t="s">
        <v>184</v>
      </c>
      <c r="AU988" s="160" t="s">
        <v>89</v>
      </c>
      <c r="AV988" s="12" t="s">
        <v>83</v>
      </c>
      <c r="AW988" s="12" t="s">
        <v>31</v>
      </c>
      <c r="AX988" s="12" t="s">
        <v>76</v>
      </c>
      <c r="AY988" s="160" t="s">
        <v>175</v>
      </c>
    </row>
    <row r="989" spans="2:65" s="13" customFormat="1">
      <c r="B989" s="165"/>
      <c r="D989" s="159" t="s">
        <v>184</v>
      </c>
      <c r="E989" s="166" t="s">
        <v>1</v>
      </c>
      <c r="F989" s="167" t="s">
        <v>2225</v>
      </c>
      <c r="H989" s="168">
        <v>0.57899999999999996</v>
      </c>
      <c r="I989" s="169"/>
      <c r="L989" s="165"/>
      <c r="M989" s="170"/>
      <c r="T989" s="171"/>
      <c r="AT989" s="166" t="s">
        <v>184</v>
      </c>
      <c r="AU989" s="166" t="s">
        <v>89</v>
      </c>
      <c r="AV989" s="13" t="s">
        <v>89</v>
      </c>
      <c r="AW989" s="13" t="s">
        <v>31</v>
      </c>
      <c r="AX989" s="13" t="s">
        <v>76</v>
      </c>
      <c r="AY989" s="166" t="s">
        <v>175</v>
      </c>
    </row>
    <row r="990" spans="2:65" s="13" customFormat="1">
      <c r="B990" s="165"/>
      <c r="D990" s="159" t="s">
        <v>184</v>
      </c>
      <c r="E990" s="166" t="s">
        <v>1</v>
      </c>
      <c r="F990" s="167" t="s">
        <v>2226</v>
      </c>
      <c r="H990" s="168">
        <v>5.4790000000000001</v>
      </c>
      <c r="I990" s="169"/>
      <c r="L990" s="165"/>
      <c r="M990" s="170"/>
      <c r="T990" s="171"/>
      <c r="AT990" s="166" t="s">
        <v>184</v>
      </c>
      <c r="AU990" s="166" t="s">
        <v>89</v>
      </c>
      <c r="AV990" s="13" t="s">
        <v>89</v>
      </c>
      <c r="AW990" s="13" t="s">
        <v>31</v>
      </c>
      <c r="AX990" s="13" t="s">
        <v>76</v>
      </c>
      <c r="AY990" s="166" t="s">
        <v>175</v>
      </c>
    </row>
    <row r="991" spans="2:65" s="13" customFormat="1">
      <c r="B991" s="165"/>
      <c r="D991" s="159" t="s">
        <v>184</v>
      </c>
      <c r="E991" s="166" t="s">
        <v>1</v>
      </c>
      <c r="F991" s="167" t="s">
        <v>2227</v>
      </c>
      <c r="H991" s="168">
        <v>2.3849999999999998</v>
      </c>
      <c r="I991" s="169"/>
      <c r="L991" s="165"/>
      <c r="M991" s="170"/>
      <c r="T991" s="171"/>
      <c r="AT991" s="166" t="s">
        <v>184</v>
      </c>
      <c r="AU991" s="166" t="s">
        <v>89</v>
      </c>
      <c r="AV991" s="13" t="s">
        <v>89</v>
      </c>
      <c r="AW991" s="13" t="s">
        <v>31</v>
      </c>
      <c r="AX991" s="13" t="s">
        <v>76</v>
      </c>
      <c r="AY991" s="166" t="s">
        <v>175</v>
      </c>
    </row>
    <row r="992" spans="2:65" s="13" customFormat="1">
      <c r="B992" s="165"/>
      <c r="D992" s="159" t="s">
        <v>184</v>
      </c>
      <c r="E992" s="166" t="s">
        <v>1</v>
      </c>
      <c r="F992" s="167" t="s">
        <v>2228</v>
      </c>
      <c r="H992" s="168">
        <v>1.286</v>
      </c>
      <c r="I992" s="169"/>
      <c r="L992" s="165"/>
      <c r="M992" s="170"/>
      <c r="T992" s="171"/>
      <c r="AT992" s="166" t="s">
        <v>184</v>
      </c>
      <c r="AU992" s="166" t="s">
        <v>89</v>
      </c>
      <c r="AV992" s="13" t="s">
        <v>89</v>
      </c>
      <c r="AW992" s="13" t="s">
        <v>31</v>
      </c>
      <c r="AX992" s="13" t="s">
        <v>76</v>
      </c>
      <c r="AY992" s="166" t="s">
        <v>175</v>
      </c>
    </row>
    <row r="993" spans="2:51" s="13" customFormat="1">
      <c r="B993" s="165"/>
      <c r="D993" s="159" t="s">
        <v>184</v>
      </c>
      <c r="E993" s="166" t="s">
        <v>1</v>
      </c>
      <c r="F993" s="167" t="s">
        <v>2229</v>
      </c>
      <c r="H993" s="168">
        <v>2.7490000000000001</v>
      </c>
      <c r="I993" s="169"/>
      <c r="L993" s="165"/>
      <c r="M993" s="170"/>
      <c r="T993" s="171"/>
      <c r="AT993" s="166" t="s">
        <v>184</v>
      </c>
      <c r="AU993" s="166" t="s">
        <v>89</v>
      </c>
      <c r="AV993" s="13" t="s">
        <v>89</v>
      </c>
      <c r="AW993" s="13" t="s">
        <v>31</v>
      </c>
      <c r="AX993" s="13" t="s">
        <v>76</v>
      </c>
      <c r="AY993" s="166" t="s">
        <v>175</v>
      </c>
    </row>
    <row r="994" spans="2:51" s="13" customFormat="1">
      <c r="B994" s="165"/>
      <c r="D994" s="159" t="s">
        <v>184</v>
      </c>
      <c r="E994" s="166" t="s">
        <v>1</v>
      </c>
      <c r="F994" s="167" t="s">
        <v>2230</v>
      </c>
      <c r="H994" s="168">
        <v>5.7830000000000004</v>
      </c>
      <c r="I994" s="169"/>
      <c r="L994" s="165"/>
      <c r="M994" s="170"/>
      <c r="T994" s="171"/>
      <c r="AT994" s="166" t="s">
        <v>184</v>
      </c>
      <c r="AU994" s="166" t="s">
        <v>89</v>
      </c>
      <c r="AV994" s="13" t="s">
        <v>89</v>
      </c>
      <c r="AW994" s="13" t="s">
        <v>31</v>
      </c>
      <c r="AX994" s="13" t="s">
        <v>76</v>
      </c>
      <c r="AY994" s="166" t="s">
        <v>175</v>
      </c>
    </row>
    <row r="995" spans="2:51" s="13" customFormat="1">
      <c r="B995" s="165"/>
      <c r="D995" s="159" t="s">
        <v>184</v>
      </c>
      <c r="E995" s="166" t="s">
        <v>1</v>
      </c>
      <c r="F995" s="167" t="s">
        <v>2231</v>
      </c>
      <c r="H995" s="168">
        <v>2.0910000000000002</v>
      </c>
      <c r="I995" s="169"/>
      <c r="L995" s="165"/>
      <c r="M995" s="170"/>
      <c r="T995" s="171"/>
      <c r="AT995" s="166" t="s">
        <v>184</v>
      </c>
      <c r="AU995" s="166" t="s">
        <v>89</v>
      </c>
      <c r="AV995" s="13" t="s">
        <v>89</v>
      </c>
      <c r="AW995" s="13" t="s">
        <v>31</v>
      </c>
      <c r="AX995" s="13" t="s">
        <v>76</v>
      </c>
      <c r="AY995" s="166" t="s">
        <v>175</v>
      </c>
    </row>
    <row r="996" spans="2:51" s="13" customFormat="1">
      <c r="B996" s="165"/>
      <c r="D996" s="159" t="s">
        <v>184</v>
      </c>
      <c r="E996" s="166" t="s">
        <v>1</v>
      </c>
      <c r="F996" s="167" t="s">
        <v>2232</v>
      </c>
      <c r="H996" s="168">
        <v>0.879</v>
      </c>
      <c r="I996" s="169"/>
      <c r="L996" s="165"/>
      <c r="M996" s="170"/>
      <c r="T996" s="171"/>
      <c r="AT996" s="166" t="s">
        <v>184</v>
      </c>
      <c r="AU996" s="166" t="s">
        <v>89</v>
      </c>
      <c r="AV996" s="13" t="s">
        <v>89</v>
      </c>
      <c r="AW996" s="13" t="s">
        <v>31</v>
      </c>
      <c r="AX996" s="13" t="s">
        <v>76</v>
      </c>
      <c r="AY996" s="166" t="s">
        <v>175</v>
      </c>
    </row>
    <row r="997" spans="2:51" s="13" customFormat="1">
      <c r="B997" s="165"/>
      <c r="D997" s="159" t="s">
        <v>184</v>
      </c>
      <c r="E997" s="166" t="s">
        <v>1</v>
      </c>
      <c r="F997" s="167" t="s">
        <v>2233</v>
      </c>
      <c r="H997" s="168">
        <v>1.17</v>
      </c>
      <c r="I997" s="169"/>
      <c r="L997" s="165"/>
      <c r="M997" s="170"/>
      <c r="T997" s="171"/>
      <c r="AT997" s="166" t="s">
        <v>184</v>
      </c>
      <c r="AU997" s="166" t="s">
        <v>89</v>
      </c>
      <c r="AV997" s="13" t="s">
        <v>89</v>
      </c>
      <c r="AW997" s="13" t="s">
        <v>31</v>
      </c>
      <c r="AX997" s="13" t="s">
        <v>76</v>
      </c>
      <c r="AY997" s="166" t="s">
        <v>175</v>
      </c>
    </row>
    <row r="998" spans="2:51" s="12" customFormat="1">
      <c r="B998" s="158"/>
      <c r="D998" s="159" t="s">
        <v>184</v>
      </c>
      <c r="E998" s="160" t="s">
        <v>1</v>
      </c>
      <c r="F998" s="161" t="s">
        <v>1780</v>
      </c>
      <c r="H998" s="160" t="s">
        <v>1</v>
      </c>
      <c r="I998" s="162"/>
      <c r="L998" s="158"/>
      <c r="M998" s="163"/>
      <c r="T998" s="164"/>
      <c r="AT998" s="160" t="s">
        <v>184</v>
      </c>
      <c r="AU998" s="160" t="s">
        <v>89</v>
      </c>
      <c r="AV998" s="12" t="s">
        <v>83</v>
      </c>
      <c r="AW998" s="12" t="s">
        <v>31</v>
      </c>
      <c r="AX998" s="12" t="s">
        <v>76</v>
      </c>
      <c r="AY998" s="160" t="s">
        <v>175</v>
      </c>
    </row>
    <row r="999" spans="2:51" s="13" customFormat="1">
      <c r="B999" s="165"/>
      <c r="D999" s="159" t="s">
        <v>184</v>
      </c>
      <c r="E999" s="166" t="s">
        <v>1</v>
      </c>
      <c r="F999" s="167" t="s">
        <v>2234</v>
      </c>
      <c r="H999" s="168">
        <v>1.71</v>
      </c>
      <c r="I999" s="169"/>
      <c r="L999" s="165"/>
      <c r="M999" s="170"/>
      <c r="T999" s="171"/>
      <c r="AT999" s="166" t="s">
        <v>184</v>
      </c>
      <c r="AU999" s="166" t="s">
        <v>89</v>
      </c>
      <c r="AV999" s="13" t="s">
        <v>89</v>
      </c>
      <c r="AW999" s="13" t="s">
        <v>31</v>
      </c>
      <c r="AX999" s="13" t="s">
        <v>76</v>
      </c>
      <c r="AY999" s="166" t="s">
        <v>175</v>
      </c>
    </row>
    <row r="1000" spans="2:51" s="13" customFormat="1">
      <c r="B1000" s="165"/>
      <c r="D1000" s="159" t="s">
        <v>184</v>
      </c>
      <c r="E1000" s="166" t="s">
        <v>1</v>
      </c>
      <c r="F1000" s="167" t="s">
        <v>2235</v>
      </c>
      <c r="H1000" s="168">
        <v>0.65</v>
      </c>
      <c r="I1000" s="169"/>
      <c r="L1000" s="165"/>
      <c r="M1000" s="170"/>
      <c r="T1000" s="171"/>
      <c r="AT1000" s="166" t="s">
        <v>184</v>
      </c>
      <c r="AU1000" s="166" t="s">
        <v>89</v>
      </c>
      <c r="AV1000" s="13" t="s">
        <v>89</v>
      </c>
      <c r="AW1000" s="13" t="s">
        <v>31</v>
      </c>
      <c r="AX1000" s="13" t="s">
        <v>76</v>
      </c>
      <c r="AY1000" s="166" t="s">
        <v>175</v>
      </c>
    </row>
    <row r="1001" spans="2:51" s="15" customFormat="1">
      <c r="B1001" s="202"/>
      <c r="D1001" s="159" t="s">
        <v>184</v>
      </c>
      <c r="E1001" s="203" t="s">
        <v>1</v>
      </c>
      <c r="F1001" s="204" t="s">
        <v>1733</v>
      </c>
      <c r="H1001" s="205">
        <v>24.760999999999999</v>
      </c>
      <c r="I1001" s="206"/>
      <c r="L1001" s="202"/>
      <c r="M1001" s="207"/>
      <c r="T1001" s="208"/>
      <c r="AT1001" s="203" t="s">
        <v>184</v>
      </c>
      <c r="AU1001" s="203" t="s">
        <v>89</v>
      </c>
      <c r="AV1001" s="15" t="s">
        <v>176</v>
      </c>
      <c r="AW1001" s="15" t="s">
        <v>31</v>
      </c>
      <c r="AX1001" s="15" t="s">
        <v>76</v>
      </c>
      <c r="AY1001" s="203" t="s">
        <v>175</v>
      </c>
    </row>
    <row r="1002" spans="2:51" s="12" customFormat="1">
      <c r="B1002" s="158"/>
      <c r="D1002" s="159" t="s">
        <v>184</v>
      </c>
      <c r="E1002" s="160" t="s">
        <v>1</v>
      </c>
      <c r="F1002" s="161" t="s">
        <v>1769</v>
      </c>
      <c r="H1002" s="160" t="s">
        <v>1</v>
      </c>
      <c r="I1002" s="162"/>
      <c r="L1002" s="158"/>
      <c r="M1002" s="163"/>
      <c r="T1002" s="164"/>
      <c r="AT1002" s="160" t="s">
        <v>184</v>
      </c>
      <c r="AU1002" s="160" t="s">
        <v>89</v>
      </c>
      <c r="AV1002" s="12" t="s">
        <v>83</v>
      </c>
      <c r="AW1002" s="12" t="s">
        <v>31</v>
      </c>
      <c r="AX1002" s="12" t="s">
        <v>76</v>
      </c>
      <c r="AY1002" s="160" t="s">
        <v>175</v>
      </c>
    </row>
    <row r="1003" spans="2:51" s="12" customFormat="1">
      <c r="B1003" s="158"/>
      <c r="D1003" s="159" t="s">
        <v>184</v>
      </c>
      <c r="E1003" s="160" t="s">
        <v>1</v>
      </c>
      <c r="F1003" s="161" t="s">
        <v>1786</v>
      </c>
      <c r="H1003" s="160" t="s">
        <v>1</v>
      </c>
      <c r="I1003" s="162"/>
      <c r="L1003" s="158"/>
      <c r="M1003" s="163"/>
      <c r="T1003" s="164"/>
      <c r="AT1003" s="160" t="s">
        <v>184</v>
      </c>
      <c r="AU1003" s="160" t="s">
        <v>89</v>
      </c>
      <c r="AV1003" s="12" t="s">
        <v>83</v>
      </c>
      <c r="AW1003" s="12" t="s">
        <v>31</v>
      </c>
      <c r="AX1003" s="12" t="s">
        <v>76</v>
      </c>
      <c r="AY1003" s="160" t="s">
        <v>175</v>
      </c>
    </row>
    <row r="1004" spans="2:51" s="13" customFormat="1">
      <c r="B1004" s="165"/>
      <c r="D1004" s="159" t="s">
        <v>184</v>
      </c>
      <c r="E1004" s="166" t="s">
        <v>1</v>
      </c>
      <c r="F1004" s="167" t="s">
        <v>2236</v>
      </c>
      <c r="H1004" s="168">
        <v>4.4999999999999998E-2</v>
      </c>
      <c r="I1004" s="169"/>
      <c r="L1004" s="165"/>
      <c r="M1004" s="170"/>
      <c r="T1004" s="171"/>
      <c r="AT1004" s="166" t="s">
        <v>184</v>
      </c>
      <c r="AU1004" s="166" t="s">
        <v>89</v>
      </c>
      <c r="AV1004" s="13" t="s">
        <v>89</v>
      </c>
      <c r="AW1004" s="13" t="s">
        <v>31</v>
      </c>
      <c r="AX1004" s="13" t="s">
        <v>76</v>
      </c>
      <c r="AY1004" s="166" t="s">
        <v>175</v>
      </c>
    </row>
    <row r="1005" spans="2:51" s="12" customFormat="1">
      <c r="B1005" s="158"/>
      <c r="D1005" s="159" t="s">
        <v>184</v>
      </c>
      <c r="E1005" s="160" t="s">
        <v>1</v>
      </c>
      <c r="F1005" s="161" t="s">
        <v>1786</v>
      </c>
      <c r="H1005" s="160" t="s">
        <v>1</v>
      </c>
      <c r="I1005" s="162"/>
      <c r="L1005" s="158"/>
      <c r="M1005" s="163"/>
      <c r="T1005" s="164"/>
      <c r="AT1005" s="160" t="s">
        <v>184</v>
      </c>
      <c r="AU1005" s="160" t="s">
        <v>89</v>
      </c>
      <c r="AV1005" s="12" t="s">
        <v>83</v>
      </c>
      <c r="AW1005" s="12" t="s">
        <v>31</v>
      </c>
      <c r="AX1005" s="12" t="s">
        <v>76</v>
      </c>
      <c r="AY1005" s="160" t="s">
        <v>175</v>
      </c>
    </row>
    <row r="1006" spans="2:51" s="13" customFormat="1">
      <c r="B1006" s="165"/>
      <c r="D1006" s="159" t="s">
        <v>184</v>
      </c>
      <c r="E1006" s="166" t="s">
        <v>1</v>
      </c>
      <c r="F1006" s="167" t="s">
        <v>2237</v>
      </c>
      <c r="H1006" s="168">
        <v>0.15</v>
      </c>
      <c r="I1006" s="169"/>
      <c r="L1006" s="165"/>
      <c r="M1006" s="170"/>
      <c r="T1006" s="171"/>
      <c r="AT1006" s="166" t="s">
        <v>184</v>
      </c>
      <c r="AU1006" s="166" t="s">
        <v>89</v>
      </c>
      <c r="AV1006" s="13" t="s">
        <v>89</v>
      </c>
      <c r="AW1006" s="13" t="s">
        <v>31</v>
      </c>
      <c r="AX1006" s="13" t="s">
        <v>76</v>
      </c>
      <c r="AY1006" s="166" t="s">
        <v>175</v>
      </c>
    </row>
    <row r="1007" spans="2:51" s="13" customFormat="1">
      <c r="B1007" s="165"/>
      <c r="D1007" s="159" t="s">
        <v>184</v>
      </c>
      <c r="E1007" s="166" t="s">
        <v>1</v>
      </c>
      <c r="F1007" s="167" t="s">
        <v>2238</v>
      </c>
      <c r="H1007" s="168">
        <v>0.3</v>
      </c>
      <c r="I1007" s="169"/>
      <c r="L1007" s="165"/>
      <c r="M1007" s="170"/>
      <c r="T1007" s="171"/>
      <c r="AT1007" s="166" t="s">
        <v>184</v>
      </c>
      <c r="AU1007" s="166" t="s">
        <v>89</v>
      </c>
      <c r="AV1007" s="13" t="s">
        <v>89</v>
      </c>
      <c r="AW1007" s="13" t="s">
        <v>31</v>
      </c>
      <c r="AX1007" s="13" t="s">
        <v>76</v>
      </c>
      <c r="AY1007" s="166" t="s">
        <v>175</v>
      </c>
    </row>
    <row r="1008" spans="2:51" s="13" customFormat="1">
      <c r="B1008" s="165"/>
      <c r="D1008" s="159" t="s">
        <v>184</v>
      </c>
      <c r="E1008" s="166" t="s">
        <v>1</v>
      </c>
      <c r="F1008" s="167" t="s">
        <v>2239</v>
      </c>
      <c r="H1008" s="168">
        <v>0.24</v>
      </c>
      <c r="I1008" s="169"/>
      <c r="L1008" s="165"/>
      <c r="M1008" s="170"/>
      <c r="T1008" s="171"/>
      <c r="AT1008" s="166" t="s">
        <v>184</v>
      </c>
      <c r="AU1008" s="166" t="s">
        <v>89</v>
      </c>
      <c r="AV1008" s="13" t="s">
        <v>89</v>
      </c>
      <c r="AW1008" s="13" t="s">
        <v>31</v>
      </c>
      <c r="AX1008" s="13" t="s">
        <v>76</v>
      </c>
      <c r="AY1008" s="166" t="s">
        <v>175</v>
      </c>
    </row>
    <row r="1009" spans="2:51" s="13" customFormat="1">
      <c r="B1009" s="165"/>
      <c r="D1009" s="159" t="s">
        <v>184</v>
      </c>
      <c r="E1009" s="166" t="s">
        <v>1</v>
      </c>
      <c r="F1009" s="167" t="s">
        <v>2240</v>
      </c>
      <c r="H1009" s="168">
        <v>0.39</v>
      </c>
      <c r="I1009" s="169"/>
      <c r="L1009" s="165"/>
      <c r="M1009" s="170"/>
      <c r="T1009" s="171"/>
      <c r="AT1009" s="166" t="s">
        <v>184</v>
      </c>
      <c r="AU1009" s="166" t="s">
        <v>89</v>
      </c>
      <c r="AV1009" s="13" t="s">
        <v>89</v>
      </c>
      <c r="AW1009" s="13" t="s">
        <v>31</v>
      </c>
      <c r="AX1009" s="13" t="s">
        <v>76</v>
      </c>
      <c r="AY1009" s="166" t="s">
        <v>175</v>
      </c>
    </row>
    <row r="1010" spans="2:51" s="12" customFormat="1">
      <c r="B1010" s="158"/>
      <c r="D1010" s="159" t="s">
        <v>184</v>
      </c>
      <c r="E1010" s="160" t="s">
        <v>1</v>
      </c>
      <c r="F1010" s="161" t="s">
        <v>1786</v>
      </c>
      <c r="H1010" s="160" t="s">
        <v>1</v>
      </c>
      <c r="I1010" s="162"/>
      <c r="L1010" s="158"/>
      <c r="M1010" s="163"/>
      <c r="T1010" s="164"/>
      <c r="AT1010" s="160" t="s">
        <v>184</v>
      </c>
      <c r="AU1010" s="160" t="s">
        <v>89</v>
      </c>
      <c r="AV1010" s="12" t="s">
        <v>83</v>
      </c>
      <c r="AW1010" s="12" t="s">
        <v>31</v>
      </c>
      <c r="AX1010" s="12" t="s">
        <v>76</v>
      </c>
      <c r="AY1010" s="160" t="s">
        <v>175</v>
      </c>
    </row>
    <row r="1011" spans="2:51" s="13" customFormat="1">
      <c r="B1011" s="165"/>
      <c r="D1011" s="159" t="s">
        <v>184</v>
      </c>
      <c r="E1011" s="166" t="s">
        <v>1</v>
      </c>
      <c r="F1011" s="167" t="s">
        <v>2241</v>
      </c>
      <c r="H1011" s="168">
        <v>0.06</v>
      </c>
      <c r="I1011" s="169"/>
      <c r="L1011" s="165"/>
      <c r="M1011" s="170"/>
      <c r="T1011" s="171"/>
      <c r="AT1011" s="166" t="s">
        <v>184</v>
      </c>
      <c r="AU1011" s="166" t="s">
        <v>89</v>
      </c>
      <c r="AV1011" s="13" t="s">
        <v>89</v>
      </c>
      <c r="AW1011" s="13" t="s">
        <v>31</v>
      </c>
      <c r="AX1011" s="13" t="s">
        <v>76</v>
      </c>
      <c r="AY1011" s="166" t="s">
        <v>175</v>
      </c>
    </row>
    <row r="1012" spans="2:51" s="13" customFormat="1">
      <c r="B1012" s="165"/>
      <c r="D1012" s="159" t="s">
        <v>184</v>
      </c>
      <c r="E1012" s="166" t="s">
        <v>1</v>
      </c>
      <c r="F1012" s="167" t="s">
        <v>2242</v>
      </c>
      <c r="H1012" s="168">
        <v>0.06</v>
      </c>
      <c r="I1012" s="169"/>
      <c r="L1012" s="165"/>
      <c r="M1012" s="170"/>
      <c r="T1012" s="171"/>
      <c r="AT1012" s="166" t="s">
        <v>184</v>
      </c>
      <c r="AU1012" s="166" t="s">
        <v>89</v>
      </c>
      <c r="AV1012" s="13" t="s">
        <v>89</v>
      </c>
      <c r="AW1012" s="13" t="s">
        <v>31</v>
      </c>
      <c r="AX1012" s="13" t="s">
        <v>76</v>
      </c>
      <c r="AY1012" s="166" t="s">
        <v>175</v>
      </c>
    </row>
    <row r="1013" spans="2:51" s="13" customFormat="1">
      <c r="B1013" s="165"/>
      <c r="D1013" s="159" t="s">
        <v>184</v>
      </c>
      <c r="E1013" s="166" t="s">
        <v>1</v>
      </c>
      <c r="F1013" s="167" t="s">
        <v>2243</v>
      </c>
      <c r="H1013" s="168">
        <v>0.09</v>
      </c>
      <c r="I1013" s="169"/>
      <c r="L1013" s="165"/>
      <c r="M1013" s="170"/>
      <c r="T1013" s="171"/>
      <c r="AT1013" s="166" t="s">
        <v>184</v>
      </c>
      <c r="AU1013" s="166" t="s">
        <v>89</v>
      </c>
      <c r="AV1013" s="13" t="s">
        <v>89</v>
      </c>
      <c r="AW1013" s="13" t="s">
        <v>31</v>
      </c>
      <c r="AX1013" s="13" t="s">
        <v>76</v>
      </c>
      <c r="AY1013" s="166" t="s">
        <v>175</v>
      </c>
    </row>
    <row r="1014" spans="2:51" s="13" customFormat="1">
      <c r="B1014" s="165"/>
      <c r="D1014" s="159" t="s">
        <v>184</v>
      </c>
      <c r="E1014" s="166" t="s">
        <v>1</v>
      </c>
      <c r="F1014" s="167" t="s">
        <v>2244</v>
      </c>
      <c r="H1014" s="168">
        <v>0.06</v>
      </c>
      <c r="I1014" s="169"/>
      <c r="L1014" s="165"/>
      <c r="M1014" s="170"/>
      <c r="T1014" s="171"/>
      <c r="AT1014" s="166" t="s">
        <v>184</v>
      </c>
      <c r="AU1014" s="166" t="s">
        <v>89</v>
      </c>
      <c r="AV1014" s="13" t="s">
        <v>89</v>
      </c>
      <c r="AW1014" s="13" t="s">
        <v>31</v>
      </c>
      <c r="AX1014" s="13" t="s">
        <v>76</v>
      </c>
      <c r="AY1014" s="166" t="s">
        <v>175</v>
      </c>
    </row>
    <row r="1015" spans="2:51" s="15" customFormat="1">
      <c r="B1015" s="202"/>
      <c r="D1015" s="159" t="s">
        <v>184</v>
      </c>
      <c r="E1015" s="203" t="s">
        <v>1</v>
      </c>
      <c r="F1015" s="204" t="s">
        <v>1733</v>
      </c>
      <c r="H1015" s="205">
        <v>1.395</v>
      </c>
      <c r="I1015" s="206"/>
      <c r="L1015" s="202"/>
      <c r="M1015" s="207"/>
      <c r="T1015" s="208"/>
      <c r="AT1015" s="203" t="s">
        <v>184</v>
      </c>
      <c r="AU1015" s="203" t="s">
        <v>89</v>
      </c>
      <c r="AV1015" s="15" t="s">
        <v>176</v>
      </c>
      <c r="AW1015" s="15" t="s">
        <v>31</v>
      </c>
      <c r="AX1015" s="15" t="s">
        <v>76</v>
      </c>
      <c r="AY1015" s="203" t="s">
        <v>175</v>
      </c>
    </row>
    <row r="1016" spans="2:51" s="12" customFormat="1">
      <c r="B1016" s="158"/>
      <c r="D1016" s="159" t="s">
        <v>184</v>
      </c>
      <c r="E1016" s="160" t="s">
        <v>1</v>
      </c>
      <c r="F1016" s="161" t="s">
        <v>1786</v>
      </c>
      <c r="H1016" s="160" t="s">
        <v>1</v>
      </c>
      <c r="I1016" s="162"/>
      <c r="L1016" s="158"/>
      <c r="M1016" s="163"/>
      <c r="T1016" s="164"/>
      <c r="AT1016" s="160" t="s">
        <v>184</v>
      </c>
      <c r="AU1016" s="160" t="s">
        <v>89</v>
      </c>
      <c r="AV1016" s="12" t="s">
        <v>83</v>
      </c>
      <c r="AW1016" s="12" t="s">
        <v>31</v>
      </c>
      <c r="AX1016" s="12" t="s">
        <v>76</v>
      </c>
      <c r="AY1016" s="160" t="s">
        <v>175</v>
      </c>
    </row>
    <row r="1017" spans="2:51" s="13" customFormat="1">
      <c r="B1017" s="165"/>
      <c r="D1017" s="159" t="s">
        <v>184</v>
      </c>
      <c r="E1017" s="166" t="s">
        <v>1</v>
      </c>
      <c r="F1017" s="167" t="s">
        <v>2245</v>
      </c>
      <c r="H1017" s="168">
        <v>0.23799999999999999</v>
      </c>
      <c r="I1017" s="169"/>
      <c r="L1017" s="165"/>
      <c r="M1017" s="170"/>
      <c r="T1017" s="171"/>
      <c r="AT1017" s="166" t="s">
        <v>184</v>
      </c>
      <c r="AU1017" s="166" t="s">
        <v>89</v>
      </c>
      <c r="AV1017" s="13" t="s">
        <v>89</v>
      </c>
      <c r="AW1017" s="13" t="s">
        <v>31</v>
      </c>
      <c r="AX1017" s="13" t="s">
        <v>76</v>
      </c>
      <c r="AY1017" s="166" t="s">
        <v>175</v>
      </c>
    </row>
    <row r="1018" spans="2:51" s="13" customFormat="1">
      <c r="B1018" s="165"/>
      <c r="D1018" s="159" t="s">
        <v>184</v>
      </c>
      <c r="E1018" s="166" t="s">
        <v>1</v>
      </c>
      <c r="F1018" s="167" t="s">
        <v>2246</v>
      </c>
      <c r="H1018" s="168">
        <v>0.42499999999999999</v>
      </c>
      <c r="I1018" s="169"/>
      <c r="L1018" s="165"/>
      <c r="M1018" s="170"/>
      <c r="T1018" s="171"/>
      <c r="AT1018" s="166" t="s">
        <v>184</v>
      </c>
      <c r="AU1018" s="166" t="s">
        <v>89</v>
      </c>
      <c r="AV1018" s="13" t="s">
        <v>89</v>
      </c>
      <c r="AW1018" s="13" t="s">
        <v>31</v>
      </c>
      <c r="AX1018" s="13" t="s">
        <v>76</v>
      </c>
      <c r="AY1018" s="166" t="s">
        <v>175</v>
      </c>
    </row>
    <row r="1019" spans="2:51" s="13" customFormat="1">
      <c r="B1019" s="165"/>
      <c r="D1019" s="159" t="s">
        <v>184</v>
      </c>
      <c r="E1019" s="166" t="s">
        <v>1</v>
      </c>
      <c r="F1019" s="167" t="s">
        <v>2247</v>
      </c>
      <c r="H1019" s="168">
        <v>0.42499999999999999</v>
      </c>
      <c r="I1019" s="169"/>
      <c r="L1019" s="165"/>
      <c r="M1019" s="170"/>
      <c r="T1019" s="171"/>
      <c r="AT1019" s="166" t="s">
        <v>184</v>
      </c>
      <c r="AU1019" s="166" t="s">
        <v>89</v>
      </c>
      <c r="AV1019" s="13" t="s">
        <v>89</v>
      </c>
      <c r="AW1019" s="13" t="s">
        <v>31</v>
      </c>
      <c r="AX1019" s="13" t="s">
        <v>76</v>
      </c>
      <c r="AY1019" s="166" t="s">
        <v>175</v>
      </c>
    </row>
    <row r="1020" spans="2:51" s="13" customFormat="1">
      <c r="B1020" s="165"/>
      <c r="D1020" s="159" t="s">
        <v>184</v>
      </c>
      <c r="E1020" s="166" t="s">
        <v>1</v>
      </c>
      <c r="F1020" s="167" t="s">
        <v>2248</v>
      </c>
      <c r="H1020" s="168">
        <v>0.25</v>
      </c>
      <c r="I1020" s="169"/>
      <c r="L1020" s="165"/>
      <c r="M1020" s="170"/>
      <c r="T1020" s="171"/>
      <c r="AT1020" s="166" t="s">
        <v>184</v>
      </c>
      <c r="AU1020" s="166" t="s">
        <v>89</v>
      </c>
      <c r="AV1020" s="13" t="s">
        <v>89</v>
      </c>
      <c r="AW1020" s="13" t="s">
        <v>31</v>
      </c>
      <c r="AX1020" s="13" t="s">
        <v>76</v>
      </c>
      <c r="AY1020" s="166" t="s">
        <v>175</v>
      </c>
    </row>
    <row r="1021" spans="2:51" s="13" customFormat="1">
      <c r="B1021" s="165"/>
      <c r="D1021" s="159" t="s">
        <v>184</v>
      </c>
      <c r="E1021" s="166" t="s">
        <v>1</v>
      </c>
      <c r="F1021" s="167" t="s">
        <v>2249</v>
      </c>
      <c r="H1021" s="168">
        <v>0.4</v>
      </c>
      <c r="I1021" s="169"/>
      <c r="L1021" s="165"/>
      <c r="M1021" s="170"/>
      <c r="T1021" s="171"/>
      <c r="AT1021" s="166" t="s">
        <v>184</v>
      </c>
      <c r="AU1021" s="166" t="s">
        <v>89</v>
      </c>
      <c r="AV1021" s="13" t="s">
        <v>89</v>
      </c>
      <c r="AW1021" s="13" t="s">
        <v>31</v>
      </c>
      <c r="AX1021" s="13" t="s">
        <v>76</v>
      </c>
      <c r="AY1021" s="166" t="s">
        <v>175</v>
      </c>
    </row>
    <row r="1022" spans="2:51" s="13" customFormat="1">
      <c r="B1022" s="165"/>
      <c r="D1022" s="159" t="s">
        <v>184</v>
      </c>
      <c r="E1022" s="166" t="s">
        <v>1</v>
      </c>
      <c r="F1022" s="167" t="s">
        <v>2250</v>
      </c>
      <c r="H1022" s="168">
        <v>0.38100000000000001</v>
      </c>
      <c r="I1022" s="169"/>
      <c r="L1022" s="165"/>
      <c r="M1022" s="170"/>
      <c r="T1022" s="171"/>
      <c r="AT1022" s="166" t="s">
        <v>184</v>
      </c>
      <c r="AU1022" s="166" t="s">
        <v>89</v>
      </c>
      <c r="AV1022" s="13" t="s">
        <v>89</v>
      </c>
      <c r="AW1022" s="13" t="s">
        <v>31</v>
      </c>
      <c r="AX1022" s="13" t="s">
        <v>76</v>
      </c>
      <c r="AY1022" s="166" t="s">
        <v>175</v>
      </c>
    </row>
    <row r="1023" spans="2:51" s="13" customFormat="1">
      <c r="B1023" s="165"/>
      <c r="D1023" s="159" t="s">
        <v>184</v>
      </c>
      <c r="E1023" s="166" t="s">
        <v>1</v>
      </c>
      <c r="F1023" s="167" t="s">
        <v>2251</v>
      </c>
      <c r="H1023" s="168">
        <v>0.61299999999999999</v>
      </c>
      <c r="I1023" s="169"/>
      <c r="L1023" s="165"/>
      <c r="M1023" s="170"/>
      <c r="T1023" s="171"/>
      <c r="AT1023" s="166" t="s">
        <v>184</v>
      </c>
      <c r="AU1023" s="166" t="s">
        <v>89</v>
      </c>
      <c r="AV1023" s="13" t="s">
        <v>89</v>
      </c>
      <c r="AW1023" s="13" t="s">
        <v>31</v>
      </c>
      <c r="AX1023" s="13" t="s">
        <v>76</v>
      </c>
      <c r="AY1023" s="166" t="s">
        <v>175</v>
      </c>
    </row>
    <row r="1024" spans="2:51" s="13" customFormat="1">
      <c r="B1024" s="165"/>
      <c r="D1024" s="159" t="s">
        <v>184</v>
      </c>
      <c r="E1024" s="166" t="s">
        <v>1</v>
      </c>
      <c r="F1024" s="167" t="s">
        <v>2252</v>
      </c>
      <c r="H1024" s="168">
        <v>0.3</v>
      </c>
      <c r="I1024" s="169"/>
      <c r="L1024" s="165"/>
      <c r="M1024" s="170"/>
      <c r="T1024" s="171"/>
      <c r="AT1024" s="166" t="s">
        <v>184</v>
      </c>
      <c r="AU1024" s="166" t="s">
        <v>89</v>
      </c>
      <c r="AV1024" s="13" t="s">
        <v>89</v>
      </c>
      <c r="AW1024" s="13" t="s">
        <v>31</v>
      </c>
      <c r="AX1024" s="13" t="s">
        <v>76</v>
      </c>
      <c r="AY1024" s="166" t="s">
        <v>175</v>
      </c>
    </row>
    <row r="1025" spans="2:65" s="15" customFormat="1">
      <c r="B1025" s="202"/>
      <c r="D1025" s="159" t="s">
        <v>184</v>
      </c>
      <c r="E1025" s="203" t="s">
        <v>1</v>
      </c>
      <c r="F1025" s="204" t="s">
        <v>1733</v>
      </c>
      <c r="H1025" s="205">
        <v>3.032</v>
      </c>
      <c r="I1025" s="206"/>
      <c r="L1025" s="202"/>
      <c r="M1025" s="207"/>
      <c r="T1025" s="208"/>
      <c r="AT1025" s="203" t="s">
        <v>184</v>
      </c>
      <c r="AU1025" s="203" t="s">
        <v>89</v>
      </c>
      <c r="AV1025" s="15" t="s">
        <v>176</v>
      </c>
      <c r="AW1025" s="15" t="s">
        <v>31</v>
      </c>
      <c r="AX1025" s="15" t="s">
        <v>76</v>
      </c>
      <c r="AY1025" s="203" t="s">
        <v>175</v>
      </c>
    </row>
    <row r="1026" spans="2:65" s="12" customFormat="1">
      <c r="B1026" s="158"/>
      <c r="D1026" s="159" t="s">
        <v>184</v>
      </c>
      <c r="E1026" s="160" t="s">
        <v>1</v>
      </c>
      <c r="F1026" s="161" t="s">
        <v>1762</v>
      </c>
      <c r="H1026" s="160" t="s">
        <v>1</v>
      </c>
      <c r="I1026" s="162"/>
      <c r="L1026" s="158"/>
      <c r="M1026" s="163"/>
      <c r="T1026" s="164"/>
      <c r="AT1026" s="160" t="s">
        <v>184</v>
      </c>
      <c r="AU1026" s="160" t="s">
        <v>89</v>
      </c>
      <c r="AV1026" s="12" t="s">
        <v>83</v>
      </c>
      <c r="AW1026" s="12" t="s">
        <v>31</v>
      </c>
      <c r="AX1026" s="12" t="s">
        <v>76</v>
      </c>
      <c r="AY1026" s="160" t="s">
        <v>175</v>
      </c>
    </row>
    <row r="1027" spans="2:65" s="13" customFormat="1">
      <c r="B1027" s="165"/>
      <c r="D1027" s="159" t="s">
        <v>184</v>
      </c>
      <c r="E1027" s="166" t="s">
        <v>1</v>
      </c>
      <c r="F1027" s="167" t="s">
        <v>1815</v>
      </c>
      <c r="H1027" s="168">
        <v>2.7490000000000001</v>
      </c>
      <c r="I1027" s="169"/>
      <c r="L1027" s="165"/>
      <c r="M1027" s="170"/>
      <c r="T1027" s="171"/>
      <c r="AT1027" s="166" t="s">
        <v>184</v>
      </c>
      <c r="AU1027" s="166" t="s">
        <v>89</v>
      </c>
      <c r="AV1027" s="13" t="s">
        <v>89</v>
      </c>
      <c r="AW1027" s="13" t="s">
        <v>31</v>
      </c>
      <c r="AX1027" s="13" t="s">
        <v>76</v>
      </c>
      <c r="AY1027" s="166" t="s">
        <v>175</v>
      </c>
    </row>
    <row r="1028" spans="2:65" s="13" customFormat="1" ht="33.75">
      <c r="B1028" s="165"/>
      <c r="D1028" s="159" t="s">
        <v>184</v>
      </c>
      <c r="E1028" s="166" t="s">
        <v>1</v>
      </c>
      <c r="F1028" s="167" t="s">
        <v>1816</v>
      </c>
      <c r="H1028" s="168">
        <v>11.038</v>
      </c>
      <c r="I1028" s="169"/>
      <c r="L1028" s="165"/>
      <c r="M1028" s="170"/>
      <c r="T1028" s="171"/>
      <c r="AT1028" s="166" t="s">
        <v>184</v>
      </c>
      <c r="AU1028" s="166" t="s">
        <v>89</v>
      </c>
      <c r="AV1028" s="13" t="s">
        <v>89</v>
      </c>
      <c r="AW1028" s="13" t="s">
        <v>31</v>
      </c>
      <c r="AX1028" s="13" t="s">
        <v>76</v>
      </c>
      <c r="AY1028" s="166" t="s">
        <v>175</v>
      </c>
    </row>
    <row r="1029" spans="2:65" s="15" customFormat="1">
      <c r="B1029" s="202"/>
      <c r="D1029" s="159" t="s">
        <v>184</v>
      </c>
      <c r="E1029" s="203" t="s">
        <v>1</v>
      </c>
      <c r="F1029" s="204" t="s">
        <v>1733</v>
      </c>
      <c r="H1029" s="205">
        <v>13.787000000000001</v>
      </c>
      <c r="I1029" s="206"/>
      <c r="L1029" s="202"/>
      <c r="M1029" s="207"/>
      <c r="T1029" s="208"/>
      <c r="AT1029" s="203" t="s">
        <v>184</v>
      </c>
      <c r="AU1029" s="203" t="s">
        <v>89</v>
      </c>
      <c r="AV1029" s="15" t="s">
        <v>176</v>
      </c>
      <c r="AW1029" s="15" t="s">
        <v>31</v>
      </c>
      <c r="AX1029" s="15" t="s">
        <v>76</v>
      </c>
      <c r="AY1029" s="203" t="s">
        <v>175</v>
      </c>
    </row>
    <row r="1030" spans="2:65" s="12" customFormat="1">
      <c r="B1030" s="158"/>
      <c r="D1030" s="159" t="s">
        <v>184</v>
      </c>
      <c r="E1030" s="160" t="s">
        <v>1</v>
      </c>
      <c r="F1030" s="161" t="s">
        <v>2253</v>
      </c>
      <c r="H1030" s="160" t="s">
        <v>1</v>
      </c>
      <c r="I1030" s="162"/>
      <c r="L1030" s="158"/>
      <c r="M1030" s="163"/>
      <c r="T1030" s="164"/>
      <c r="AT1030" s="160" t="s">
        <v>184</v>
      </c>
      <c r="AU1030" s="160" t="s">
        <v>89</v>
      </c>
      <c r="AV1030" s="12" t="s">
        <v>83</v>
      </c>
      <c r="AW1030" s="12" t="s">
        <v>31</v>
      </c>
      <c r="AX1030" s="12" t="s">
        <v>76</v>
      </c>
      <c r="AY1030" s="160" t="s">
        <v>175</v>
      </c>
    </row>
    <row r="1031" spans="2:65" s="13" customFormat="1">
      <c r="B1031" s="165"/>
      <c r="D1031" s="159" t="s">
        <v>184</v>
      </c>
      <c r="E1031" s="166" t="s">
        <v>1</v>
      </c>
      <c r="F1031" s="167" t="s">
        <v>1874</v>
      </c>
      <c r="H1031" s="168">
        <v>9.58</v>
      </c>
      <c r="I1031" s="169"/>
      <c r="L1031" s="165"/>
      <c r="M1031" s="170"/>
      <c r="T1031" s="171"/>
      <c r="AT1031" s="166" t="s">
        <v>184</v>
      </c>
      <c r="AU1031" s="166" t="s">
        <v>89</v>
      </c>
      <c r="AV1031" s="13" t="s">
        <v>89</v>
      </c>
      <c r="AW1031" s="13" t="s">
        <v>31</v>
      </c>
      <c r="AX1031" s="13" t="s">
        <v>76</v>
      </c>
      <c r="AY1031" s="166" t="s">
        <v>175</v>
      </c>
    </row>
    <row r="1032" spans="2:65" s="13" customFormat="1">
      <c r="B1032" s="165"/>
      <c r="D1032" s="159" t="s">
        <v>184</v>
      </c>
      <c r="E1032" s="166" t="s">
        <v>1</v>
      </c>
      <c r="F1032" s="167" t="s">
        <v>1923</v>
      </c>
      <c r="H1032" s="168">
        <v>7.94</v>
      </c>
      <c r="I1032" s="169"/>
      <c r="L1032" s="165"/>
      <c r="M1032" s="170"/>
      <c r="T1032" s="171"/>
      <c r="AT1032" s="166" t="s">
        <v>184</v>
      </c>
      <c r="AU1032" s="166" t="s">
        <v>89</v>
      </c>
      <c r="AV1032" s="13" t="s">
        <v>89</v>
      </c>
      <c r="AW1032" s="13" t="s">
        <v>31</v>
      </c>
      <c r="AX1032" s="13" t="s">
        <v>76</v>
      </c>
      <c r="AY1032" s="166" t="s">
        <v>175</v>
      </c>
    </row>
    <row r="1033" spans="2:65" s="13" customFormat="1">
      <c r="B1033" s="165"/>
      <c r="D1033" s="159" t="s">
        <v>184</v>
      </c>
      <c r="E1033" s="166" t="s">
        <v>1</v>
      </c>
      <c r="F1033" s="167" t="s">
        <v>1883</v>
      </c>
      <c r="H1033" s="168">
        <v>16.47</v>
      </c>
      <c r="I1033" s="169"/>
      <c r="L1033" s="165"/>
      <c r="M1033" s="170"/>
      <c r="T1033" s="171"/>
      <c r="AT1033" s="166" t="s">
        <v>184</v>
      </c>
      <c r="AU1033" s="166" t="s">
        <v>89</v>
      </c>
      <c r="AV1033" s="13" t="s">
        <v>89</v>
      </c>
      <c r="AW1033" s="13" t="s">
        <v>31</v>
      </c>
      <c r="AX1033" s="13" t="s">
        <v>76</v>
      </c>
      <c r="AY1033" s="166" t="s">
        <v>175</v>
      </c>
    </row>
    <row r="1034" spans="2:65" s="13" customFormat="1">
      <c r="B1034" s="165"/>
      <c r="D1034" s="159" t="s">
        <v>184</v>
      </c>
      <c r="E1034" s="166" t="s">
        <v>1</v>
      </c>
      <c r="F1034" s="167" t="s">
        <v>1907</v>
      </c>
      <c r="H1034" s="168">
        <v>12.81</v>
      </c>
      <c r="I1034" s="169"/>
      <c r="L1034" s="165"/>
      <c r="M1034" s="170"/>
      <c r="T1034" s="171"/>
      <c r="AT1034" s="166" t="s">
        <v>184</v>
      </c>
      <c r="AU1034" s="166" t="s">
        <v>89</v>
      </c>
      <c r="AV1034" s="13" t="s">
        <v>89</v>
      </c>
      <c r="AW1034" s="13" t="s">
        <v>31</v>
      </c>
      <c r="AX1034" s="13" t="s">
        <v>76</v>
      </c>
      <c r="AY1034" s="166" t="s">
        <v>175</v>
      </c>
    </row>
    <row r="1035" spans="2:65" s="15" customFormat="1">
      <c r="B1035" s="202"/>
      <c r="D1035" s="159" t="s">
        <v>184</v>
      </c>
      <c r="E1035" s="203" t="s">
        <v>1</v>
      </c>
      <c r="F1035" s="204" t="s">
        <v>1733</v>
      </c>
      <c r="H1035" s="205">
        <v>46.8</v>
      </c>
      <c r="I1035" s="206"/>
      <c r="L1035" s="202"/>
      <c r="M1035" s="207"/>
      <c r="T1035" s="208"/>
      <c r="AT1035" s="203" t="s">
        <v>184</v>
      </c>
      <c r="AU1035" s="203" t="s">
        <v>89</v>
      </c>
      <c r="AV1035" s="15" t="s">
        <v>176</v>
      </c>
      <c r="AW1035" s="15" t="s">
        <v>31</v>
      </c>
      <c r="AX1035" s="15" t="s">
        <v>76</v>
      </c>
      <c r="AY1035" s="203" t="s">
        <v>175</v>
      </c>
    </row>
    <row r="1036" spans="2:65" s="14" customFormat="1">
      <c r="B1036" s="183"/>
      <c r="D1036" s="159" t="s">
        <v>184</v>
      </c>
      <c r="E1036" s="184" t="s">
        <v>1</v>
      </c>
      <c r="F1036" s="185" t="s">
        <v>204</v>
      </c>
      <c r="H1036" s="186">
        <v>89.775000000000006</v>
      </c>
      <c r="I1036" s="187"/>
      <c r="L1036" s="183"/>
      <c r="M1036" s="188"/>
      <c r="T1036" s="189"/>
      <c r="AT1036" s="184" t="s">
        <v>184</v>
      </c>
      <c r="AU1036" s="184" t="s">
        <v>89</v>
      </c>
      <c r="AV1036" s="14" t="s">
        <v>182</v>
      </c>
      <c r="AW1036" s="14" t="s">
        <v>31</v>
      </c>
      <c r="AX1036" s="14" t="s">
        <v>83</v>
      </c>
      <c r="AY1036" s="184" t="s">
        <v>175</v>
      </c>
    </row>
    <row r="1037" spans="2:65" s="1" customFormat="1" ht="37.9" customHeight="1">
      <c r="B1037" s="143"/>
      <c r="C1037" s="144" t="s">
        <v>654</v>
      </c>
      <c r="D1037" s="144" t="s">
        <v>178</v>
      </c>
      <c r="E1037" s="145" t="s">
        <v>2254</v>
      </c>
      <c r="F1037" s="146" t="s">
        <v>2255</v>
      </c>
      <c r="G1037" s="147" t="s">
        <v>197</v>
      </c>
      <c r="H1037" s="148">
        <v>74.97</v>
      </c>
      <c r="I1037" s="149"/>
      <c r="J1037" s="150">
        <f>ROUND(I1037*H1037,2)</f>
        <v>0</v>
      </c>
      <c r="K1037" s="151"/>
      <c r="L1037" s="32"/>
      <c r="M1037" s="152" t="s">
        <v>1</v>
      </c>
      <c r="N1037" s="153" t="s">
        <v>42</v>
      </c>
      <c r="P1037" s="154">
        <f>O1037*H1037</f>
        <v>0</v>
      </c>
      <c r="Q1037" s="154">
        <v>6.0299999999999998E-3</v>
      </c>
      <c r="R1037" s="154">
        <f>Q1037*H1037</f>
        <v>0.4520691</v>
      </c>
      <c r="S1037" s="154">
        <v>0</v>
      </c>
      <c r="T1037" s="155">
        <f>S1037*H1037</f>
        <v>0</v>
      </c>
      <c r="AR1037" s="156" t="s">
        <v>321</v>
      </c>
      <c r="AT1037" s="156" t="s">
        <v>178</v>
      </c>
      <c r="AU1037" s="156" t="s">
        <v>89</v>
      </c>
      <c r="AY1037" s="17" t="s">
        <v>175</v>
      </c>
      <c r="BE1037" s="157">
        <f>IF(N1037="základná",J1037,0)</f>
        <v>0</v>
      </c>
      <c r="BF1037" s="157">
        <f>IF(N1037="znížená",J1037,0)</f>
        <v>0</v>
      </c>
      <c r="BG1037" s="157">
        <f>IF(N1037="zákl. prenesená",J1037,0)</f>
        <v>0</v>
      </c>
      <c r="BH1037" s="157">
        <f>IF(N1037="zníž. prenesená",J1037,0)</f>
        <v>0</v>
      </c>
      <c r="BI1037" s="157">
        <f>IF(N1037="nulová",J1037,0)</f>
        <v>0</v>
      </c>
      <c r="BJ1037" s="17" t="s">
        <v>89</v>
      </c>
      <c r="BK1037" s="157">
        <f>ROUND(I1037*H1037,2)</f>
        <v>0</v>
      </c>
      <c r="BL1037" s="17" t="s">
        <v>321</v>
      </c>
      <c r="BM1037" s="156" t="s">
        <v>2256</v>
      </c>
    </row>
    <row r="1038" spans="2:65" s="12" customFormat="1">
      <c r="B1038" s="158"/>
      <c r="D1038" s="159" t="s">
        <v>184</v>
      </c>
      <c r="E1038" s="160" t="s">
        <v>1</v>
      </c>
      <c r="F1038" s="161" t="s">
        <v>2253</v>
      </c>
      <c r="H1038" s="160" t="s">
        <v>1</v>
      </c>
      <c r="I1038" s="162"/>
      <c r="L1038" s="158"/>
      <c r="M1038" s="163"/>
      <c r="T1038" s="164"/>
      <c r="AT1038" s="160" t="s">
        <v>184</v>
      </c>
      <c r="AU1038" s="160" t="s">
        <v>89</v>
      </c>
      <c r="AV1038" s="12" t="s">
        <v>83</v>
      </c>
      <c r="AW1038" s="12" t="s">
        <v>31</v>
      </c>
      <c r="AX1038" s="12" t="s">
        <v>76</v>
      </c>
      <c r="AY1038" s="160" t="s">
        <v>175</v>
      </c>
    </row>
    <row r="1039" spans="2:65" s="13" customFormat="1">
      <c r="B1039" s="165"/>
      <c r="D1039" s="159" t="s">
        <v>184</v>
      </c>
      <c r="E1039" s="166" t="s">
        <v>1</v>
      </c>
      <c r="F1039" s="167" t="s">
        <v>2257</v>
      </c>
      <c r="H1039" s="168">
        <v>22.05</v>
      </c>
      <c r="I1039" s="169"/>
      <c r="L1039" s="165"/>
      <c r="M1039" s="170"/>
      <c r="T1039" s="171"/>
      <c r="AT1039" s="166" t="s">
        <v>184</v>
      </c>
      <c r="AU1039" s="166" t="s">
        <v>89</v>
      </c>
      <c r="AV1039" s="13" t="s">
        <v>89</v>
      </c>
      <c r="AW1039" s="13" t="s">
        <v>31</v>
      </c>
      <c r="AX1039" s="13" t="s">
        <v>76</v>
      </c>
      <c r="AY1039" s="166" t="s">
        <v>175</v>
      </c>
    </row>
    <row r="1040" spans="2:65" s="13" customFormat="1">
      <c r="B1040" s="165"/>
      <c r="D1040" s="159" t="s">
        <v>184</v>
      </c>
      <c r="E1040" s="166" t="s">
        <v>1</v>
      </c>
      <c r="F1040" s="167" t="s">
        <v>2258</v>
      </c>
      <c r="H1040" s="168">
        <v>20.265000000000001</v>
      </c>
      <c r="I1040" s="169"/>
      <c r="L1040" s="165"/>
      <c r="M1040" s="170"/>
      <c r="T1040" s="171"/>
      <c r="AT1040" s="166" t="s">
        <v>184</v>
      </c>
      <c r="AU1040" s="166" t="s">
        <v>89</v>
      </c>
      <c r="AV1040" s="13" t="s">
        <v>89</v>
      </c>
      <c r="AW1040" s="13" t="s">
        <v>31</v>
      </c>
      <c r="AX1040" s="13" t="s">
        <v>76</v>
      </c>
      <c r="AY1040" s="166" t="s">
        <v>175</v>
      </c>
    </row>
    <row r="1041" spans="2:65" s="13" customFormat="1">
      <c r="B1041" s="165"/>
      <c r="D1041" s="159" t="s">
        <v>184</v>
      </c>
      <c r="E1041" s="166" t="s">
        <v>1</v>
      </c>
      <c r="F1041" s="167" t="s">
        <v>2259</v>
      </c>
      <c r="H1041" s="168">
        <v>32.655000000000001</v>
      </c>
      <c r="I1041" s="169"/>
      <c r="L1041" s="165"/>
      <c r="M1041" s="170"/>
      <c r="T1041" s="171"/>
      <c r="AT1041" s="166" t="s">
        <v>184</v>
      </c>
      <c r="AU1041" s="166" t="s">
        <v>89</v>
      </c>
      <c r="AV1041" s="13" t="s">
        <v>89</v>
      </c>
      <c r="AW1041" s="13" t="s">
        <v>31</v>
      </c>
      <c r="AX1041" s="13" t="s">
        <v>76</v>
      </c>
      <c r="AY1041" s="166" t="s">
        <v>175</v>
      </c>
    </row>
    <row r="1042" spans="2:65" s="14" customFormat="1">
      <c r="B1042" s="183"/>
      <c r="D1042" s="159" t="s">
        <v>184</v>
      </c>
      <c r="E1042" s="184" t="s">
        <v>1</v>
      </c>
      <c r="F1042" s="185" t="s">
        <v>204</v>
      </c>
      <c r="H1042" s="186">
        <v>74.97</v>
      </c>
      <c r="I1042" s="187"/>
      <c r="L1042" s="183"/>
      <c r="M1042" s="188"/>
      <c r="T1042" s="189"/>
      <c r="AT1042" s="184" t="s">
        <v>184</v>
      </c>
      <c r="AU1042" s="184" t="s">
        <v>89</v>
      </c>
      <c r="AV1042" s="14" t="s">
        <v>182</v>
      </c>
      <c r="AW1042" s="14" t="s">
        <v>31</v>
      </c>
      <c r="AX1042" s="14" t="s">
        <v>83</v>
      </c>
      <c r="AY1042" s="184" t="s">
        <v>175</v>
      </c>
    </row>
    <row r="1043" spans="2:65" s="1" customFormat="1" ht="24.2" customHeight="1">
      <c r="B1043" s="143"/>
      <c r="C1043" s="144" t="s">
        <v>658</v>
      </c>
      <c r="D1043" s="144" t="s">
        <v>178</v>
      </c>
      <c r="E1043" s="145" t="s">
        <v>430</v>
      </c>
      <c r="F1043" s="146" t="s">
        <v>431</v>
      </c>
      <c r="G1043" s="147" t="s">
        <v>432</v>
      </c>
      <c r="H1043" s="190"/>
      <c r="I1043" s="149"/>
      <c r="J1043" s="150">
        <f>ROUND(I1043*H1043,2)</f>
        <v>0</v>
      </c>
      <c r="K1043" s="151"/>
      <c r="L1043" s="32"/>
      <c r="M1043" s="152" t="s">
        <v>1</v>
      </c>
      <c r="N1043" s="153" t="s">
        <v>42</v>
      </c>
      <c r="P1043" s="154">
        <f>O1043*H1043</f>
        <v>0</v>
      </c>
      <c r="Q1043" s="154">
        <v>0</v>
      </c>
      <c r="R1043" s="154">
        <f>Q1043*H1043</f>
        <v>0</v>
      </c>
      <c r="S1043" s="154">
        <v>0</v>
      </c>
      <c r="T1043" s="155">
        <f>S1043*H1043</f>
        <v>0</v>
      </c>
      <c r="AR1043" s="156" t="s">
        <v>321</v>
      </c>
      <c r="AT1043" s="156" t="s">
        <v>178</v>
      </c>
      <c r="AU1043" s="156" t="s">
        <v>89</v>
      </c>
      <c r="AY1043" s="17" t="s">
        <v>175</v>
      </c>
      <c r="BE1043" s="157">
        <f>IF(N1043="základná",J1043,0)</f>
        <v>0</v>
      </c>
      <c r="BF1043" s="157">
        <f>IF(N1043="znížená",J1043,0)</f>
        <v>0</v>
      </c>
      <c r="BG1043" s="157">
        <f>IF(N1043="zákl. prenesená",J1043,0)</f>
        <v>0</v>
      </c>
      <c r="BH1043" s="157">
        <f>IF(N1043="zníž. prenesená",J1043,0)</f>
        <v>0</v>
      </c>
      <c r="BI1043" s="157">
        <f>IF(N1043="nulová",J1043,0)</f>
        <v>0</v>
      </c>
      <c r="BJ1043" s="17" t="s">
        <v>89</v>
      </c>
      <c r="BK1043" s="157">
        <f>ROUND(I1043*H1043,2)</f>
        <v>0</v>
      </c>
      <c r="BL1043" s="17" t="s">
        <v>321</v>
      </c>
      <c r="BM1043" s="156" t="s">
        <v>2260</v>
      </c>
    </row>
    <row r="1044" spans="2:65" s="11" customFormat="1" ht="22.9" customHeight="1">
      <c r="B1044" s="131"/>
      <c r="D1044" s="132" t="s">
        <v>75</v>
      </c>
      <c r="E1044" s="141" t="s">
        <v>1330</v>
      </c>
      <c r="F1044" s="141" t="s">
        <v>1331</v>
      </c>
      <c r="I1044" s="134"/>
      <c r="J1044" s="142">
        <f>BK1044</f>
        <v>0</v>
      </c>
      <c r="L1044" s="131"/>
      <c r="M1044" s="136"/>
      <c r="P1044" s="137">
        <f>SUM(P1045:P1126)</f>
        <v>0</v>
      </c>
      <c r="R1044" s="137">
        <f>SUM(R1045:R1126)</f>
        <v>38.145972907000001</v>
      </c>
      <c r="T1044" s="138">
        <f>SUM(T1045:T1126)</f>
        <v>5.2706862000000001</v>
      </c>
      <c r="AR1044" s="132" t="s">
        <v>89</v>
      </c>
      <c r="AT1044" s="139" t="s">
        <v>75</v>
      </c>
      <c r="AU1044" s="139" t="s">
        <v>83</v>
      </c>
      <c r="AY1044" s="132" t="s">
        <v>175</v>
      </c>
      <c r="BK1044" s="140">
        <f>SUM(BK1045:BK1126)</f>
        <v>0</v>
      </c>
    </row>
    <row r="1045" spans="2:65" s="1" customFormat="1" ht="37.9" customHeight="1">
      <c r="B1045" s="143"/>
      <c r="C1045" s="144" t="s">
        <v>664</v>
      </c>
      <c r="D1045" s="144" t="s">
        <v>178</v>
      </c>
      <c r="E1045" s="145" t="s">
        <v>2261</v>
      </c>
      <c r="F1045" s="146" t="s">
        <v>2262</v>
      </c>
      <c r="G1045" s="147" t="s">
        <v>197</v>
      </c>
      <c r="H1045" s="148">
        <v>23.1</v>
      </c>
      <c r="I1045" s="149"/>
      <c r="J1045" s="150">
        <f>ROUND(I1045*H1045,2)</f>
        <v>0</v>
      </c>
      <c r="K1045" s="151"/>
      <c r="L1045" s="32"/>
      <c r="M1045" s="152" t="s">
        <v>1</v>
      </c>
      <c r="N1045" s="153" t="s">
        <v>42</v>
      </c>
      <c r="P1045" s="154">
        <f>O1045*H1045</f>
        <v>0</v>
      </c>
      <c r="Q1045" s="154">
        <v>1.182296E-2</v>
      </c>
      <c r="R1045" s="154">
        <f>Q1045*H1045</f>
        <v>0.27311037600000004</v>
      </c>
      <c r="S1045" s="154">
        <v>0</v>
      </c>
      <c r="T1045" s="155">
        <f>S1045*H1045</f>
        <v>0</v>
      </c>
      <c r="AR1045" s="156" t="s">
        <v>321</v>
      </c>
      <c r="AT1045" s="156" t="s">
        <v>178</v>
      </c>
      <c r="AU1045" s="156" t="s">
        <v>89</v>
      </c>
      <c r="AY1045" s="17" t="s">
        <v>175</v>
      </c>
      <c r="BE1045" s="157">
        <f>IF(N1045="základná",J1045,0)</f>
        <v>0</v>
      </c>
      <c r="BF1045" s="157">
        <f>IF(N1045="znížená",J1045,0)</f>
        <v>0</v>
      </c>
      <c r="BG1045" s="157">
        <f>IF(N1045="zákl. prenesená",J1045,0)</f>
        <v>0</v>
      </c>
      <c r="BH1045" s="157">
        <f>IF(N1045="zníž. prenesená",J1045,0)</f>
        <v>0</v>
      </c>
      <c r="BI1045" s="157">
        <f>IF(N1045="nulová",J1045,0)</f>
        <v>0</v>
      </c>
      <c r="BJ1045" s="17" t="s">
        <v>89</v>
      </c>
      <c r="BK1045" s="157">
        <f>ROUND(I1045*H1045,2)</f>
        <v>0</v>
      </c>
      <c r="BL1045" s="17" t="s">
        <v>321</v>
      </c>
      <c r="BM1045" s="156" t="s">
        <v>2263</v>
      </c>
    </row>
    <row r="1046" spans="2:65" s="13" customFormat="1">
      <c r="B1046" s="165"/>
      <c r="D1046" s="159" t="s">
        <v>184</v>
      </c>
      <c r="E1046" s="166" t="s">
        <v>1</v>
      </c>
      <c r="F1046" s="167" t="s">
        <v>2264</v>
      </c>
      <c r="H1046" s="168">
        <v>23.1</v>
      </c>
      <c r="I1046" s="169"/>
      <c r="L1046" s="165"/>
      <c r="M1046" s="170"/>
      <c r="T1046" s="171"/>
      <c r="AT1046" s="166" t="s">
        <v>184</v>
      </c>
      <c r="AU1046" s="166" t="s">
        <v>89</v>
      </c>
      <c r="AV1046" s="13" t="s">
        <v>89</v>
      </c>
      <c r="AW1046" s="13" t="s">
        <v>31</v>
      </c>
      <c r="AX1046" s="13" t="s">
        <v>83</v>
      </c>
      <c r="AY1046" s="166" t="s">
        <v>175</v>
      </c>
    </row>
    <row r="1047" spans="2:65" s="1" customFormat="1" ht="33" customHeight="1">
      <c r="B1047" s="143"/>
      <c r="C1047" s="144" t="s">
        <v>1010</v>
      </c>
      <c r="D1047" s="144" t="s">
        <v>178</v>
      </c>
      <c r="E1047" s="145" t="s">
        <v>2265</v>
      </c>
      <c r="F1047" s="146" t="s">
        <v>2266</v>
      </c>
      <c r="G1047" s="147" t="s">
        <v>197</v>
      </c>
      <c r="H1047" s="148">
        <v>3192.17</v>
      </c>
      <c r="I1047" s="149"/>
      <c r="J1047" s="150">
        <f>ROUND(I1047*H1047,2)</f>
        <v>0</v>
      </c>
      <c r="K1047" s="151"/>
      <c r="L1047" s="32"/>
      <c r="M1047" s="152" t="s">
        <v>1</v>
      </c>
      <c r="N1047" s="153" t="s">
        <v>42</v>
      </c>
      <c r="P1047" s="154">
        <f>O1047*H1047</f>
        <v>0</v>
      </c>
      <c r="Q1047" s="154">
        <v>1.1864299999999999E-2</v>
      </c>
      <c r="R1047" s="154">
        <f>Q1047*H1047</f>
        <v>37.872862531000003</v>
      </c>
      <c r="S1047" s="154">
        <v>0</v>
      </c>
      <c r="T1047" s="155">
        <f>S1047*H1047</f>
        <v>0</v>
      </c>
      <c r="AR1047" s="156" t="s">
        <v>321</v>
      </c>
      <c r="AT1047" s="156" t="s">
        <v>178</v>
      </c>
      <c r="AU1047" s="156" t="s">
        <v>89</v>
      </c>
      <c r="AY1047" s="17" t="s">
        <v>175</v>
      </c>
      <c r="BE1047" s="157">
        <f>IF(N1047="základná",J1047,0)</f>
        <v>0</v>
      </c>
      <c r="BF1047" s="157">
        <f>IF(N1047="znížená",J1047,0)</f>
        <v>0</v>
      </c>
      <c r="BG1047" s="157">
        <f>IF(N1047="zákl. prenesená",J1047,0)</f>
        <v>0</v>
      </c>
      <c r="BH1047" s="157">
        <f>IF(N1047="zníž. prenesená",J1047,0)</f>
        <v>0</v>
      </c>
      <c r="BI1047" s="157">
        <f>IF(N1047="nulová",J1047,0)</f>
        <v>0</v>
      </c>
      <c r="BJ1047" s="17" t="s">
        <v>89</v>
      </c>
      <c r="BK1047" s="157">
        <f>ROUND(I1047*H1047,2)</f>
        <v>0</v>
      </c>
      <c r="BL1047" s="17" t="s">
        <v>321</v>
      </c>
      <c r="BM1047" s="156" t="s">
        <v>2267</v>
      </c>
    </row>
    <row r="1048" spans="2:65" s="13" customFormat="1">
      <c r="B1048" s="165"/>
      <c r="D1048" s="159" t="s">
        <v>184</v>
      </c>
      <c r="E1048" s="166" t="s">
        <v>1</v>
      </c>
      <c r="F1048" s="167" t="s">
        <v>1866</v>
      </c>
      <c r="H1048" s="168">
        <v>14.6</v>
      </c>
      <c r="I1048" s="169"/>
      <c r="L1048" s="165"/>
      <c r="M1048" s="170"/>
      <c r="T1048" s="171"/>
      <c r="AT1048" s="166" t="s">
        <v>184</v>
      </c>
      <c r="AU1048" s="166" t="s">
        <v>89</v>
      </c>
      <c r="AV1048" s="13" t="s">
        <v>89</v>
      </c>
      <c r="AW1048" s="13" t="s">
        <v>31</v>
      </c>
      <c r="AX1048" s="13" t="s">
        <v>76</v>
      </c>
      <c r="AY1048" s="166" t="s">
        <v>175</v>
      </c>
    </row>
    <row r="1049" spans="2:65" s="13" customFormat="1">
      <c r="B1049" s="165"/>
      <c r="D1049" s="159" t="s">
        <v>184</v>
      </c>
      <c r="E1049" s="166" t="s">
        <v>1</v>
      </c>
      <c r="F1049" s="167" t="s">
        <v>1867</v>
      </c>
      <c r="H1049" s="168">
        <v>37.57</v>
      </c>
      <c r="I1049" s="169"/>
      <c r="L1049" s="165"/>
      <c r="M1049" s="170"/>
      <c r="T1049" s="171"/>
      <c r="AT1049" s="166" t="s">
        <v>184</v>
      </c>
      <c r="AU1049" s="166" t="s">
        <v>89</v>
      </c>
      <c r="AV1049" s="13" t="s">
        <v>89</v>
      </c>
      <c r="AW1049" s="13" t="s">
        <v>31</v>
      </c>
      <c r="AX1049" s="13" t="s">
        <v>76</v>
      </c>
      <c r="AY1049" s="166" t="s">
        <v>175</v>
      </c>
    </row>
    <row r="1050" spans="2:65" s="13" customFormat="1">
      <c r="B1050" s="165"/>
      <c r="D1050" s="159" t="s">
        <v>184</v>
      </c>
      <c r="E1050" s="166" t="s">
        <v>1</v>
      </c>
      <c r="F1050" s="167" t="s">
        <v>1868</v>
      </c>
      <c r="H1050" s="168">
        <v>3.96</v>
      </c>
      <c r="I1050" s="169"/>
      <c r="L1050" s="165"/>
      <c r="M1050" s="170"/>
      <c r="T1050" s="171"/>
      <c r="AT1050" s="166" t="s">
        <v>184</v>
      </c>
      <c r="AU1050" s="166" t="s">
        <v>89</v>
      </c>
      <c r="AV1050" s="13" t="s">
        <v>89</v>
      </c>
      <c r="AW1050" s="13" t="s">
        <v>31</v>
      </c>
      <c r="AX1050" s="13" t="s">
        <v>76</v>
      </c>
      <c r="AY1050" s="166" t="s">
        <v>175</v>
      </c>
    </row>
    <row r="1051" spans="2:65" s="13" customFormat="1">
      <c r="B1051" s="165"/>
      <c r="D1051" s="159" t="s">
        <v>184</v>
      </c>
      <c r="E1051" s="166" t="s">
        <v>1</v>
      </c>
      <c r="F1051" s="167" t="s">
        <v>1869</v>
      </c>
      <c r="H1051" s="168">
        <v>11.46</v>
      </c>
      <c r="I1051" s="169"/>
      <c r="L1051" s="165"/>
      <c r="M1051" s="170"/>
      <c r="T1051" s="171"/>
      <c r="AT1051" s="166" t="s">
        <v>184</v>
      </c>
      <c r="AU1051" s="166" t="s">
        <v>89</v>
      </c>
      <c r="AV1051" s="13" t="s">
        <v>89</v>
      </c>
      <c r="AW1051" s="13" t="s">
        <v>31</v>
      </c>
      <c r="AX1051" s="13" t="s">
        <v>76</v>
      </c>
      <c r="AY1051" s="166" t="s">
        <v>175</v>
      </c>
    </row>
    <row r="1052" spans="2:65" s="13" customFormat="1">
      <c r="B1052" s="165"/>
      <c r="D1052" s="159" t="s">
        <v>184</v>
      </c>
      <c r="E1052" s="166" t="s">
        <v>1</v>
      </c>
      <c r="F1052" s="167" t="s">
        <v>1870</v>
      </c>
      <c r="H1052" s="168">
        <v>17.87</v>
      </c>
      <c r="I1052" s="169"/>
      <c r="L1052" s="165"/>
      <c r="M1052" s="170"/>
      <c r="T1052" s="171"/>
      <c r="AT1052" s="166" t="s">
        <v>184</v>
      </c>
      <c r="AU1052" s="166" t="s">
        <v>89</v>
      </c>
      <c r="AV1052" s="13" t="s">
        <v>89</v>
      </c>
      <c r="AW1052" s="13" t="s">
        <v>31</v>
      </c>
      <c r="AX1052" s="13" t="s">
        <v>76</v>
      </c>
      <c r="AY1052" s="166" t="s">
        <v>175</v>
      </c>
    </row>
    <row r="1053" spans="2:65" s="13" customFormat="1">
      <c r="B1053" s="165"/>
      <c r="D1053" s="159" t="s">
        <v>184</v>
      </c>
      <c r="E1053" s="166" t="s">
        <v>1</v>
      </c>
      <c r="F1053" s="167" t="s">
        <v>1871</v>
      </c>
      <c r="H1053" s="168">
        <v>4.05</v>
      </c>
      <c r="I1053" s="169"/>
      <c r="L1053" s="165"/>
      <c r="M1053" s="170"/>
      <c r="T1053" s="171"/>
      <c r="AT1053" s="166" t="s">
        <v>184</v>
      </c>
      <c r="AU1053" s="166" t="s">
        <v>89</v>
      </c>
      <c r="AV1053" s="13" t="s">
        <v>89</v>
      </c>
      <c r="AW1053" s="13" t="s">
        <v>31</v>
      </c>
      <c r="AX1053" s="13" t="s">
        <v>76</v>
      </c>
      <c r="AY1053" s="166" t="s">
        <v>175</v>
      </c>
    </row>
    <row r="1054" spans="2:65" s="13" customFormat="1">
      <c r="B1054" s="165"/>
      <c r="D1054" s="159" t="s">
        <v>184</v>
      </c>
      <c r="E1054" s="166" t="s">
        <v>1</v>
      </c>
      <c r="F1054" s="167" t="s">
        <v>1872</v>
      </c>
      <c r="H1054" s="168">
        <v>1.17</v>
      </c>
      <c r="I1054" s="169"/>
      <c r="L1054" s="165"/>
      <c r="M1054" s="170"/>
      <c r="T1054" s="171"/>
      <c r="AT1054" s="166" t="s">
        <v>184</v>
      </c>
      <c r="AU1054" s="166" t="s">
        <v>89</v>
      </c>
      <c r="AV1054" s="13" t="s">
        <v>89</v>
      </c>
      <c r="AW1054" s="13" t="s">
        <v>31</v>
      </c>
      <c r="AX1054" s="13" t="s">
        <v>76</v>
      </c>
      <c r="AY1054" s="166" t="s">
        <v>175</v>
      </c>
    </row>
    <row r="1055" spans="2:65" s="13" customFormat="1">
      <c r="B1055" s="165"/>
      <c r="D1055" s="159" t="s">
        <v>184</v>
      </c>
      <c r="E1055" s="166" t="s">
        <v>1</v>
      </c>
      <c r="F1055" s="167" t="s">
        <v>1873</v>
      </c>
      <c r="H1055" s="168">
        <v>1.08</v>
      </c>
      <c r="I1055" s="169"/>
      <c r="L1055" s="165"/>
      <c r="M1055" s="170"/>
      <c r="T1055" s="171"/>
      <c r="AT1055" s="166" t="s">
        <v>184</v>
      </c>
      <c r="AU1055" s="166" t="s">
        <v>89</v>
      </c>
      <c r="AV1055" s="13" t="s">
        <v>89</v>
      </c>
      <c r="AW1055" s="13" t="s">
        <v>31</v>
      </c>
      <c r="AX1055" s="13" t="s">
        <v>76</v>
      </c>
      <c r="AY1055" s="166" t="s">
        <v>175</v>
      </c>
    </row>
    <row r="1056" spans="2:65" s="13" customFormat="1">
      <c r="B1056" s="165"/>
      <c r="D1056" s="159" t="s">
        <v>184</v>
      </c>
      <c r="E1056" s="166" t="s">
        <v>1</v>
      </c>
      <c r="F1056" s="167" t="s">
        <v>1875</v>
      </c>
      <c r="H1056" s="168">
        <v>23.13</v>
      </c>
      <c r="I1056" s="169"/>
      <c r="L1056" s="165"/>
      <c r="M1056" s="170"/>
      <c r="T1056" s="171"/>
      <c r="AT1056" s="166" t="s">
        <v>184</v>
      </c>
      <c r="AU1056" s="166" t="s">
        <v>89</v>
      </c>
      <c r="AV1056" s="13" t="s">
        <v>89</v>
      </c>
      <c r="AW1056" s="13" t="s">
        <v>31</v>
      </c>
      <c r="AX1056" s="13" t="s">
        <v>76</v>
      </c>
      <c r="AY1056" s="166" t="s">
        <v>175</v>
      </c>
    </row>
    <row r="1057" spans="2:51" s="13" customFormat="1">
      <c r="B1057" s="165"/>
      <c r="D1057" s="159" t="s">
        <v>184</v>
      </c>
      <c r="E1057" s="166" t="s">
        <v>1</v>
      </c>
      <c r="F1057" s="167" t="s">
        <v>1912</v>
      </c>
      <c r="H1057" s="168">
        <v>75.400000000000006</v>
      </c>
      <c r="I1057" s="169"/>
      <c r="L1057" s="165"/>
      <c r="M1057" s="170"/>
      <c r="T1057" s="171"/>
      <c r="AT1057" s="166" t="s">
        <v>184</v>
      </c>
      <c r="AU1057" s="166" t="s">
        <v>89</v>
      </c>
      <c r="AV1057" s="13" t="s">
        <v>89</v>
      </c>
      <c r="AW1057" s="13" t="s">
        <v>31</v>
      </c>
      <c r="AX1057" s="13" t="s">
        <v>76</v>
      </c>
      <c r="AY1057" s="166" t="s">
        <v>175</v>
      </c>
    </row>
    <row r="1058" spans="2:51" s="13" customFormat="1">
      <c r="B1058" s="165"/>
      <c r="D1058" s="159" t="s">
        <v>184</v>
      </c>
      <c r="E1058" s="166" t="s">
        <v>1</v>
      </c>
      <c r="F1058" s="167" t="s">
        <v>1913</v>
      </c>
      <c r="H1058" s="168">
        <v>30.87</v>
      </c>
      <c r="I1058" s="169"/>
      <c r="L1058" s="165"/>
      <c r="M1058" s="170"/>
      <c r="T1058" s="171"/>
      <c r="AT1058" s="166" t="s">
        <v>184</v>
      </c>
      <c r="AU1058" s="166" t="s">
        <v>89</v>
      </c>
      <c r="AV1058" s="13" t="s">
        <v>89</v>
      </c>
      <c r="AW1058" s="13" t="s">
        <v>31</v>
      </c>
      <c r="AX1058" s="13" t="s">
        <v>76</v>
      </c>
      <c r="AY1058" s="166" t="s">
        <v>175</v>
      </c>
    </row>
    <row r="1059" spans="2:51" s="13" customFormat="1">
      <c r="B1059" s="165"/>
      <c r="D1059" s="159" t="s">
        <v>184</v>
      </c>
      <c r="E1059" s="166" t="s">
        <v>1</v>
      </c>
      <c r="F1059" s="167" t="s">
        <v>1914</v>
      </c>
      <c r="H1059" s="168">
        <v>40.06</v>
      </c>
      <c r="I1059" s="169"/>
      <c r="L1059" s="165"/>
      <c r="M1059" s="170"/>
      <c r="T1059" s="171"/>
      <c r="AT1059" s="166" t="s">
        <v>184</v>
      </c>
      <c r="AU1059" s="166" t="s">
        <v>89</v>
      </c>
      <c r="AV1059" s="13" t="s">
        <v>89</v>
      </c>
      <c r="AW1059" s="13" t="s">
        <v>31</v>
      </c>
      <c r="AX1059" s="13" t="s">
        <v>76</v>
      </c>
      <c r="AY1059" s="166" t="s">
        <v>175</v>
      </c>
    </row>
    <row r="1060" spans="2:51" s="13" customFormat="1">
      <c r="B1060" s="165"/>
      <c r="D1060" s="159" t="s">
        <v>184</v>
      </c>
      <c r="E1060" s="166" t="s">
        <v>1</v>
      </c>
      <c r="F1060" s="167" t="s">
        <v>1915</v>
      </c>
      <c r="H1060" s="168">
        <v>69.38</v>
      </c>
      <c r="I1060" s="169"/>
      <c r="L1060" s="165"/>
      <c r="M1060" s="170"/>
      <c r="T1060" s="171"/>
      <c r="AT1060" s="166" t="s">
        <v>184</v>
      </c>
      <c r="AU1060" s="166" t="s">
        <v>89</v>
      </c>
      <c r="AV1060" s="13" t="s">
        <v>89</v>
      </c>
      <c r="AW1060" s="13" t="s">
        <v>31</v>
      </c>
      <c r="AX1060" s="13" t="s">
        <v>76</v>
      </c>
      <c r="AY1060" s="166" t="s">
        <v>175</v>
      </c>
    </row>
    <row r="1061" spans="2:51" s="13" customFormat="1">
      <c r="B1061" s="165"/>
      <c r="D1061" s="159" t="s">
        <v>184</v>
      </c>
      <c r="E1061" s="166" t="s">
        <v>1</v>
      </c>
      <c r="F1061" s="167" t="s">
        <v>1916</v>
      </c>
      <c r="H1061" s="168">
        <v>72.58</v>
      </c>
      <c r="I1061" s="169"/>
      <c r="L1061" s="165"/>
      <c r="M1061" s="170"/>
      <c r="T1061" s="171"/>
      <c r="AT1061" s="166" t="s">
        <v>184</v>
      </c>
      <c r="AU1061" s="166" t="s">
        <v>89</v>
      </c>
      <c r="AV1061" s="13" t="s">
        <v>89</v>
      </c>
      <c r="AW1061" s="13" t="s">
        <v>31</v>
      </c>
      <c r="AX1061" s="13" t="s">
        <v>76</v>
      </c>
      <c r="AY1061" s="166" t="s">
        <v>175</v>
      </c>
    </row>
    <row r="1062" spans="2:51" s="13" customFormat="1">
      <c r="B1062" s="165"/>
      <c r="D1062" s="159" t="s">
        <v>184</v>
      </c>
      <c r="E1062" s="166" t="s">
        <v>1</v>
      </c>
      <c r="F1062" s="167" t="s">
        <v>1917</v>
      </c>
      <c r="H1062" s="168">
        <v>143.51</v>
      </c>
      <c r="I1062" s="169"/>
      <c r="L1062" s="165"/>
      <c r="M1062" s="170"/>
      <c r="T1062" s="171"/>
      <c r="AT1062" s="166" t="s">
        <v>184</v>
      </c>
      <c r="AU1062" s="166" t="s">
        <v>89</v>
      </c>
      <c r="AV1062" s="13" t="s">
        <v>89</v>
      </c>
      <c r="AW1062" s="13" t="s">
        <v>31</v>
      </c>
      <c r="AX1062" s="13" t="s">
        <v>76</v>
      </c>
      <c r="AY1062" s="166" t="s">
        <v>175</v>
      </c>
    </row>
    <row r="1063" spans="2:51" s="13" customFormat="1">
      <c r="B1063" s="165"/>
      <c r="D1063" s="159" t="s">
        <v>184</v>
      </c>
      <c r="E1063" s="166" t="s">
        <v>1</v>
      </c>
      <c r="F1063" s="167" t="s">
        <v>1918</v>
      </c>
      <c r="H1063" s="168">
        <v>16.43</v>
      </c>
      <c r="I1063" s="169"/>
      <c r="L1063" s="165"/>
      <c r="M1063" s="170"/>
      <c r="T1063" s="171"/>
      <c r="AT1063" s="166" t="s">
        <v>184</v>
      </c>
      <c r="AU1063" s="166" t="s">
        <v>89</v>
      </c>
      <c r="AV1063" s="13" t="s">
        <v>89</v>
      </c>
      <c r="AW1063" s="13" t="s">
        <v>31</v>
      </c>
      <c r="AX1063" s="13" t="s">
        <v>76</v>
      </c>
      <c r="AY1063" s="166" t="s">
        <v>175</v>
      </c>
    </row>
    <row r="1064" spans="2:51" s="13" customFormat="1">
      <c r="B1064" s="165"/>
      <c r="D1064" s="159" t="s">
        <v>184</v>
      </c>
      <c r="E1064" s="166" t="s">
        <v>1</v>
      </c>
      <c r="F1064" s="167" t="s">
        <v>1919</v>
      </c>
      <c r="H1064" s="168">
        <v>16.64</v>
      </c>
      <c r="I1064" s="169"/>
      <c r="L1064" s="165"/>
      <c r="M1064" s="170"/>
      <c r="T1064" s="171"/>
      <c r="AT1064" s="166" t="s">
        <v>184</v>
      </c>
      <c r="AU1064" s="166" t="s">
        <v>89</v>
      </c>
      <c r="AV1064" s="13" t="s">
        <v>89</v>
      </c>
      <c r="AW1064" s="13" t="s">
        <v>31</v>
      </c>
      <c r="AX1064" s="13" t="s">
        <v>76</v>
      </c>
      <c r="AY1064" s="166" t="s">
        <v>175</v>
      </c>
    </row>
    <row r="1065" spans="2:51" s="13" customFormat="1">
      <c r="B1065" s="165"/>
      <c r="D1065" s="159" t="s">
        <v>184</v>
      </c>
      <c r="E1065" s="166" t="s">
        <v>1</v>
      </c>
      <c r="F1065" s="167" t="s">
        <v>1920</v>
      </c>
      <c r="H1065" s="168">
        <v>37.049999999999997</v>
      </c>
      <c r="I1065" s="169"/>
      <c r="L1065" s="165"/>
      <c r="M1065" s="170"/>
      <c r="T1065" s="171"/>
      <c r="AT1065" s="166" t="s">
        <v>184</v>
      </c>
      <c r="AU1065" s="166" t="s">
        <v>89</v>
      </c>
      <c r="AV1065" s="13" t="s">
        <v>89</v>
      </c>
      <c r="AW1065" s="13" t="s">
        <v>31</v>
      </c>
      <c r="AX1065" s="13" t="s">
        <v>76</v>
      </c>
      <c r="AY1065" s="166" t="s">
        <v>175</v>
      </c>
    </row>
    <row r="1066" spans="2:51" s="13" customFormat="1">
      <c r="B1066" s="165"/>
      <c r="D1066" s="159" t="s">
        <v>184</v>
      </c>
      <c r="E1066" s="166" t="s">
        <v>1</v>
      </c>
      <c r="F1066" s="167" t="s">
        <v>1921</v>
      </c>
      <c r="H1066" s="168">
        <v>113.57</v>
      </c>
      <c r="I1066" s="169"/>
      <c r="L1066" s="165"/>
      <c r="M1066" s="170"/>
      <c r="T1066" s="171"/>
      <c r="AT1066" s="166" t="s">
        <v>184</v>
      </c>
      <c r="AU1066" s="166" t="s">
        <v>89</v>
      </c>
      <c r="AV1066" s="13" t="s">
        <v>89</v>
      </c>
      <c r="AW1066" s="13" t="s">
        <v>31</v>
      </c>
      <c r="AX1066" s="13" t="s">
        <v>76</v>
      </c>
      <c r="AY1066" s="166" t="s">
        <v>175</v>
      </c>
    </row>
    <row r="1067" spans="2:51" s="13" customFormat="1">
      <c r="B1067" s="165"/>
      <c r="D1067" s="159" t="s">
        <v>184</v>
      </c>
      <c r="E1067" s="166" t="s">
        <v>1</v>
      </c>
      <c r="F1067" s="167" t="s">
        <v>1922</v>
      </c>
      <c r="H1067" s="168">
        <v>13.33</v>
      </c>
      <c r="I1067" s="169"/>
      <c r="L1067" s="165"/>
      <c r="M1067" s="170"/>
      <c r="T1067" s="171"/>
      <c r="AT1067" s="166" t="s">
        <v>184</v>
      </c>
      <c r="AU1067" s="166" t="s">
        <v>89</v>
      </c>
      <c r="AV1067" s="13" t="s">
        <v>89</v>
      </c>
      <c r="AW1067" s="13" t="s">
        <v>31</v>
      </c>
      <c r="AX1067" s="13" t="s">
        <v>76</v>
      </c>
      <c r="AY1067" s="166" t="s">
        <v>175</v>
      </c>
    </row>
    <row r="1068" spans="2:51" s="13" customFormat="1">
      <c r="B1068" s="165"/>
      <c r="D1068" s="159" t="s">
        <v>184</v>
      </c>
      <c r="E1068" s="166" t="s">
        <v>1</v>
      </c>
      <c r="F1068" s="167" t="s">
        <v>1923</v>
      </c>
      <c r="H1068" s="168">
        <v>7.94</v>
      </c>
      <c r="I1068" s="169"/>
      <c r="L1068" s="165"/>
      <c r="M1068" s="170"/>
      <c r="T1068" s="171"/>
      <c r="AT1068" s="166" t="s">
        <v>184</v>
      </c>
      <c r="AU1068" s="166" t="s">
        <v>89</v>
      </c>
      <c r="AV1068" s="13" t="s">
        <v>89</v>
      </c>
      <c r="AW1068" s="13" t="s">
        <v>31</v>
      </c>
      <c r="AX1068" s="13" t="s">
        <v>76</v>
      </c>
      <c r="AY1068" s="166" t="s">
        <v>175</v>
      </c>
    </row>
    <row r="1069" spans="2:51" s="13" customFormat="1">
      <c r="B1069" s="165"/>
      <c r="D1069" s="159" t="s">
        <v>184</v>
      </c>
      <c r="E1069" s="166" t="s">
        <v>1</v>
      </c>
      <c r="F1069" s="167" t="s">
        <v>1924</v>
      </c>
      <c r="H1069" s="168">
        <v>4.25</v>
      </c>
      <c r="I1069" s="169"/>
      <c r="L1069" s="165"/>
      <c r="M1069" s="170"/>
      <c r="T1069" s="171"/>
      <c r="AT1069" s="166" t="s">
        <v>184</v>
      </c>
      <c r="AU1069" s="166" t="s">
        <v>89</v>
      </c>
      <c r="AV1069" s="13" t="s">
        <v>89</v>
      </c>
      <c r="AW1069" s="13" t="s">
        <v>31</v>
      </c>
      <c r="AX1069" s="13" t="s">
        <v>76</v>
      </c>
      <c r="AY1069" s="166" t="s">
        <v>175</v>
      </c>
    </row>
    <row r="1070" spans="2:51" s="13" customFormat="1">
      <c r="B1070" s="165"/>
      <c r="D1070" s="159" t="s">
        <v>184</v>
      </c>
      <c r="E1070" s="166" t="s">
        <v>1</v>
      </c>
      <c r="F1070" s="167" t="s">
        <v>1925</v>
      </c>
      <c r="H1070" s="168">
        <v>72.150000000000006</v>
      </c>
      <c r="I1070" s="169"/>
      <c r="L1070" s="165"/>
      <c r="M1070" s="170"/>
      <c r="T1070" s="171"/>
      <c r="AT1070" s="166" t="s">
        <v>184</v>
      </c>
      <c r="AU1070" s="166" t="s">
        <v>89</v>
      </c>
      <c r="AV1070" s="13" t="s">
        <v>89</v>
      </c>
      <c r="AW1070" s="13" t="s">
        <v>31</v>
      </c>
      <c r="AX1070" s="13" t="s">
        <v>76</v>
      </c>
      <c r="AY1070" s="166" t="s">
        <v>175</v>
      </c>
    </row>
    <row r="1071" spans="2:51" s="13" customFormat="1">
      <c r="B1071" s="165"/>
      <c r="D1071" s="159" t="s">
        <v>184</v>
      </c>
      <c r="E1071" s="166" t="s">
        <v>1</v>
      </c>
      <c r="F1071" s="167" t="s">
        <v>1926</v>
      </c>
      <c r="H1071" s="168">
        <v>4.5599999999999996</v>
      </c>
      <c r="I1071" s="169"/>
      <c r="L1071" s="165"/>
      <c r="M1071" s="170"/>
      <c r="T1071" s="171"/>
      <c r="AT1071" s="166" t="s">
        <v>184</v>
      </c>
      <c r="AU1071" s="166" t="s">
        <v>89</v>
      </c>
      <c r="AV1071" s="13" t="s">
        <v>89</v>
      </c>
      <c r="AW1071" s="13" t="s">
        <v>31</v>
      </c>
      <c r="AX1071" s="13" t="s">
        <v>76</v>
      </c>
      <c r="AY1071" s="166" t="s">
        <v>175</v>
      </c>
    </row>
    <row r="1072" spans="2:51" s="13" customFormat="1">
      <c r="B1072" s="165"/>
      <c r="D1072" s="159" t="s">
        <v>184</v>
      </c>
      <c r="E1072" s="166" t="s">
        <v>1</v>
      </c>
      <c r="F1072" s="167" t="s">
        <v>1927</v>
      </c>
      <c r="H1072" s="168">
        <v>437.58</v>
      </c>
      <c r="I1072" s="169"/>
      <c r="L1072" s="165"/>
      <c r="M1072" s="170"/>
      <c r="T1072" s="171"/>
      <c r="AT1072" s="166" t="s">
        <v>184</v>
      </c>
      <c r="AU1072" s="166" t="s">
        <v>89</v>
      </c>
      <c r="AV1072" s="13" t="s">
        <v>89</v>
      </c>
      <c r="AW1072" s="13" t="s">
        <v>31</v>
      </c>
      <c r="AX1072" s="13" t="s">
        <v>76</v>
      </c>
      <c r="AY1072" s="166" t="s">
        <v>175</v>
      </c>
    </row>
    <row r="1073" spans="2:51" s="13" customFormat="1">
      <c r="B1073" s="165"/>
      <c r="D1073" s="159" t="s">
        <v>184</v>
      </c>
      <c r="E1073" s="166" t="s">
        <v>1</v>
      </c>
      <c r="F1073" s="167" t="s">
        <v>1876</v>
      </c>
      <c r="H1073" s="168">
        <v>3.96</v>
      </c>
      <c r="I1073" s="169"/>
      <c r="L1073" s="165"/>
      <c r="M1073" s="170"/>
      <c r="T1073" s="171"/>
      <c r="AT1073" s="166" t="s">
        <v>184</v>
      </c>
      <c r="AU1073" s="166" t="s">
        <v>89</v>
      </c>
      <c r="AV1073" s="13" t="s">
        <v>89</v>
      </c>
      <c r="AW1073" s="13" t="s">
        <v>31</v>
      </c>
      <c r="AX1073" s="13" t="s">
        <v>76</v>
      </c>
      <c r="AY1073" s="166" t="s">
        <v>175</v>
      </c>
    </row>
    <row r="1074" spans="2:51" s="13" customFormat="1">
      <c r="B1074" s="165"/>
      <c r="D1074" s="159" t="s">
        <v>184</v>
      </c>
      <c r="E1074" s="166" t="s">
        <v>1</v>
      </c>
      <c r="F1074" s="167" t="s">
        <v>1877</v>
      </c>
      <c r="H1074" s="168">
        <v>26.46</v>
      </c>
      <c r="I1074" s="169"/>
      <c r="L1074" s="165"/>
      <c r="M1074" s="170"/>
      <c r="T1074" s="171"/>
      <c r="AT1074" s="166" t="s">
        <v>184</v>
      </c>
      <c r="AU1074" s="166" t="s">
        <v>89</v>
      </c>
      <c r="AV1074" s="13" t="s">
        <v>89</v>
      </c>
      <c r="AW1074" s="13" t="s">
        <v>31</v>
      </c>
      <c r="AX1074" s="13" t="s">
        <v>76</v>
      </c>
      <c r="AY1074" s="166" t="s">
        <v>175</v>
      </c>
    </row>
    <row r="1075" spans="2:51" s="13" customFormat="1">
      <c r="B1075" s="165"/>
      <c r="D1075" s="159" t="s">
        <v>184</v>
      </c>
      <c r="E1075" s="166" t="s">
        <v>1</v>
      </c>
      <c r="F1075" s="167" t="s">
        <v>1878</v>
      </c>
      <c r="H1075" s="168">
        <v>16.54</v>
      </c>
      <c r="I1075" s="169"/>
      <c r="L1075" s="165"/>
      <c r="M1075" s="170"/>
      <c r="T1075" s="171"/>
      <c r="AT1075" s="166" t="s">
        <v>184</v>
      </c>
      <c r="AU1075" s="166" t="s">
        <v>89</v>
      </c>
      <c r="AV1075" s="13" t="s">
        <v>89</v>
      </c>
      <c r="AW1075" s="13" t="s">
        <v>31</v>
      </c>
      <c r="AX1075" s="13" t="s">
        <v>76</v>
      </c>
      <c r="AY1075" s="166" t="s">
        <v>175</v>
      </c>
    </row>
    <row r="1076" spans="2:51" s="13" customFormat="1">
      <c r="B1076" s="165"/>
      <c r="D1076" s="159" t="s">
        <v>184</v>
      </c>
      <c r="E1076" s="166" t="s">
        <v>1</v>
      </c>
      <c r="F1076" s="167" t="s">
        <v>1879</v>
      </c>
      <c r="H1076" s="168">
        <v>43.29</v>
      </c>
      <c r="I1076" s="169"/>
      <c r="L1076" s="165"/>
      <c r="M1076" s="170"/>
      <c r="T1076" s="171"/>
      <c r="AT1076" s="166" t="s">
        <v>184</v>
      </c>
      <c r="AU1076" s="166" t="s">
        <v>89</v>
      </c>
      <c r="AV1076" s="13" t="s">
        <v>89</v>
      </c>
      <c r="AW1076" s="13" t="s">
        <v>31</v>
      </c>
      <c r="AX1076" s="13" t="s">
        <v>76</v>
      </c>
      <c r="AY1076" s="166" t="s">
        <v>175</v>
      </c>
    </row>
    <row r="1077" spans="2:51" s="13" customFormat="1">
      <c r="B1077" s="165"/>
      <c r="D1077" s="159" t="s">
        <v>184</v>
      </c>
      <c r="E1077" s="166" t="s">
        <v>1</v>
      </c>
      <c r="F1077" s="167" t="s">
        <v>1880</v>
      </c>
      <c r="H1077" s="168">
        <v>32.75</v>
      </c>
      <c r="I1077" s="169"/>
      <c r="L1077" s="165"/>
      <c r="M1077" s="170"/>
      <c r="T1077" s="171"/>
      <c r="AT1077" s="166" t="s">
        <v>184</v>
      </c>
      <c r="AU1077" s="166" t="s">
        <v>89</v>
      </c>
      <c r="AV1077" s="13" t="s">
        <v>89</v>
      </c>
      <c r="AW1077" s="13" t="s">
        <v>31</v>
      </c>
      <c r="AX1077" s="13" t="s">
        <v>76</v>
      </c>
      <c r="AY1077" s="166" t="s">
        <v>175</v>
      </c>
    </row>
    <row r="1078" spans="2:51" s="13" customFormat="1">
      <c r="B1078" s="165"/>
      <c r="D1078" s="159" t="s">
        <v>184</v>
      </c>
      <c r="E1078" s="166" t="s">
        <v>1</v>
      </c>
      <c r="F1078" s="167" t="s">
        <v>1881</v>
      </c>
      <c r="H1078" s="168">
        <v>99.54</v>
      </c>
      <c r="I1078" s="169"/>
      <c r="L1078" s="165"/>
      <c r="M1078" s="170"/>
      <c r="T1078" s="171"/>
      <c r="AT1078" s="166" t="s">
        <v>184</v>
      </c>
      <c r="AU1078" s="166" t="s">
        <v>89</v>
      </c>
      <c r="AV1078" s="13" t="s">
        <v>89</v>
      </c>
      <c r="AW1078" s="13" t="s">
        <v>31</v>
      </c>
      <c r="AX1078" s="13" t="s">
        <v>76</v>
      </c>
      <c r="AY1078" s="166" t="s">
        <v>175</v>
      </c>
    </row>
    <row r="1079" spans="2:51" s="13" customFormat="1">
      <c r="B1079" s="165"/>
      <c r="D1079" s="159" t="s">
        <v>184</v>
      </c>
      <c r="E1079" s="166" t="s">
        <v>1</v>
      </c>
      <c r="F1079" s="167" t="s">
        <v>1929</v>
      </c>
      <c r="H1079" s="168">
        <v>72.319999999999993</v>
      </c>
      <c r="I1079" s="169"/>
      <c r="L1079" s="165"/>
      <c r="M1079" s="170"/>
      <c r="T1079" s="171"/>
      <c r="AT1079" s="166" t="s">
        <v>184</v>
      </c>
      <c r="AU1079" s="166" t="s">
        <v>89</v>
      </c>
      <c r="AV1079" s="13" t="s">
        <v>89</v>
      </c>
      <c r="AW1079" s="13" t="s">
        <v>31</v>
      </c>
      <c r="AX1079" s="13" t="s">
        <v>76</v>
      </c>
      <c r="AY1079" s="166" t="s">
        <v>175</v>
      </c>
    </row>
    <row r="1080" spans="2:51" s="13" customFormat="1">
      <c r="B1080" s="165"/>
      <c r="D1080" s="159" t="s">
        <v>184</v>
      </c>
      <c r="E1080" s="166" t="s">
        <v>1</v>
      </c>
      <c r="F1080" s="167" t="s">
        <v>1930</v>
      </c>
      <c r="H1080" s="168">
        <v>291.25</v>
      </c>
      <c r="I1080" s="169"/>
      <c r="L1080" s="165"/>
      <c r="M1080" s="170"/>
      <c r="T1080" s="171"/>
      <c r="AT1080" s="166" t="s">
        <v>184</v>
      </c>
      <c r="AU1080" s="166" t="s">
        <v>89</v>
      </c>
      <c r="AV1080" s="13" t="s">
        <v>89</v>
      </c>
      <c r="AW1080" s="13" t="s">
        <v>31</v>
      </c>
      <c r="AX1080" s="13" t="s">
        <v>76</v>
      </c>
      <c r="AY1080" s="166" t="s">
        <v>175</v>
      </c>
    </row>
    <row r="1081" spans="2:51" s="13" customFormat="1">
      <c r="B1081" s="165"/>
      <c r="D1081" s="159" t="s">
        <v>184</v>
      </c>
      <c r="E1081" s="166" t="s">
        <v>1</v>
      </c>
      <c r="F1081" s="167" t="s">
        <v>1931</v>
      </c>
      <c r="H1081" s="168">
        <v>70.209999999999994</v>
      </c>
      <c r="I1081" s="169"/>
      <c r="L1081" s="165"/>
      <c r="M1081" s="170"/>
      <c r="T1081" s="171"/>
      <c r="AT1081" s="166" t="s">
        <v>184</v>
      </c>
      <c r="AU1081" s="166" t="s">
        <v>89</v>
      </c>
      <c r="AV1081" s="13" t="s">
        <v>89</v>
      </c>
      <c r="AW1081" s="13" t="s">
        <v>31</v>
      </c>
      <c r="AX1081" s="13" t="s">
        <v>76</v>
      </c>
      <c r="AY1081" s="166" t="s">
        <v>175</v>
      </c>
    </row>
    <row r="1082" spans="2:51" s="13" customFormat="1">
      <c r="B1082" s="165"/>
      <c r="D1082" s="159" t="s">
        <v>184</v>
      </c>
      <c r="E1082" s="166" t="s">
        <v>1</v>
      </c>
      <c r="F1082" s="167" t="s">
        <v>1932</v>
      </c>
      <c r="H1082" s="168">
        <v>10.88</v>
      </c>
      <c r="I1082" s="169"/>
      <c r="L1082" s="165"/>
      <c r="M1082" s="170"/>
      <c r="T1082" s="171"/>
      <c r="AT1082" s="166" t="s">
        <v>184</v>
      </c>
      <c r="AU1082" s="166" t="s">
        <v>89</v>
      </c>
      <c r="AV1082" s="13" t="s">
        <v>89</v>
      </c>
      <c r="AW1082" s="13" t="s">
        <v>31</v>
      </c>
      <c r="AX1082" s="13" t="s">
        <v>76</v>
      </c>
      <c r="AY1082" s="166" t="s">
        <v>175</v>
      </c>
    </row>
    <row r="1083" spans="2:51" s="13" customFormat="1">
      <c r="B1083" s="165"/>
      <c r="D1083" s="159" t="s">
        <v>184</v>
      </c>
      <c r="E1083" s="166" t="s">
        <v>1</v>
      </c>
      <c r="F1083" s="167" t="s">
        <v>1933</v>
      </c>
      <c r="H1083" s="168">
        <v>254.16</v>
      </c>
      <c r="I1083" s="169"/>
      <c r="L1083" s="165"/>
      <c r="M1083" s="170"/>
      <c r="T1083" s="171"/>
      <c r="AT1083" s="166" t="s">
        <v>184</v>
      </c>
      <c r="AU1083" s="166" t="s">
        <v>89</v>
      </c>
      <c r="AV1083" s="13" t="s">
        <v>89</v>
      </c>
      <c r="AW1083" s="13" t="s">
        <v>31</v>
      </c>
      <c r="AX1083" s="13" t="s">
        <v>76</v>
      </c>
      <c r="AY1083" s="166" t="s">
        <v>175</v>
      </c>
    </row>
    <row r="1084" spans="2:51" s="13" customFormat="1">
      <c r="B1084" s="165"/>
      <c r="D1084" s="159" t="s">
        <v>184</v>
      </c>
      <c r="E1084" s="166" t="s">
        <v>1</v>
      </c>
      <c r="F1084" s="167" t="s">
        <v>1934</v>
      </c>
      <c r="H1084" s="168">
        <v>115.32</v>
      </c>
      <c r="I1084" s="169"/>
      <c r="L1084" s="165"/>
      <c r="M1084" s="170"/>
      <c r="T1084" s="171"/>
      <c r="AT1084" s="166" t="s">
        <v>184</v>
      </c>
      <c r="AU1084" s="166" t="s">
        <v>89</v>
      </c>
      <c r="AV1084" s="13" t="s">
        <v>89</v>
      </c>
      <c r="AW1084" s="13" t="s">
        <v>31</v>
      </c>
      <c r="AX1084" s="13" t="s">
        <v>76</v>
      </c>
      <c r="AY1084" s="166" t="s">
        <v>175</v>
      </c>
    </row>
    <row r="1085" spans="2:51" s="13" customFormat="1">
      <c r="B1085" s="165"/>
      <c r="D1085" s="159" t="s">
        <v>184</v>
      </c>
      <c r="E1085" s="166" t="s">
        <v>1</v>
      </c>
      <c r="F1085" s="167" t="s">
        <v>1935</v>
      </c>
      <c r="H1085" s="168">
        <v>18.93</v>
      </c>
      <c r="I1085" s="169"/>
      <c r="L1085" s="165"/>
      <c r="M1085" s="170"/>
      <c r="T1085" s="171"/>
      <c r="AT1085" s="166" t="s">
        <v>184</v>
      </c>
      <c r="AU1085" s="166" t="s">
        <v>89</v>
      </c>
      <c r="AV1085" s="13" t="s">
        <v>89</v>
      </c>
      <c r="AW1085" s="13" t="s">
        <v>31</v>
      </c>
      <c r="AX1085" s="13" t="s">
        <v>76</v>
      </c>
      <c r="AY1085" s="166" t="s">
        <v>175</v>
      </c>
    </row>
    <row r="1086" spans="2:51" s="13" customFormat="1">
      <c r="B1086" s="165"/>
      <c r="D1086" s="159" t="s">
        <v>184</v>
      </c>
      <c r="E1086" s="166" t="s">
        <v>1</v>
      </c>
      <c r="F1086" s="167" t="s">
        <v>1936</v>
      </c>
      <c r="H1086" s="168">
        <v>9.6300000000000008</v>
      </c>
      <c r="I1086" s="169"/>
      <c r="L1086" s="165"/>
      <c r="M1086" s="170"/>
      <c r="T1086" s="171"/>
      <c r="AT1086" s="166" t="s">
        <v>184</v>
      </c>
      <c r="AU1086" s="166" t="s">
        <v>89</v>
      </c>
      <c r="AV1086" s="13" t="s">
        <v>89</v>
      </c>
      <c r="AW1086" s="13" t="s">
        <v>31</v>
      </c>
      <c r="AX1086" s="13" t="s">
        <v>76</v>
      </c>
      <c r="AY1086" s="166" t="s">
        <v>175</v>
      </c>
    </row>
    <row r="1087" spans="2:51" s="13" customFormat="1">
      <c r="B1087" s="165"/>
      <c r="D1087" s="159" t="s">
        <v>184</v>
      </c>
      <c r="E1087" s="166" t="s">
        <v>1</v>
      </c>
      <c r="F1087" s="167" t="s">
        <v>1937</v>
      </c>
      <c r="H1087" s="168">
        <v>146.29</v>
      </c>
      <c r="I1087" s="169"/>
      <c r="L1087" s="165"/>
      <c r="M1087" s="170"/>
      <c r="T1087" s="171"/>
      <c r="AT1087" s="166" t="s">
        <v>184</v>
      </c>
      <c r="AU1087" s="166" t="s">
        <v>89</v>
      </c>
      <c r="AV1087" s="13" t="s">
        <v>89</v>
      </c>
      <c r="AW1087" s="13" t="s">
        <v>31</v>
      </c>
      <c r="AX1087" s="13" t="s">
        <v>76</v>
      </c>
      <c r="AY1087" s="166" t="s">
        <v>175</v>
      </c>
    </row>
    <row r="1088" spans="2:51" s="13" customFormat="1">
      <c r="B1088" s="165"/>
      <c r="D1088" s="159" t="s">
        <v>184</v>
      </c>
      <c r="E1088" s="166" t="s">
        <v>1</v>
      </c>
      <c r="F1088" s="167" t="s">
        <v>1938</v>
      </c>
      <c r="H1088" s="168">
        <v>20.03</v>
      </c>
      <c r="I1088" s="169"/>
      <c r="L1088" s="165"/>
      <c r="M1088" s="170"/>
      <c r="T1088" s="171"/>
      <c r="AT1088" s="166" t="s">
        <v>184</v>
      </c>
      <c r="AU1088" s="166" t="s">
        <v>89</v>
      </c>
      <c r="AV1088" s="13" t="s">
        <v>89</v>
      </c>
      <c r="AW1088" s="13" t="s">
        <v>31</v>
      </c>
      <c r="AX1088" s="13" t="s">
        <v>76</v>
      </c>
      <c r="AY1088" s="166" t="s">
        <v>175</v>
      </c>
    </row>
    <row r="1089" spans="2:51" s="13" customFormat="1">
      <c r="B1089" s="165"/>
      <c r="D1089" s="159" t="s">
        <v>184</v>
      </c>
      <c r="E1089" s="166" t="s">
        <v>1</v>
      </c>
      <c r="F1089" s="167" t="s">
        <v>1939</v>
      </c>
      <c r="H1089" s="168">
        <v>16.84</v>
      </c>
      <c r="I1089" s="169"/>
      <c r="L1089" s="165"/>
      <c r="M1089" s="170"/>
      <c r="T1089" s="171"/>
      <c r="AT1089" s="166" t="s">
        <v>184</v>
      </c>
      <c r="AU1089" s="166" t="s">
        <v>89</v>
      </c>
      <c r="AV1089" s="13" t="s">
        <v>89</v>
      </c>
      <c r="AW1089" s="13" t="s">
        <v>31</v>
      </c>
      <c r="AX1089" s="13" t="s">
        <v>76</v>
      </c>
      <c r="AY1089" s="166" t="s">
        <v>175</v>
      </c>
    </row>
    <row r="1090" spans="2:51" s="13" customFormat="1">
      <c r="B1090" s="165"/>
      <c r="D1090" s="159" t="s">
        <v>184</v>
      </c>
      <c r="E1090" s="166" t="s">
        <v>1</v>
      </c>
      <c r="F1090" s="167" t="s">
        <v>1940</v>
      </c>
      <c r="H1090" s="168">
        <v>37.97</v>
      </c>
      <c r="I1090" s="169"/>
      <c r="L1090" s="165"/>
      <c r="M1090" s="170"/>
      <c r="T1090" s="171"/>
      <c r="AT1090" s="166" t="s">
        <v>184</v>
      </c>
      <c r="AU1090" s="166" t="s">
        <v>89</v>
      </c>
      <c r="AV1090" s="13" t="s">
        <v>89</v>
      </c>
      <c r="AW1090" s="13" t="s">
        <v>31</v>
      </c>
      <c r="AX1090" s="13" t="s">
        <v>76</v>
      </c>
      <c r="AY1090" s="166" t="s">
        <v>175</v>
      </c>
    </row>
    <row r="1091" spans="2:51" s="13" customFormat="1">
      <c r="B1091" s="165"/>
      <c r="D1091" s="159" t="s">
        <v>184</v>
      </c>
      <c r="E1091" s="166" t="s">
        <v>1</v>
      </c>
      <c r="F1091" s="167" t="s">
        <v>1941</v>
      </c>
      <c r="H1091" s="168">
        <v>92.67</v>
      </c>
      <c r="I1091" s="169"/>
      <c r="L1091" s="165"/>
      <c r="M1091" s="170"/>
      <c r="T1091" s="171"/>
      <c r="AT1091" s="166" t="s">
        <v>184</v>
      </c>
      <c r="AU1091" s="166" t="s">
        <v>89</v>
      </c>
      <c r="AV1091" s="13" t="s">
        <v>89</v>
      </c>
      <c r="AW1091" s="13" t="s">
        <v>31</v>
      </c>
      <c r="AX1091" s="13" t="s">
        <v>76</v>
      </c>
      <c r="AY1091" s="166" t="s">
        <v>175</v>
      </c>
    </row>
    <row r="1092" spans="2:51" s="13" customFormat="1">
      <c r="B1092" s="165"/>
      <c r="D1092" s="159" t="s">
        <v>184</v>
      </c>
      <c r="E1092" s="166" t="s">
        <v>1</v>
      </c>
      <c r="F1092" s="167" t="s">
        <v>1882</v>
      </c>
      <c r="H1092" s="168">
        <v>47.92</v>
      </c>
      <c r="I1092" s="169"/>
      <c r="L1092" s="165"/>
      <c r="M1092" s="170"/>
      <c r="T1092" s="171"/>
      <c r="AT1092" s="166" t="s">
        <v>184</v>
      </c>
      <c r="AU1092" s="166" t="s">
        <v>89</v>
      </c>
      <c r="AV1092" s="13" t="s">
        <v>89</v>
      </c>
      <c r="AW1092" s="13" t="s">
        <v>31</v>
      </c>
      <c r="AX1092" s="13" t="s">
        <v>76</v>
      </c>
      <c r="AY1092" s="166" t="s">
        <v>175</v>
      </c>
    </row>
    <row r="1093" spans="2:51" s="13" customFormat="1">
      <c r="B1093" s="165"/>
      <c r="D1093" s="159" t="s">
        <v>184</v>
      </c>
      <c r="E1093" s="166" t="s">
        <v>1</v>
      </c>
      <c r="F1093" s="167" t="s">
        <v>1883</v>
      </c>
      <c r="H1093" s="168">
        <v>16.47</v>
      </c>
      <c r="I1093" s="169"/>
      <c r="L1093" s="165"/>
      <c r="M1093" s="170"/>
      <c r="T1093" s="171"/>
      <c r="AT1093" s="166" t="s">
        <v>184</v>
      </c>
      <c r="AU1093" s="166" t="s">
        <v>89</v>
      </c>
      <c r="AV1093" s="13" t="s">
        <v>89</v>
      </c>
      <c r="AW1093" s="13" t="s">
        <v>31</v>
      </c>
      <c r="AX1093" s="13" t="s">
        <v>76</v>
      </c>
      <c r="AY1093" s="166" t="s">
        <v>175</v>
      </c>
    </row>
    <row r="1094" spans="2:51" s="13" customFormat="1">
      <c r="B1094" s="165"/>
      <c r="D1094" s="159" t="s">
        <v>184</v>
      </c>
      <c r="E1094" s="166" t="s">
        <v>1</v>
      </c>
      <c r="F1094" s="167" t="s">
        <v>1884</v>
      </c>
      <c r="H1094" s="168">
        <v>11.7</v>
      </c>
      <c r="I1094" s="169"/>
      <c r="L1094" s="165"/>
      <c r="M1094" s="170"/>
      <c r="T1094" s="171"/>
      <c r="AT1094" s="166" t="s">
        <v>184</v>
      </c>
      <c r="AU1094" s="166" t="s">
        <v>89</v>
      </c>
      <c r="AV1094" s="13" t="s">
        <v>89</v>
      </c>
      <c r="AW1094" s="13" t="s">
        <v>31</v>
      </c>
      <c r="AX1094" s="13" t="s">
        <v>76</v>
      </c>
      <c r="AY1094" s="166" t="s">
        <v>175</v>
      </c>
    </row>
    <row r="1095" spans="2:51" s="13" customFormat="1">
      <c r="B1095" s="165"/>
      <c r="D1095" s="159" t="s">
        <v>184</v>
      </c>
      <c r="E1095" s="166" t="s">
        <v>1</v>
      </c>
      <c r="F1095" s="167" t="s">
        <v>1885</v>
      </c>
      <c r="H1095" s="168">
        <v>4.84</v>
      </c>
      <c r="I1095" s="169"/>
      <c r="L1095" s="165"/>
      <c r="M1095" s="170"/>
      <c r="T1095" s="171"/>
      <c r="AT1095" s="166" t="s">
        <v>184</v>
      </c>
      <c r="AU1095" s="166" t="s">
        <v>89</v>
      </c>
      <c r="AV1095" s="13" t="s">
        <v>89</v>
      </c>
      <c r="AW1095" s="13" t="s">
        <v>31</v>
      </c>
      <c r="AX1095" s="13" t="s">
        <v>76</v>
      </c>
      <c r="AY1095" s="166" t="s">
        <v>175</v>
      </c>
    </row>
    <row r="1096" spans="2:51" s="13" customFormat="1">
      <c r="B1096" s="165"/>
      <c r="D1096" s="159" t="s">
        <v>184</v>
      </c>
      <c r="E1096" s="166" t="s">
        <v>1</v>
      </c>
      <c r="F1096" s="167" t="s">
        <v>1886</v>
      </c>
      <c r="H1096" s="168">
        <v>3.81</v>
      </c>
      <c r="I1096" s="169"/>
      <c r="L1096" s="165"/>
      <c r="M1096" s="170"/>
      <c r="T1096" s="171"/>
      <c r="AT1096" s="166" t="s">
        <v>184</v>
      </c>
      <c r="AU1096" s="166" t="s">
        <v>89</v>
      </c>
      <c r="AV1096" s="13" t="s">
        <v>89</v>
      </c>
      <c r="AW1096" s="13" t="s">
        <v>31</v>
      </c>
      <c r="AX1096" s="13" t="s">
        <v>76</v>
      </c>
      <c r="AY1096" s="166" t="s">
        <v>175</v>
      </c>
    </row>
    <row r="1097" spans="2:51" s="13" customFormat="1">
      <c r="B1097" s="165"/>
      <c r="D1097" s="159" t="s">
        <v>184</v>
      </c>
      <c r="E1097" s="166" t="s">
        <v>1</v>
      </c>
      <c r="F1097" s="167" t="s">
        <v>1887</v>
      </c>
      <c r="H1097" s="168">
        <v>8.81</v>
      </c>
      <c r="I1097" s="169"/>
      <c r="L1097" s="165"/>
      <c r="M1097" s="170"/>
      <c r="T1097" s="171"/>
      <c r="AT1097" s="166" t="s">
        <v>184</v>
      </c>
      <c r="AU1097" s="166" t="s">
        <v>89</v>
      </c>
      <c r="AV1097" s="13" t="s">
        <v>89</v>
      </c>
      <c r="AW1097" s="13" t="s">
        <v>31</v>
      </c>
      <c r="AX1097" s="13" t="s">
        <v>76</v>
      </c>
      <c r="AY1097" s="166" t="s">
        <v>175</v>
      </c>
    </row>
    <row r="1098" spans="2:51" s="13" customFormat="1">
      <c r="B1098" s="165"/>
      <c r="D1098" s="159" t="s">
        <v>184</v>
      </c>
      <c r="E1098" s="166" t="s">
        <v>1</v>
      </c>
      <c r="F1098" s="167" t="s">
        <v>1888</v>
      </c>
      <c r="H1098" s="168">
        <v>32.700000000000003</v>
      </c>
      <c r="I1098" s="169"/>
      <c r="L1098" s="165"/>
      <c r="M1098" s="170"/>
      <c r="T1098" s="171"/>
      <c r="AT1098" s="166" t="s">
        <v>184</v>
      </c>
      <c r="AU1098" s="166" t="s">
        <v>89</v>
      </c>
      <c r="AV1098" s="13" t="s">
        <v>89</v>
      </c>
      <c r="AW1098" s="13" t="s">
        <v>31</v>
      </c>
      <c r="AX1098" s="13" t="s">
        <v>76</v>
      </c>
      <c r="AY1098" s="166" t="s">
        <v>175</v>
      </c>
    </row>
    <row r="1099" spans="2:51" s="13" customFormat="1">
      <c r="B1099" s="165"/>
      <c r="D1099" s="159" t="s">
        <v>184</v>
      </c>
      <c r="E1099" s="166" t="s">
        <v>1</v>
      </c>
      <c r="F1099" s="167" t="s">
        <v>1889</v>
      </c>
      <c r="H1099" s="168">
        <v>66.040000000000006</v>
      </c>
      <c r="I1099" s="169"/>
      <c r="L1099" s="165"/>
      <c r="M1099" s="170"/>
      <c r="T1099" s="171"/>
      <c r="AT1099" s="166" t="s">
        <v>184</v>
      </c>
      <c r="AU1099" s="166" t="s">
        <v>89</v>
      </c>
      <c r="AV1099" s="13" t="s">
        <v>89</v>
      </c>
      <c r="AW1099" s="13" t="s">
        <v>31</v>
      </c>
      <c r="AX1099" s="13" t="s">
        <v>76</v>
      </c>
      <c r="AY1099" s="166" t="s">
        <v>175</v>
      </c>
    </row>
    <row r="1100" spans="2:51" s="13" customFormat="1">
      <c r="B1100" s="165"/>
      <c r="D1100" s="159" t="s">
        <v>184</v>
      </c>
      <c r="E1100" s="166" t="s">
        <v>1</v>
      </c>
      <c r="F1100" s="167" t="s">
        <v>1890</v>
      </c>
      <c r="H1100" s="168">
        <v>5.52</v>
      </c>
      <c r="I1100" s="169"/>
      <c r="L1100" s="165"/>
      <c r="M1100" s="170"/>
      <c r="T1100" s="171"/>
      <c r="AT1100" s="166" t="s">
        <v>184</v>
      </c>
      <c r="AU1100" s="166" t="s">
        <v>89</v>
      </c>
      <c r="AV1100" s="13" t="s">
        <v>89</v>
      </c>
      <c r="AW1100" s="13" t="s">
        <v>31</v>
      </c>
      <c r="AX1100" s="13" t="s">
        <v>76</v>
      </c>
      <c r="AY1100" s="166" t="s">
        <v>175</v>
      </c>
    </row>
    <row r="1101" spans="2:51" s="13" customFormat="1">
      <c r="B1101" s="165"/>
      <c r="D1101" s="159" t="s">
        <v>184</v>
      </c>
      <c r="E1101" s="166" t="s">
        <v>1</v>
      </c>
      <c r="F1101" s="167" t="s">
        <v>1891</v>
      </c>
      <c r="H1101" s="168">
        <v>72.87</v>
      </c>
      <c r="I1101" s="169"/>
      <c r="L1101" s="165"/>
      <c r="M1101" s="170"/>
      <c r="T1101" s="171"/>
      <c r="AT1101" s="166" t="s">
        <v>184</v>
      </c>
      <c r="AU1101" s="166" t="s">
        <v>89</v>
      </c>
      <c r="AV1101" s="13" t="s">
        <v>89</v>
      </c>
      <c r="AW1101" s="13" t="s">
        <v>31</v>
      </c>
      <c r="AX1101" s="13" t="s">
        <v>76</v>
      </c>
      <c r="AY1101" s="166" t="s">
        <v>175</v>
      </c>
    </row>
    <row r="1102" spans="2:51" s="13" customFormat="1">
      <c r="B1102" s="165"/>
      <c r="D1102" s="159" t="s">
        <v>184</v>
      </c>
      <c r="E1102" s="166" t="s">
        <v>1</v>
      </c>
      <c r="F1102" s="167" t="s">
        <v>1892</v>
      </c>
      <c r="H1102" s="168">
        <v>11.89</v>
      </c>
      <c r="I1102" s="169"/>
      <c r="L1102" s="165"/>
      <c r="M1102" s="170"/>
      <c r="T1102" s="171"/>
      <c r="AT1102" s="166" t="s">
        <v>184</v>
      </c>
      <c r="AU1102" s="166" t="s">
        <v>89</v>
      </c>
      <c r="AV1102" s="13" t="s">
        <v>89</v>
      </c>
      <c r="AW1102" s="13" t="s">
        <v>31</v>
      </c>
      <c r="AX1102" s="13" t="s">
        <v>76</v>
      </c>
      <c r="AY1102" s="166" t="s">
        <v>175</v>
      </c>
    </row>
    <row r="1103" spans="2:51" s="13" customFormat="1">
      <c r="B1103" s="165"/>
      <c r="D1103" s="159" t="s">
        <v>184</v>
      </c>
      <c r="E1103" s="166" t="s">
        <v>1</v>
      </c>
      <c r="F1103" s="167" t="s">
        <v>1893</v>
      </c>
      <c r="H1103" s="168">
        <v>12.19</v>
      </c>
      <c r="I1103" s="169"/>
      <c r="L1103" s="165"/>
      <c r="M1103" s="170"/>
      <c r="T1103" s="171"/>
      <c r="AT1103" s="166" t="s">
        <v>184</v>
      </c>
      <c r="AU1103" s="166" t="s">
        <v>89</v>
      </c>
      <c r="AV1103" s="13" t="s">
        <v>89</v>
      </c>
      <c r="AW1103" s="13" t="s">
        <v>31</v>
      </c>
      <c r="AX1103" s="13" t="s">
        <v>76</v>
      </c>
      <c r="AY1103" s="166" t="s">
        <v>175</v>
      </c>
    </row>
    <row r="1104" spans="2:51" s="13" customFormat="1">
      <c r="B1104" s="165"/>
      <c r="D1104" s="159" t="s">
        <v>184</v>
      </c>
      <c r="E1104" s="166" t="s">
        <v>1</v>
      </c>
      <c r="F1104" s="167" t="s">
        <v>1894</v>
      </c>
      <c r="H1104" s="168">
        <v>21.58</v>
      </c>
      <c r="I1104" s="169"/>
      <c r="L1104" s="165"/>
      <c r="M1104" s="170"/>
      <c r="T1104" s="171"/>
      <c r="AT1104" s="166" t="s">
        <v>184</v>
      </c>
      <c r="AU1104" s="166" t="s">
        <v>89</v>
      </c>
      <c r="AV1104" s="13" t="s">
        <v>89</v>
      </c>
      <c r="AW1104" s="13" t="s">
        <v>31</v>
      </c>
      <c r="AX1104" s="13" t="s">
        <v>76</v>
      </c>
      <c r="AY1104" s="166" t="s">
        <v>175</v>
      </c>
    </row>
    <row r="1105" spans="2:65" s="13" customFormat="1">
      <c r="B1105" s="165"/>
      <c r="D1105" s="159" t="s">
        <v>184</v>
      </c>
      <c r="E1105" s="166" t="s">
        <v>1</v>
      </c>
      <c r="F1105" s="167" t="s">
        <v>1895</v>
      </c>
      <c r="H1105" s="168">
        <v>1.68</v>
      </c>
      <c r="I1105" s="169"/>
      <c r="L1105" s="165"/>
      <c r="M1105" s="170"/>
      <c r="T1105" s="171"/>
      <c r="AT1105" s="166" t="s">
        <v>184</v>
      </c>
      <c r="AU1105" s="166" t="s">
        <v>89</v>
      </c>
      <c r="AV1105" s="13" t="s">
        <v>89</v>
      </c>
      <c r="AW1105" s="13" t="s">
        <v>31</v>
      </c>
      <c r="AX1105" s="13" t="s">
        <v>76</v>
      </c>
      <c r="AY1105" s="166" t="s">
        <v>175</v>
      </c>
    </row>
    <row r="1106" spans="2:65" s="13" customFormat="1">
      <c r="B1106" s="165"/>
      <c r="D1106" s="159" t="s">
        <v>184</v>
      </c>
      <c r="E1106" s="166" t="s">
        <v>1</v>
      </c>
      <c r="F1106" s="167" t="s">
        <v>1896</v>
      </c>
      <c r="H1106" s="168">
        <v>1.68</v>
      </c>
      <c r="I1106" s="169"/>
      <c r="L1106" s="165"/>
      <c r="M1106" s="170"/>
      <c r="T1106" s="171"/>
      <c r="AT1106" s="166" t="s">
        <v>184</v>
      </c>
      <c r="AU1106" s="166" t="s">
        <v>89</v>
      </c>
      <c r="AV1106" s="13" t="s">
        <v>89</v>
      </c>
      <c r="AW1106" s="13" t="s">
        <v>31</v>
      </c>
      <c r="AX1106" s="13" t="s">
        <v>76</v>
      </c>
      <c r="AY1106" s="166" t="s">
        <v>175</v>
      </c>
    </row>
    <row r="1107" spans="2:65" s="13" customFormat="1">
      <c r="B1107" s="165"/>
      <c r="D1107" s="159" t="s">
        <v>184</v>
      </c>
      <c r="E1107" s="166" t="s">
        <v>1</v>
      </c>
      <c r="F1107" s="167" t="s">
        <v>1897</v>
      </c>
      <c r="H1107" s="168">
        <v>1.33</v>
      </c>
      <c r="I1107" s="169"/>
      <c r="L1107" s="165"/>
      <c r="M1107" s="170"/>
      <c r="T1107" s="171"/>
      <c r="AT1107" s="166" t="s">
        <v>184</v>
      </c>
      <c r="AU1107" s="166" t="s">
        <v>89</v>
      </c>
      <c r="AV1107" s="13" t="s">
        <v>89</v>
      </c>
      <c r="AW1107" s="13" t="s">
        <v>31</v>
      </c>
      <c r="AX1107" s="13" t="s">
        <v>76</v>
      </c>
      <c r="AY1107" s="166" t="s">
        <v>175</v>
      </c>
    </row>
    <row r="1108" spans="2:65" s="13" customFormat="1">
      <c r="B1108" s="165"/>
      <c r="D1108" s="159" t="s">
        <v>184</v>
      </c>
      <c r="E1108" s="166" t="s">
        <v>1</v>
      </c>
      <c r="F1108" s="167" t="s">
        <v>1898</v>
      </c>
      <c r="H1108" s="168">
        <v>1.33</v>
      </c>
      <c r="I1108" s="169"/>
      <c r="L1108" s="165"/>
      <c r="M1108" s="170"/>
      <c r="T1108" s="171"/>
      <c r="AT1108" s="166" t="s">
        <v>184</v>
      </c>
      <c r="AU1108" s="166" t="s">
        <v>89</v>
      </c>
      <c r="AV1108" s="13" t="s">
        <v>89</v>
      </c>
      <c r="AW1108" s="13" t="s">
        <v>31</v>
      </c>
      <c r="AX1108" s="13" t="s">
        <v>76</v>
      </c>
      <c r="AY1108" s="166" t="s">
        <v>175</v>
      </c>
    </row>
    <row r="1109" spans="2:65" s="13" customFormat="1">
      <c r="B1109" s="165"/>
      <c r="D1109" s="159" t="s">
        <v>184</v>
      </c>
      <c r="E1109" s="166" t="s">
        <v>1</v>
      </c>
      <c r="F1109" s="167" t="s">
        <v>1899</v>
      </c>
      <c r="H1109" s="168">
        <v>46.25</v>
      </c>
      <c r="I1109" s="169"/>
      <c r="L1109" s="165"/>
      <c r="M1109" s="170"/>
      <c r="T1109" s="171"/>
      <c r="AT1109" s="166" t="s">
        <v>184</v>
      </c>
      <c r="AU1109" s="166" t="s">
        <v>89</v>
      </c>
      <c r="AV1109" s="13" t="s">
        <v>89</v>
      </c>
      <c r="AW1109" s="13" t="s">
        <v>31</v>
      </c>
      <c r="AX1109" s="13" t="s">
        <v>76</v>
      </c>
      <c r="AY1109" s="166" t="s">
        <v>175</v>
      </c>
    </row>
    <row r="1110" spans="2:65" s="13" customFormat="1">
      <c r="B1110" s="165"/>
      <c r="D1110" s="159" t="s">
        <v>184</v>
      </c>
      <c r="E1110" s="166" t="s">
        <v>1</v>
      </c>
      <c r="F1110" s="167" t="s">
        <v>1900</v>
      </c>
      <c r="H1110" s="168">
        <v>73.28</v>
      </c>
      <c r="I1110" s="169"/>
      <c r="L1110" s="165"/>
      <c r="M1110" s="170"/>
      <c r="T1110" s="171"/>
      <c r="AT1110" s="166" t="s">
        <v>184</v>
      </c>
      <c r="AU1110" s="166" t="s">
        <v>89</v>
      </c>
      <c r="AV1110" s="13" t="s">
        <v>89</v>
      </c>
      <c r="AW1110" s="13" t="s">
        <v>31</v>
      </c>
      <c r="AX1110" s="13" t="s">
        <v>76</v>
      </c>
      <c r="AY1110" s="166" t="s">
        <v>175</v>
      </c>
    </row>
    <row r="1111" spans="2:65" s="13" customFormat="1">
      <c r="B1111" s="165"/>
      <c r="D1111" s="159" t="s">
        <v>184</v>
      </c>
      <c r="E1111" s="166" t="s">
        <v>1</v>
      </c>
      <c r="F1111" s="167" t="s">
        <v>1901</v>
      </c>
      <c r="H1111" s="168">
        <v>15.21</v>
      </c>
      <c r="I1111" s="169"/>
      <c r="L1111" s="165"/>
      <c r="M1111" s="170"/>
      <c r="T1111" s="171"/>
      <c r="AT1111" s="166" t="s">
        <v>184</v>
      </c>
      <c r="AU1111" s="166" t="s">
        <v>89</v>
      </c>
      <c r="AV1111" s="13" t="s">
        <v>89</v>
      </c>
      <c r="AW1111" s="13" t="s">
        <v>31</v>
      </c>
      <c r="AX1111" s="13" t="s">
        <v>76</v>
      </c>
      <c r="AY1111" s="166" t="s">
        <v>175</v>
      </c>
    </row>
    <row r="1112" spans="2:65" s="13" customFormat="1">
      <c r="B1112" s="165"/>
      <c r="D1112" s="159" t="s">
        <v>184</v>
      </c>
      <c r="E1112" s="166" t="s">
        <v>1</v>
      </c>
      <c r="F1112" s="167" t="s">
        <v>1902</v>
      </c>
      <c r="H1112" s="168">
        <v>5.36</v>
      </c>
      <c r="I1112" s="169"/>
      <c r="L1112" s="165"/>
      <c r="M1112" s="170"/>
      <c r="T1112" s="171"/>
      <c r="AT1112" s="166" t="s">
        <v>184</v>
      </c>
      <c r="AU1112" s="166" t="s">
        <v>89</v>
      </c>
      <c r="AV1112" s="13" t="s">
        <v>89</v>
      </c>
      <c r="AW1112" s="13" t="s">
        <v>31</v>
      </c>
      <c r="AX1112" s="13" t="s">
        <v>76</v>
      </c>
      <c r="AY1112" s="166" t="s">
        <v>175</v>
      </c>
    </row>
    <row r="1113" spans="2:65" s="13" customFormat="1">
      <c r="B1113" s="165"/>
      <c r="D1113" s="159" t="s">
        <v>184</v>
      </c>
      <c r="E1113" s="166" t="s">
        <v>1</v>
      </c>
      <c r="F1113" s="167" t="s">
        <v>1903</v>
      </c>
      <c r="H1113" s="168">
        <v>3.89</v>
      </c>
      <c r="I1113" s="169"/>
      <c r="L1113" s="165"/>
      <c r="M1113" s="170"/>
      <c r="T1113" s="171"/>
      <c r="AT1113" s="166" t="s">
        <v>184</v>
      </c>
      <c r="AU1113" s="166" t="s">
        <v>89</v>
      </c>
      <c r="AV1113" s="13" t="s">
        <v>89</v>
      </c>
      <c r="AW1113" s="13" t="s">
        <v>31</v>
      </c>
      <c r="AX1113" s="13" t="s">
        <v>76</v>
      </c>
      <c r="AY1113" s="166" t="s">
        <v>175</v>
      </c>
    </row>
    <row r="1114" spans="2:65" s="13" customFormat="1">
      <c r="B1114" s="165"/>
      <c r="D1114" s="159" t="s">
        <v>184</v>
      </c>
      <c r="E1114" s="166" t="s">
        <v>1</v>
      </c>
      <c r="F1114" s="167" t="s">
        <v>1904</v>
      </c>
      <c r="H1114" s="168">
        <v>6.34</v>
      </c>
      <c r="I1114" s="169"/>
      <c r="L1114" s="165"/>
      <c r="M1114" s="170"/>
      <c r="T1114" s="171"/>
      <c r="AT1114" s="166" t="s">
        <v>184</v>
      </c>
      <c r="AU1114" s="166" t="s">
        <v>89</v>
      </c>
      <c r="AV1114" s="13" t="s">
        <v>89</v>
      </c>
      <c r="AW1114" s="13" t="s">
        <v>31</v>
      </c>
      <c r="AX1114" s="13" t="s">
        <v>76</v>
      </c>
      <c r="AY1114" s="166" t="s">
        <v>175</v>
      </c>
    </row>
    <row r="1115" spans="2:65" s="13" customFormat="1">
      <c r="B1115" s="165"/>
      <c r="D1115" s="159" t="s">
        <v>184</v>
      </c>
      <c r="E1115" s="166" t="s">
        <v>1</v>
      </c>
      <c r="F1115" s="167" t="s">
        <v>1905</v>
      </c>
      <c r="H1115" s="168">
        <v>8.68</v>
      </c>
      <c r="I1115" s="169"/>
      <c r="L1115" s="165"/>
      <c r="M1115" s="170"/>
      <c r="T1115" s="171"/>
      <c r="AT1115" s="166" t="s">
        <v>184</v>
      </c>
      <c r="AU1115" s="166" t="s">
        <v>89</v>
      </c>
      <c r="AV1115" s="13" t="s">
        <v>89</v>
      </c>
      <c r="AW1115" s="13" t="s">
        <v>31</v>
      </c>
      <c r="AX1115" s="13" t="s">
        <v>76</v>
      </c>
      <c r="AY1115" s="166" t="s">
        <v>175</v>
      </c>
    </row>
    <row r="1116" spans="2:65" s="13" customFormat="1">
      <c r="B1116" s="165"/>
      <c r="D1116" s="159" t="s">
        <v>184</v>
      </c>
      <c r="E1116" s="166" t="s">
        <v>1</v>
      </c>
      <c r="F1116" s="167" t="s">
        <v>1906</v>
      </c>
      <c r="H1116" s="168">
        <v>12.4</v>
      </c>
      <c r="I1116" s="169"/>
      <c r="L1116" s="165"/>
      <c r="M1116" s="170"/>
      <c r="T1116" s="171"/>
      <c r="AT1116" s="166" t="s">
        <v>184</v>
      </c>
      <c r="AU1116" s="166" t="s">
        <v>89</v>
      </c>
      <c r="AV1116" s="13" t="s">
        <v>89</v>
      </c>
      <c r="AW1116" s="13" t="s">
        <v>31</v>
      </c>
      <c r="AX1116" s="13" t="s">
        <v>76</v>
      </c>
      <c r="AY1116" s="166" t="s">
        <v>175</v>
      </c>
    </row>
    <row r="1117" spans="2:65" s="13" customFormat="1">
      <c r="B1117" s="165"/>
      <c r="D1117" s="159" t="s">
        <v>184</v>
      </c>
      <c r="E1117" s="166" t="s">
        <v>1</v>
      </c>
      <c r="F1117" s="167" t="s">
        <v>1908</v>
      </c>
      <c r="H1117" s="168">
        <v>49.17</v>
      </c>
      <c r="I1117" s="169"/>
      <c r="L1117" s="165"/>
      <c r="M1117" s="170"/>
      <c r="T1117" s="171"/>
      <c r="AT1117" s="166" t="s">
        <v>184</v>
      </c>
      <c r="AU1117" s="166" t="s">
        <v>89</v>
      </c>
      <c r="AV1117" s="13" t="s">
        <v>89</v>
      </c>
      <c r="AW1117" s="13" t="s">
        <v>31</v>
      </c>
      <c r="AX1117" s="13" t="s">
        <v>76</v>
      </c>
      <c r="AY1117" s="166" t="s">
        <v>175</v>
      </c>
    </row>
    <row r="1118" spans="2:65" s="14" customFormat="1">
      <c r="B1118" s="183"/>
      <c r="D1118" s="159" t="s">
        <v>184</v>
      </c>
      <c r="E1118" s="184" t="s">
        <v>1</v>
      </c>
      <c r="F1118" s="185" t="s">
        <v>204</v>
      </c>
      <c r="H1118" s="186">
        <v>3192.17</v>
      </c>
      <c r="I1118" s="187"/>
      <c r="L1118" s="183"/>
      <c r="M1118" s="188"/>
      <c r="T1118" s="189"/>
      <c r="AT1118" s="184" t="s">
        <v>184</v>
      </c>
      <c r="AU1118" s="184" t="s">
        <v>89</v>
      </c>
      <c r="AV1118" s="14" t="s">
        <v>182</v>
      </c>
      <c r="AW1118" s="14" t="s">
        <v>31</v>
      </c>
      <c r="AX1118" s="14" t="s">
        <v>83</v>
      </c>
      <c r="AY1118" s="184" t="s">
        <v>175</v>
      </c>
    </row>
    <row r="1119" spans="2:65" s="1" customFormat="1" ht="37.9" customHeight="1">
      <c r="B1119" s="143"/>
      <c r="C1119" s="144" t="s">
        <v>1016</v>
      </c>
      <c r="D1119" s="144" t="s">
        <v>178</v>
      </c>
      <c r="E1119" s="145" t="s">
        <v>2268</v>
      </c>
      <c r="F1119" s="146" t="s">
        <v>2269</v>
      </c>
      <c r="G1119" s="147" t="s">
        <v>197</v>
      </c>
      <c r="H1119" s="148">
        <v>250.27</v>
      </c>
      <c r="I1119" s="149"/>
      <c r="J1119" s="150">
        <f>ROUND(I1119*H1119,2)</f>
        <v>0</v>
      </c>
      <c r="K1119" s="151"/>
      <c r="L1119" s="32"/>
      <c r="M1119" s="152" t="s">
        <v>1</v>
      </c>
      <c r="N1119" s="153" t="s">
        <v>42</v>
      </c>
      <c r="P1119" s="154">
        <f>O1119*H1119</f>
        <v>0</v>
      </c>
      <c r="Q1119" s="154">
        <v>0</v>
      </c>
      <c r="R1119" s="154">
        <f>Q1119*H1119</f>
        <v>0</v>
      </c>
      <c r="S1119" s="154">
        <v>2.1059999999999999E-2</v>
      </c>
      <c r="T1119" s="155">
        <f>S1119*H1119</f>
        <v>5.2706862000000001</v>
      </c>
      <c r="AR1119" s="156" t="s">
        <v>321</v>
      </c>
      <c r="AT1119" s="156" t="s">
        <v>178</v>
      </c>
      <c r="AU1119" s="156" t="s">
        <v>89</v>
      </c>
      <c r="AY1119" s="17" t="s">
        <v>175</v>
      </c>
      <c r="BE1119" s="157">
        <f>IF(N1119="základná",J1119,0)</f>
        <v>0</v>
      </c>
      <c r="BF1119" s="157">
        <f>IF(N1119="znížená",J1119,0)</f>
        <v>0</v>
      </c>
      <c r="BG1119" s="157">
        <f>IF(N1119="zákl. prenesená",J1119,0)</f>
        <v>0</v>
      </c>
      <c r="BH1119" s="157">
        <f>IF(N1119="zníž. prenesená",J1119,0)</f>
        <v>0</v>
      </c>
      <c r="BI1119" s="157">
        <f>IF(N1119="nulová",J1119,0)</f>
        <v>0</v>
      </c>
      <c r="BJ1119" s="17" t="s">
        <v>89</v>
      </c>
      <c r="BK1119" s="157">
        <f>ROUND(I1119*H1119,2)</f>
        <v>0</v>
      </c>
      <c r="BL1119" s="17" t="s">
        <v>321</v>
      </c>
      <c r="BM1119" s="156" t="s">
        <v>2270</v>
      </c>
    </row>
    <row r="1120" spans="2:65" s="12" customFormat="1">
      <c r="B1120" s="158"/>
      <c r="D1120" s="159" t="s">
        <v>184</v>
      </c>
      <c r="E1120" s="160" t="s">
        <v>1</v>
      </c>
      <c r="F1120" s="161" t="s">
        <v>2271</v>
      </c>
      <c r="H1120" s="160" t="s">
        <v>1</v>
      </c>
      <c r="I1120" s="162"/>
      <c r="L1120" s="158"/>
      <c r="M1120" s="163"/>
      <c r="T1120" s="164"/>
      <c r="AT1120" s="160" t="s">
        <v>184</v>
      </c>
      <c r="AU1120" s="160" t="s">
        <v>89</v>
      </c>
      <c r="AV1120" s="12" t="s">
        <v>83</v>
      </c>
      <c r="AW1120" s="12" t="s">
        <v>31</v>
      </c>
      <c r="AX1120" s="12" t="s">
        <v>76</v>
      </c>
      <c r="AY1120" s="160" t="s">
        <v>175</v>
      </c>
    </row>
    <row r="1121" spans="2:65" s="13" customFormat="1">
      <c r="B1121" s="165"/>
      <c r="D1121" s="159" t="s">
        <v>184</v>
      </c>
      <c r="E1121" s="166" t="s">
        <v>1</v>
      </c>
      <c r="F1121" s="167" t="s">
        <v>2272</v>
      </c>
      <c r="H1121" s="168">
        <v>172.66</v>
      </c>
      <c r="I1121" s="169"/>
      <c r="L1121" s="165"/>
      <c r="M1121" s="170"/>
      <c r="T1121" s="171"/>
      <c r="AT1121" s="166" t="s">
        <v>184</v>
      </c>
      <c r="AU1121" s="166" t="s">
        <v>89</v>
      </c>
      <c r="AV1121" s="13" t="s">
        <v>89</v>
      </c>
      <c r="AW1121" s="13" t="s">
        <v>31</v>
      </c>
      <c r="AX1121" s="13" t="s">
        <v>76</v>
      </c>
      <c r="AY1121" s="166" t="s">
        <v>175</v>
      </c>
    </row>
    <row r="1122" spans="2:65" s="13" customFormat="1">
      <c r="B1122" s="165"/>
      <c r="D1122" s="159" t="s">
        <v>184</v>
      </c>
      <c r="E1122" s="166" t="s">
        <v>1</v>
      </c>
      <c r="F1122" s="167" t="s">
        <v>2273</v>
      </c>
      <c r="H1122" s="168">
        <v>23.07</v>
      </c>
      <c r="I1122" s="169"/>
      <c r="L1122" s="165"/>
      <c r="M1122" s="170"/>
      <c r="T1122" s="171"/>
      <c r="AT1122" s="166" t="s">
        <v>184</v>
      </c>
      <c r="AU1122" s="166" t="s">
        <v>89</v>
      </c>
      <c r="AV1122" s="13" t="s">
        <v>89</v>
      </c>
      <c r="AW1122" s="13" t="s">
        <v>31</v>
      </c>
      <c r="AX1122" s="13" t="s">
        <v>76</v>
      </c>
      <c r="AY1122" s="166" t="s">
        <v>175</v>
      </c>
    </row>
    <row r="1123" spans="2:65" s="13" customFormat="1">
      <c r="B1123" s="165"/>
      <c r="D1123" s="159" t="s">
        <v>184</v>
      </c>
      <c r="E1123" s="166" t="s">
        <v>1</v>
      </c>
      <c r="F1123" s="167" t="s">
        <v>2274</v>
      </c>
      <c r="H1123" s="168">
        <v>30.75</v>
      </c>
      <c r="I1123" s="169"/>
      <c r="L1123" s="165"/>
      <c r="M1123" s="170"/>
      <c r="T1123" s="171"/>
      <c r="AT1123" s="166" t="s">
        <v>184</v>
      </c>
      <c r="AU1123" s="166" t="s">
        <v>89</v>
      </c>
      <c r="AV1123" s="13" t="s">
        <v>89</v>
      </c>
      <c r="AW1123" s="13" t="s">
        <v>31</v>
      </c>
      <c r="AX1123" s="13" t="s">
        <v>76</v>
      </c>
      <c r="AY1123" s="166" t="s">
        <v>175</v>
      </c>
    </row>
    <row r="1124" spans="2:65" s="13" customFormat="1">
      <c r="B1124" s="165"/>
      <c r="D1124" s="159" t="s">
        <v>184</v>
      </c>
      <c r="E1124" s="166" t="s">
        <v>1</v>
      </c>
      <c r="F1124" s="167" t="s">
        <v>2275</v>
      </c>
      <c r="H1124" s="168">
        <v>23.79</v>
      </c>
      <c r="I1124" s="169"/>
      <c r="L1124" s="165"/>
      <c r="M1124" s="170"/>
      <c r="T1124" s="171"/>
      <c r="AT1124" s="166" t="s">
        <v>184</v>
      </c>
      <c r="AU1124" s="166" t="s">
        <v>89</v>
      </c>
      <c r="AV1124" s="13" t="s">
        <v>89</v>
      </c>
      <c r="AW1124" s="13" t="s">
        <v>31</v>
      </c>
      <c r="AX1124" s="13" t="s">
        <v>76</v>
      </c>
      <c r="AY1124" s="166" t="s">
        <v>175</v>
      </c>
    </row>
    <row r="1125" spans="2:65" s="14" customFormat="1">
      <c r="B1125" s="183"/>
      <c r="D1125" s="159" t="s">
        <v>184</v>
      </c>
      <c r="E1125" s="184" t="s">
        <v>1</v>
      </c>
      <c r="F1125" s="185" t="s">
        <v>204</v>
      </c>
      <c r="H1125" s="186">
        <v>250.27</v>
      </c>
      <c r="I1125" s="187"/>
      <c r="L1125" s="183"/>
      <c r="M1125" s="188"/>
      <c r="T1125" s="189"/>
      <c r="AT1125" s="184" t="s">
        <v>184</v>
      </c>
      <c r="AU1125" s="184" t="s">
        <v>89</v>
      </c>
      <c r="AV1125" s="14" t="s">
        <v>182</v>
      </c>
      <c r="AW1125" s="14" t="s">
        <v>31</v>
      </c>
      <c r="AX1125" s="14" t="s">
        <v>83</v>
      </c>
      <c r="AY1125" s="184" t="s">
        <v>175</v>
      </c>
    </row>
    <row r="1126" spans="2:65" s="1" customFormat="1" ht="21.75" customHeight="1">
      <c r="B1126" s="143"/>
      <c r="C1126" s="144" t="s">
        <v>1025</v>
      </c>
      <c r="D1126" s="144" t="s">
        <v>178</v>
      </c>
      <c r="E1126" s="145" t="s">
        <v>2276</v>
      </c>
      <c r="F1126" s="146" t="s">
        <v>2277</v>
      </c>
      <c r="G1126" s="147" t="s">
        <v>432</v>
      </c>
      <c r="H1126" s="190"/>
      <c r="I1126" s="149"/>
      <c r="J1126" s="150">
        <f>ROUND(I1126*H1126,2)</f>
        <v>0</v>
      </c>
      <c r="K1126" s="151"/>
      <c r="L1126" s="32"/>
      <c r="M1126" s="152" t="s">
        <v>1</v>
      </c>
      <c r="N1126" s="153" t="s">
        <v>42</v>
      </c>
      <c r="P1126" s="154">
        <f>O1126*H1126</f>
        <v>0</v>
      </c>
      <c r="Q1126" s="154">
        <v>0</v>
      </c>
      <c r="R1126" s="154">
        <f>Q1126*H1126</f>
        <v>0</v>
      </c>
      <c r="S1126" s="154">
        <v>0</v>
      </c>
      <c r="T1126" s="155">
        <f>S1126*H1126</f>
        <v>0</v>
      </c>
      <c r="AR1126" s="156" t="s">
        <v>321</v>
      </c>
      <c r="AT1126" s="156" t="s">
        <v>178</v>
      </c>
      <c r="AU1126" s="156" t="s">
        <v>89</v>
      </c>
      <c r="AY1126" s="17" t="s">
        <v>175</v>
      </c>
      <c r="BE1126" s="157">
        <f>IF(N1126="základná",J1126,0)</f>
        <v>0</v>
      </c>
      <c r="BF1126" s="157">
        <f>IF(N1126="znížená",J1126,0)</f>
        <v>0</v>
      </c>
      <c r="BG1126" s="157">
        <f>IF(N1126="zákl. prenesená",J1126,0)</f>
        <v>0</v>
      </c>
      <c r="BH1126" s="157">
        <f>IF(N1126="zníž. prenesená",J1126,0)</f>
        <v>0</v>
      </c>
      <c r="BI1126" s="157">
        <f>IF(N1126="nulová",J1126,0)</f>
        <v>0</v>
      </c>
      <c r="BJ1126" s="17" t="s">
        <v>89</v>
      </c>
      <c r="BK1126" s="157">
        <f>ROUND(I1126*H1126,2)</f>
        <v>0</v>
      </c>
      <c r="BL1126" s="17" t="s">
        <v>321</v>
      </c>
      <c r="BM1126" s="156" t="s">
        <v>2278</v>
      </c>
    </row>
    <row r="1127" spans="2:65" s="11" customFormat="1" ht="22.9" customHeight="1">
      <c r="B1127" s="131"/>
      <c r="D1127" s="132" t="s">
        <v>75</v>
      </c>
      <c r="E1127" s="141" t="s">
        <v>449</v>
      </c>
      <c r="F1127" s="141" t="s">
        <v>450</v>
      </c>
      <c r="I1127" s="134"/>
      <c r="J1127" s="142">
        <f>BK1127</f>
        <v>0</v>
      </c>
      <c r="L1127" s="131"/>
      <c r="M1127" s="136"/>
      <c r="P1127" s="137">
        <f>SUM(P1128:P1138)</f>
        <v>0</v>
      </c>
      <c r="R1127" s="137">
        <f>SUM(R1128:R1138)</f>
        <v>1.9800000000000002</v>
      </c>
      <c r="T1127" s="138">
        <f>SUM(T1128:T1138)</f>
        <v>0</v>
      </c>
      <c r="AR1127" s="132" t="s">
        <v>89</v>
      </c>
      <c r="AT1127" s="139" t="s">
        <v>75</v>
      </c>
      <c r="AU1127" s="139" t="s">
        <v>83</v>
      </c>
      <c r="AY1127" s="132" t="s">
        <v>175</v>
      </c>
      <c r="BK1127" s="140">
        <f>SUM(BK1128:BK1138)</f>
        <v>0</v>
      </c>
    </row>
    <row r="1128" spans="2:65" s="1" customFormat="1" ht="33" customHeight="1">
      <c r="B1128" s="143"/>
      <c r="C1128" s="144" t="s">
        <v>1031</v>
      </c>
      <c r="D1128" s="144" t="s">
        <v>178</v>
      </c>
      <c r="E1128" s="145" t="s">
        <v>2279</v>
      </c>
      <c r="F1128" s="146" t="s">
        <v>2280</v>
      </c>
      <c r="G1128" s="147" t="s">
        <v>181</v>
      </c>
      <c r="H1128" s="148">
        <v>45</v>
      </c>
      <c r="I1128" s="149"/>
      <c r="J1128" s="150">
        <f t="shared" ref="J1128:J1138" si="10">ROUND(I1128*H1128,2)</f>
        <v>0</v>
      </c>
      <c r="K1128" s="151"/>
      <c r="L1128" s="32"/>
      <c r="M1128" s="152" t="s">
        <v>1</v>
      </c>
      <c r="N1128" s="153" t="s">
        <v>42</v>
      </c>
      <c r="P1128" s="154">
        <f t="shared" ref="P1128:P1138" si="11">O1128*H1128</f>
        <v>0</v>
      </c>
      <c r="Q1128" s="154">
        <v>0</v>
      </c>
      <c r="R1128" s="154">
        <f t="shared" ref="R1128:R1138" si="12">Q1128*H1128</f>
        <v>0</v>
      </c>
      <c r="S1128" s="154">
        <v>0</v>
      </c>
      <c r="T1128" s="155">
        <f t="shared" ref="T1128:T1138" si="13">S1128*H1128</f>
        <v>0</v>
      </c>
      <c r="AR1128" s="156" t="s">
        <v>321</v>
      </c>
      <c r="AT1128" s="156" t="s">
        <v>178</v>
      </c>
      <c r="AU1128" s="156" t="s">
        <v>89</v>
      </c>
      <c r="AY1128" s="17" t="s">
        <v>175</v>
      </c>
      <c r="BE1128" s="157">
        <f t="shared" ref="BE1128:BE1138" si="14">IF(N1128="základná",J1128,0)</f>
        <v>0</v>
      </c>
      <c r="BF1128" s="157">
        <f t="shared" ref="BF1128:BF1138" si="15">IF(N1128="znížená",J1128,0)</f>
        <v>0</v>
      </c>
      <c r="BG1128" s="157">
        <f t="shared" ref="BG1128:BG1138" si="16">IF(N1128="zákl. prenesená",J1128,0)</f>
        <v>0</v>
      </c>
      <c r="BH1128" s="157">
        <f t="shared" ref="BH1128:BH1138" si="17">IF(N1128="zníž. prenesená",J1128,0)</f>
        <v>0</v>
      </c>
      <c r="BI1128" s="157">
        <f t="shared" ref="BI1128:BI1138" si="18">IF(N1128="nulová",J1128,0)</f>
        <v>0</v>
      </c>
      <c r="BJ1128" s="17" t="s">
        <v>89</v>
      </c>
      <c r="BK1128" s="157">
        <f t="shared" ref="BK1128:BK1138" si="19">ROUND(I1128*H1128,2)</f>
        <v>0</v>
      </c>
      <c r="BL1128" s="17" t="s">
        <v>321</v>
      </c>
      <c r="BM1128" s="156" t="s">
        <v>2281</v>
      </c>
    </row>
    <row r="1129" spans="2:65" s="1" customFormat="1" ht="24.2" customHeight="1">
      <c r="B1129" s="143"/>
      <c r="C1129" s="172" t="s">
        <v>1035</v>
      </c>
      <c r="D1129" s="172" t="s">
        <v>186</v>
      </c>
      <c r="E1129" s="173" t="s">
        <v>2282</v>
      </c>
      <c r="F1129" s="174" t="s">
        <v>2283</v>
      </c>
      <c r="G1129" s="175" t="s">
        <v>181</v>
      </c>
      <c r="H1129" s="176">
        <v>45</v>
      </c>
      <c r="I1129" s="177"/>
      <c r="J1129" s="178">
        <f t="shared" si="10"/>
        <v>0</v>
      </c>
      <c r="K1129" s="179"/>
      <c r="L1129" s="180"/>
      <c r="M1129" s="181" t="s">
        <v>1</v>
      </c>
      <c r="N1129" s="182" t="s">
        <v>42</v>
      </c>
      <c r="P1129" s="154">
        <f t="shared" si="11"/>
        <v>0</v>
      </c>
      <c r="Q1129" s="154">
        <v>1E-3</v>
      </c>
      <c r="R1129" s="154">
        <f t="shared" si="12"/>
        <v>4.4999999999999998E-2</v>
      </c>
      <c r="S1129" s="154">
        <v>0</v>
      </c>
      <c r="T1129" s="155">
        <f t="shared" si="13"/>
        <v>0</v>
      </c>
      <c r="AR1129" s="156" t="s">
        <v>407</v>
      </c>
      <c r="AT1129" s="156" t="s">
        <v>186</v>
      </c>
      <c r="AU1129" s="156" t="s">
        <v>89</v>
      </c>
      <c r="AY1129" s="17" t="s">
        <v>175</v>
      </c>
      <c r="BE1129" s="157">
        <f t="shared" si="14"/>
        <v>0</v>
      </c>
      <c r="BF1129" s="157">
        <f t="shared" si="15"/>
        <v>0</v>
      </c>
      <c r="BG1129" s="157">
        <f t="shared" si="16"/>
        <v>0</v>
      </c>
      <c r="BH1129" s="157">
        <f t="shared" si="17"/>
        <v>0</v>
      </c>
      <c r="BI1129" s="157">
        <f t="shared" si="18"/>
        <v>0</v>
      </c>
      <c r="BJ1129" s="17" t="s">
        <v>89</v>
      </c>
      <c r="BK1129" s="157">
        <f t="shared" si="19"/>
        <v>0</v>
      </c>
      <c r="BL1129" s="17" t="s">
        <v>321</v>
      </c>
      <c r="BM1129" s="156" t="s">
        <v>2284</v>
      </c>
    </row>
    <row r="1130" spans="2:65" s="1" customFormat="1" ht="24.2" customHeight="1">
      <c r="B1130" s="143"/>
      <c r="C1130" s="172" t="s">
        <v>1039</v>
      </c>
      <c r="D1130" s="172" t="s">
        <v>186</v>
      </c>
      <c r="E1130" s="173" t="s">
        <v>2285</v>
      </c>
      <c r="F1130" s="174" t="s">
        <v>2286</v>
      </c>
      <c r="G1130" s="175" t="s">
        <v>181</v>
      </c>
      <c r="H1130" s="176">
        <v>18</v>
      </c>
      <c r="I1130" s="177"/>
      <c r="J1130" s="178">
        <f t="shared" si="10"/>
        <v>0</v>
      </c>
      <c r="K1130" s="179"/>
      <c r="L1130" s="180"/>
      <c r="M1130" s="181" t="s">
        <v>1</v>
      </c>
      <c r="N1130" s="182" t="s">
        <v>42</v>
      </c>
      <c r="P1130" s="154">
        <f t="shared" si="11"/>
        <v>0</v>
      </c>
      <c r="Q1130" s="154">
        <v>2.5000000000000001E-2</v>
      </c>
      <c r="R1130" s="154">
        <f t="shared" si="12"/>
        <v>0.45</v>
      </c>
      <c r="S1130" s="154">
        <v>0</v>
      </c>
      <c r="T1130" s="155">
        <f t="shared" si="13"/>
        <v>0</v>
      </c>
      <c r="AR1130" s="156" t="s">
        <v>407</v>
      </c>
      <c r="AT1130" s="156" t="s">
        <v>186</v>
      </c>
      <c r="AU1130" s="156" t="s">
        <v>89</v>
      </c>
      <c r="AY1130" s="17" t="s">
        <v>175</v>
      </c>
      <c r="BE1130" s="157">
        <f t="shared" si="14"/>
        <v>0</v>
      </c>
      <c r="BF1130" s="157">
        <f t="shared" si="15"/>
        <v>0</v>
      </c>
      <c r="BG1130" s="157">
        <f t="shared" si="16"/>
        <v>0</v>
      </c>
      <c r="BH1130" s="157">
        <f t="shared" si="17"/>
        <v>0</v>
      </c>
      <c r="BI1130" s="157">
        <f t="shared" si="18"/>
        <v>0</v>
      </c>
      <c r="BJ1130" s="17" t="s">
        <v>89</v>
      </c>
      <c r="BK1130" s="157">
        <f t="shared" si="19"/>
        <v>0</v>
      </c>
      <c r="BL1130" s="17" t="s">
        <v>321</v>
      </c>
      <c r="BM1130" s="156" t="s">
        <v>2287</v>
      </c>
    </row>
    <row r="1131" spans="2:65" s="1" customFormat="1" ht="24.2" customHeight="1">
      <c r="B1131" s="143"/>
      <c r="C1131" s="172" t="s">
        <v>2288</v>
      </c>
      <c r="D1131" s="172" t="s">
        <v>186</v>
      </c>
      <c r="E1131" s="173" t="s">
        <v>2289</v>
      </c>
      <c r="F1131" s="174" t="s">
        <v>2290</v>
      </c>
      <c r="G1131" s="175" t="s">
        <v>181</v>
      </c>
      <c r="H1131" s="176">
        <v>25</v>
      </c>
      <c r="I1131" s="177"/>
      <c r="J1131" s="178">
        <f t="shared" si="10"/>
        <v>0</v>
      </c>
      <c r="K1131" s="179"/>
      <c r="L1131" s="180"/>
      <c r="M1131" s="181" t="s">
        <v>1</v>
      </c>
      <c r="N1131" s="182" t="s">
        <v>42</v>
      </c>
      <c r="P1131" s="154">
        <f t="shared" si="11"/>
        <v>0</v>
      </c>
      <c r="Q1131" s="154">
        <v>2.5000000000000001E-2</v>
      </c>
      <c r="R1131" s="154">
        <f t="shared" si="12"/>
        <v>0.625</v>
      </c>
      <c r="S1131" s="154">
        <v>0</v>
      </c>
      <c r="T1131" s="155">
        <f t="shared" si="13"/>
        <v>0</v>
      </c>
      <c r="AR1131" s="156" t="s">
        <v>407</v>
      </c>
      <c r="AT1131" s="156" t="s">
        <v>186</v>
      </c>
      <c r="AU1131" s="156" t="s">
        <v>89</v>
      </c>
      <c r="AY1131" s="17" t="s">
        <v>175</v>
      </c>
      <c r="BE1131" s="157">
        <f t="shared" si="14"/>
        <v>0</v>
      </c>
      <c r="BF1131" s="157">
        <f t="shared" si="15"/>
        <v>0</v>
      </c>
      <c r="BG1131" s="157">
        <f t="shared" si="16"/>
        <v>0</v>
      </c>
      <c r="BH1131" s="157">
        <f t="shared" si="17"/>
        <v>0</v>
      </c>
      <c r="BI1131" s="157">
        <f t="shared" si="18"/>
        <v>0</v>
      </c>
      <c r="BJ1131" s="17" t="s">
        <v>89</v>
      </c>
      <c r="BK1131" s="157">
        <f t="shared" si="19"/>
        <v>0</v>
      </c>
      <c r="BL1131" s="17" t="s">
        <v>321</v>
      </c>
      <c r="BM1131" s="156" t="s">
        <v>2291</v>
      </c>
    </row>
    <row r="1132" spans="2:65" s="1" customFormat="1" ht="33" customHeight="1">
      <c r="B1132" s="143"/>
      <c r="C1132" s="172" t="s">
        <v>2292</v>
      </c>
      <c r="D1132" s="172" t="s">
        <v>186</v>
      </c>
      <c r="E1132" s="173" t="s">
        <v>2293</v>
      </c>
      <c r="F1132" s="174" t="s">
        <v>2294</v>
      </c>
      <c r="G1132" s="175" t="s">
        <v>181</v>
      </c>
      <c r="H1132" s="176">
        <v>2</v>
      </c>
      <c r="I1132" s="177"/>
      <c r="J1132" s="178">
        <f t="shared" si="10"/>
        <v>0</v>
      </c>
      <c r="K1132" s="179"/>
      <c r="L1132" s="180"/>
      <c r="M1132" s="181" t="s">
        <v>1</v>
      </c>
      <c r="N1132" s="182" t="s">
        <v>42</v>
      </c>
      <c r="P1132" s="154">
        <f t="shared" si="11"/>
        <v>0</v>
      </c>
      <c r="Q1132" s="154">
        <v>2.5000000000000001E-2</v>
      </c>
      <c r="R1132" s="154">
        <f t="shared" si="12"/>
        <v>0.05</v>
      </c>
      <c r="S1132" s="154">
        <v>0</v>
      </c>
      <c r="T1132" s="155">
        <f t="shared" si="13"/>
        <v>0</v>
      </c>
      <c r="AR1132" s="156" t="s">
        <v>407</v>
      </c>
      <c r="AT1132" s="156" t="s">
        <v>186</v>
      </c>
      <c r="AU1132" s="156" t="s">
        <v>89</v>
      </c>
      <c r="AY1132" s="17" t="s">
        <v>175</v>
      </c>
      <c r="BE1132" s="157">
        <f t="shared" si="14"/>
        <v>0</v>
      </c>
      <c r="BF1132" s="157">
        <f t="shared" si="15"/>
        <v>0</v>
      </c>
      <c r="BG1132" s="157">
        <f t="shared" si="16"/>
        <v>0</v>
      </c>
      <c r="BH1132" s="157">
        <f t="shared" si="17"/>
        <v>0</v>
      </c>
      <c r="BI1132" s="157">
        <f t="shared" si="18"/>
        <v>0</v>
      </c>
      <c r="BJ1132" s="17" t="s">
        <v>89</v>
      </c>
      <c r="BK1132" s="157">
        <f t="shared" si="19"/>
        <v>0</v>
      </c>
      <c r="BL1132" s="17" t="s">
        <v>321</v>
      </c>
      <c r="BM1132" s="156" t="s">
        <v>2295</v>
      </c>
    </row>
    <row r="1133" spans="2:65" s="1" customFormat="1" ht="33" customHeight="1">
      <c r="B1133" s="143"/>
      <c r="C1133" s="144" t="s">
        <v>2296</v>
      </c>
      <c r="D1133" s="144" t="s">
        <v>178</v>
      </c>
      <c r="E1133" s="145" t="s">
        <v>2297</v>
      </c>
      <c r="F1133" s="146" t="s">
        <v>2298</v>
      </c>
      <c r="G1133" s="147" t="s">
        <v>181</v>
      </c>
      <c r="H1133" s="148">
        <v>30</v>
      </c>
      <c r="I1133" s="149"/>
      <c r="J1133" s="150">
        <f t="shared" si="10"/>
        <v>0</v>
      </c>
      <c r="K1133" s="151"/>
      <c r="L1133" s="32"/>
      <c r="M1133" s="152" t="s">
        <v>1</v>
      </c>
      <c r="N1133" s="153" t="s">
        <v>42</v>
      </c>
      <c r="P1133" s="154">
        <f t="shared" si="11"/>
        <v>0</v>
      </c>
      <c r="Q1133" s="154">
        <v>0</v>
      </c>
      <c r="R1133" s="154">
        <f t="shared" si="12"/>
        <v>0</v>
      </c>
      <c r="S1133" s="154">
        <v>0</v>
      </c>
      <c r="T1133" s="155">
        <f t="shared" si="13"/>
        <v>0</v>
      </c>
      <c r="AR1133" s="156" t="s">
        <v>321</v>
      </c>
      <c r="AT1133" s="156" t="s">
        <v>178</v>
      </c>
      <c r="AU1133" s="156" t="s">
        <v>89</v>
      </c>
      <c r="AY1133" s="17" t="s">
        <v>175</v>
      </c>
      <c r="BE1133" s="157">
        <f t="shared" si="14"/>
        <v>0</v>
      </c>
      <c r="BF1133" s="157">
        <f t="shared" si="15"/>
        <v>0</v>
      </c>
      <c r="BG1133" s="157">
        <f t="shared" si="16"/>
        <v>0</v>
      </c>
      <c r="BH1133" s="157">
        <f t="shared" si="17"/>
        <v>0</v>
      </c>
      <c r="BI1133" s="157">
        <f t="shared" si="18"/>
        <v>0</v>
      </c>
      <c r="BJ1133" s="17" t="s">
        <v>89</v>
      </c>
      <c r="BK1133" s="157">
        <f t="shared" si="19"/>
        <v>0</v>
      </c>
      <c r="BL1133" s="17" t="s">
        <v>321</v>
      </c>
      <c r="BM1133" s="156" t="s">
        <v>2299</v>
      </c>
    </row>
    <row r="1134" spans="2:65" s="1" customFormat="1" ht="24.2" customHeight="1">
      <c r="B1134" s="143"/>
      <c r="C1134" s="172" t="s">
        <v>2300</v>
      </c>
      <c r="D1134" s="172" t="s">
        <v>186</v>
      </c>
      <c r="E1134" s="173" t="s">
        <v>2282</v>
      </c>
      <c r="F1134" s="174" t="s">
        <v>2283</v>
      </c>
      <c r="G1134" s="175" t="s">
        <v>181</v>
      </c>
      <c r="H1134" s="176">
        <v>60</v>
      </c>
      <c r="I1134" s="177"/>
      <c r="J1134" s="178">
        <f t="shared" si="10"/>
        <v>0</v>
      </c>
      <c r="K1134" s="179"/>
      <c r="L1134" s="180"/>
      <c r="M1134" s="181" t="s">
        <v>1</v>
      </c>
      <c r="N1134" s="182" t="s">
        <v>42</v>
      </c>
      <c r="P1134" s="154">
        <f t="shared" si="11"/>
        <v>0</v>
      </c>
      <c r="Q1134" s="154">
        <v>1E-3</v>
      </c>
      <c r="R1134" s="154">
        <f t="shared" si="12"/>
        <v>0.06</v>
      </c>
      <c r="S1134" s="154">
        <v>0</v>
      </c>
      <c r="T1134" s="155">
        <f t="shared" si="13"/>
        <v>0</v>
      </c>
      <c r="AR1134" s="156" t="s">
        <v>407</v>
      </c>
      <c r="AT1134" s="156" t="s">
        <v>186</v>
      </c>
      <c r="AU1134" s="156" t="s">
        <v>89</v>
      </c>
      <c r="AY1134" s="17" t="s">
        <v>175</v>
      </c>
      <c r="BE1134" s="157">
        <f t="shared" si="14"/>
        <v>0</v>
      </c>
      <c r="BF1134" s="157">
        <f t="shared" si="15"/>
        <v>0</v>
      </c>
      <c r="BG1134" s="157">
        <f t="shared" si="16"/>
        <v>0</v>
      </c>
      <c r="BH1134" s="157">
        <f t="shared" si="17"/>
        <v>0</v>
      </c>
      <c r="BI1134" s="157">
        <f t="shared" si="18"/>
        <v>0</v>
      </c>
      <c r="BJ1134" s="17" t="s">
        <v>89</v>
      </c>
      <c r="BK1134" s="157">
        <f t="shared" si="19"/>
        <v>0</v>
      </c>
      <c r="BL1134" s="17" t="s">
        <v>321</v>
      </c>
      <c r="BM1134" s="156" t="s">
        <v>2301</v>
      </c>
    </row>
    <row r="1135" spans="2:65" s="1" customFormat="1" ht="24.2" customHeight="1">
      <c r="B1135" s="143"/>
      <c r="C1135" s="172" t="s">
        <v>2302</v>
      </c>
      <c r="D1135" s="172" t="s">
        <v>186</v>
      </c>
      <c r="E1135" s="173" t="s">
        <v>2303</v>
      </c>
      <c r="F1135" s="174" t="s">
        <v>2304</v>
      </c>
      <c r="G1135" s="175" t="s">
        <v>181</v>
      </c>
      <c r="H1135" s="176">
        <v>18</v>
      </c>
      <c r="I1135" s="177"/>
      <c r="J1135" s="178">
        <f t="shared" si="10"/>
        <v>0</v>
      </c>
      <c r="K1135" s="179"/>
      <c r="L1135" s="180"/>
      <c r="M1135" s="181" t="s">
        <v>1</v>
      </c>
      <c r="N1135" s="182" t="s">
        <v>42</v>
      </c>
      <c r="P1135" s="154">
        <f t="shared" si="11"/>
        <v>0</v>
      </c>
      <c r="Q1135" s="154">
        <v>2.5000000000000001E-2</v>
      </c>
      <c r="R1135" s="154">
        <f t="shared" si="12"/>
        <v>0.45</v>
      </c>
      <c r="S1135" s="154">
        <v>0</v>
      </c>
      <c r="T1135" s="155">
        <f t="shared" si="13"/>
        <v>0</v>
      </c>
      <c r="AR1135" s="156" t="s">
        <v>407</v>
      </c>
      <c r="AT1135" s="156" t="s">
        <v>186</v>
      </c>
      <c r="AU1135" s="156" t="s">
        <v>89</v>
      </c>
      <c r="AY1135" s="17" t="s">
        <v>175</v>
      </c>
      <c r="BE1135" s="157">
        <f t="shared" si="14"/>
        <v>0</v>
      </c>
      <c r="BF1135" s="157">
        <f t="shared" si="15"/>
        <v>0</v>
      </c>
      <c r="BG1135" s="157">
        <f t="shared" si="16"/>
        <v>0</v>
      </c>
      <c r="BH1135" s="157">
        <f t="shared" si="17"/>
        <v>0</v>
      </c>
      <c r="BI1135" s="157">
        <f t="shared" si="18"/>
        <v>0</v>
      </c>
      <c r="BJ1135" s="17" t="s">
        <v>89</v>
      </c>
      <c r="BK1135" s="157">
        <f t="shared" si="19"/>
        <v>0</v>
      </c>
      <c r="BL1135" s="17" t="s">
        <v>321</v>
      </c>
      <c r="BM1135" s="156" t="s">
        <v>2305</v>
      </c>
    </row>
    <row r="1136" spans="2:65" s="1" customFormat="1" ht="24.2" customHeight="1">
      <c r="B1136" s="143"/>
      <c r="C1136" s="172" t="s">
        <v>2306</v>
      </c>
      <c r="D1136" s="172" t="s">
        <v>186</v>
      </c>
      <c r="E1136" s="173" t="s">
        <v>2307</v>
      </c>
      <c r="F1136" s="174" t="s">
        <v>2308</v>
      </c>
      <c r="G1136" s="175" t="s">
        <v>181</v>
      </c>
      <c r="H1136" s="176">
        <v>10</v>
      </c>
      <c r="I1136" s="177"/>
      <c r="J1136" s="178">
        <f t="shared" si="10"/>
        <v>0</v>
      </c>
      <c r="K1136" s="179"/>
      <c r="L1136" s="180"/>
      <c r="M1136" s="181" t="s">
        <v>1</v>
      </c>
      <c r="N1136" s="182" t="s">
        <v>42</v>
      </c>
      <c r="P1136" s="154">
        <f t="shared" si="11"/>
        <v>0</v>
      </c>
      <c r="Q1136" s="154">
        <v>2.5000000000000001E-2</v>
      </c>
      <c r="R1136" s="154">
        <f t="shared" si="12"/>
        <v>0.25</v>
      </c>
      <c r="S1136" s="154">
        <v>0</v>
      </c>
      <c r="T1136" s="155">
        <f t="shared" si="13"/>
        <v>0</v>
      </c>
      <c r="AR1136" s="156" t="s">
        <v>407</v>
      </c>
      <c r="AT1136" s="156" t="s">
        <v>186</v>
      </c>
      <c r="AU1136" s="156" t="s">
        <v>89</v>
      </c>
      <c r="AY1136" s="17" t="s">
        <v>175</v>
      </c>
      <c r="BE1136" s="157">
        <f t="shared" si="14"/>
        <v>0</v>
      </c>
      <c r="BF1136" s="157">
        <f t="shared" si="15"/>
        <v>0</v>
      </c>
      <c r="BG1136" s="157">
        <f t="shared" si="16"/>
        <v>0</v>
      </c>
      <c r="BH1136" s="157">
        <f t="shared" si="17"/>
        <v>0</v>
      </c>
      <c r="BI1136" s="157">
        <f t="shared" si="18"/>
        <v>0</v>
      </c>
      <c r="BJ1136" s="17" t="s">
        <v>89</v>
      </c>
      <c r="BK1136" s="157">
        <f t="shared" si="19"/>
        <v>0</v>
      </c>
      <c r="BL1136" s="17" t="s">
        <v>321</v>
      </c>
      <c r="BM1136" s="156" t="s">
        <v>2309</v>
      </c>
    </row>
    <row r="1137" spans="2:65" s="1" customFormat="1" ht="24.2" customHeight="1">
      <c r="B1137" s="143"/>
      <c r="C1137" s="172" t="s">
        <v>2310</v>
      </c>
      <c r="D1137" s="172" t="s">
        <v>186</v>
      </c>
      <c r="E1137" s="173" t="s">
        <v>2311</v>
      </c>
      <c r="F1137" s="174" t="s">
        <v>2312</v>
      </c>
      <c r="G1137" s="175" t="s">
        <v>181</v>
      </c>
      <c r="H1137" s="176">
        <v>2</v>
      </c>
      <c r="I1137" s="177"/>
      <c r="J1137" s="178">
        <f t="shared" si="10"/>
        <v>0</v>
      </c>
      <c r="K1137" s="179"/>
      <c r="L1137" s="180"/>
      <c r="M1137" s="181" t="s">
        <v>1</v>
      </c>
      <c r="N1137" s="182" t="s">
        <v>42</v>
      </c>
      <c r="P1137" s="154">
        <f t="shared" si="11"/>
        <v>0</v>
      </c>
      <c r="Q1137" s="154">
        <v>2.5000000000000001E-2</v>
      </c>
      <c r="R1137" s="154">
        <f t="shared" si="12"/>
        <v>0.05</v>
      </c>
      <c r="S1137" s="154">
        <v>0</v>
      </c>
      <c r="T1137" s="155">
        <f t="shared" si="13"/>
        <v>0</v>
      </c>
      <c r="AR1137" s="156" t="s">
        <v>407</v>
      </c>
      <c r="AT1137" s="156" t="s">
        <v>186</v>
      </c>
      <c r="AU1137" s="156" t="s">
        <v>89</v>
      </c>
      <c r="AY1137" s="17" t="s">
        <v>175</v>
      </c>
      <c r="BE1137" s="157">
        <f t="shared" si="14"/>
        <v>0</v>
      </c>
      <c r="BF1137" s="157">
        <f t="shared" si="15"/>
        <v>0</v>
      </c>
      <c r="BG1137" s="157">
        <f t="shared" si="16"/>
        <v>0</v>
      </c>
      <c r="BH1137" s="157">
        <f t="shared" si="17"/>
        <v>0</v>
      </c>
      <c r="BI1137" s="157">
        <f t="shared" si="18"/>
        <v>0</v>
      </c>
      <c r="BJ1137" s="17" t="s">
        <v>89</v>
      </c>
      <c r="BK1137" s="157">
        <f t="shared" si="19"/>
        <v>0</v>
      </c>
      <c r="BL1137" s="17" t="s">
        <v>321</v>
      </c>
      <c r="BM1137" s="156" t="s">
        <v>2313</v>
      </c>
    </row>
    <row r="1138" spans="2:65" s="1" customFormat="1" ht="24.2" customHeight="1">
      <c r="B1138" s="143"/>
      <c r="C1138" s="144" t="s">
        <v>2314</v>
      </c>
      <c r="D1138" s="144" t="s">
        <v>178</v>
      </c>
      <c r="E1138" s="145" t="s">
        <v>594</v>
      </c>
      <c r="F1138" s="146" t="s">
        <v>595</v>
      </c>
      <c r="G1138" s="147" t="s">
        <v>432</v>
      </c>
      <c r="H1138" s="190"/>
      <c r="I1138" s="149"/>
      <c r="J1138" s="150">
        <f t="shared" si="10"/>
        <v>0</v>
      </c>
      <c r="K1138" s="151"/>
      <c r="L1138" s="32"/>
      <c r="M1138" s="152" t="s">
        <v>1</v>
      </c>
      <c r="N1138" s="153" t="s">
        <v>42</v>
      </c>
      <c r="P1138" s="154">
        <f t="shared" si="11"/>
        <v>0</v>
      </c>
      <c r="Q1138" s="154">
        <v>0</v>
      </c>
      <c r="R1138" s="154">
        <f t="shared" si="12"/>
        <v>0</v>
      </c>
      <c r="S1138" s="154">
        <v>0</v>
      </c>
      <c r="T1138" s="155">
        <f t="shared" si="13"/>
        <v>0</v>
      </c>
      <c r="AR1138" s="156" t="s">
        <v>321</v>
      </c>
      <c r="AT1138" s="156" t="s">
        <v>178</v>
      </c>
      <c r="AU1138" s="156" t="s">
        <v>89</v>
      </c>
      <c r="AY1138" s="17" t="s">
        <v>175</v>
      </c>
      <c r="BE1138" s="157">
        <f t="shared" si="14"/>
        <v>0</v>
      </c>
      <c r="BF1138" s="157">
        <f t="shared" si="15"/>
        <v>0</v>
      </c>
      <c r="BG1138" s="157">
        <f t="shared" si="16"/>
        <v>0</v>
      </c>
      <c r="BH1138" s="157">
        <f t="shared" si="17"/>
        <v>0</v>
      </c>
      <c r="BI1138" s="157">
        <f t="shared" si="18"/>
        <v>0</v>
      </c>
      <c r="BJ1138" s="17" t="s">
        <v>89</v>
      </c>
      <c r="BK1138" s="157">
        <f t="shared" si="19"/>
        <v>0</v>
      </c>
      <c r="BL1138" s="17" t="s">
        <v>321</v>
      </c>
      <c r="BM1138" s="156" t="s">
        <v>2315</v>
      </c>
    </row>
    <row r="1139" spans="2:65" s="11" customFormat="1" ht="22.9" customHeight="1">
      <c r="B1139" s="131"/>
      <c r="D1139" s="132" t="s">
        <v>75</v>
      </c>
      <c r="E1139" s="141" t="s">
        <v>597</v>
      </c>
      <c r="F1139" s="141" t="s">
        <v>598</v>
      </c>
      <c r="I1139" s="134"/>
      <c r="J1139" s="142">
        <f>BK1139</f>
        <v>0</v>
      </c>
      <c r="L1139" s="131"/>
      <c r="M1139" s="136"/>
      <c r="P1139" s="137">
        <f>SUM(P1140:P1151)</f>
        <v>0</v>
      </c>
      <c r="R1139" s="137">
        <f>SUM(R1140:R1151)</f>
        <v>2.4005240999999997E-2</v>
      </c>
      <c r="T1139" s="138">
        <f>SUM(T1140:T1151)</f>
        <v>13.524439999999998</v>
      </c>
      <c r="AR1139" s="132" t="s">
        <v>89</v>
      </c>
      <c r="AT1139" s="139" t="s">
        <v>75</v>
      </c>
      <c r="AU1139" s="139" t="s">
        <v>83</v>
      </c>
      <c r="AY1139" s="132" t="s">
        <v>175</v>
      </c>
      <c r="BK1139" s="140">
        <f>SUM(BK1140:BK1151)</f>
        <v>0</v>
      </c>
    </row>
    <row r="1140" spans="2:65" s="1" customFormat="1" ht="24.2" customHeight="1">
      <c r="B1140" s="143"/>
      <c r="C1140" s="144" t="s">
        <v>2316</v>
      </c>
      <c r="D1140" s="144" t="s">
        <v>178</v>
      </c>
      <c r="E1140" s="145" t="s">
        <v>2317</v>
      </c>
      <c r="F1140" s="146" t="s">
        <v>2318</v>
      </c>
      <c r="G1140" s="147" t="s">
        <v>197</v>
      </c>
      <c r="H1140" s="148">
        <v>84.48</v>
      </c>
      <c r="I1140" s="149"/>
      <c r="J1140" s="150">
        <f>ROUND(I1140*H1140,2)</f>
        <v>0</v>
      </c>
      <c r="K1140" s="151"/>
      <c r="L1140" s="32"/>
      <c r="M1140" s="152" t="s">
        <v>1</v>
      </c>
      <c r="N1140" s="153" t="s">
        <v>42</v>
      </c>
      <c r="P1140" s="154">
        <f>O1140*H1140</f>
        <v>0</v>
      </c>
      <c r="Q1140" s="154">
        <v>0</v>
      </c>
      <c r="R1140" s="154">
        <f>Q1140*H1140</f>
        <v>0</v>
      </c>
      <c r="S1140" s="154">
        <v>3.3000000000000002E-2</v>
      </c>
      <c r="T1140" s="155">
        <f>S1140*H1140</f>
        <v>2.7878400000000001</v>
      </c>
      <c r="AR1140" s="156" t="s">
        <v>321</v>
      </c>
      <c r="AT1140" s="156" t="s">
        <v>178</v>
      </c>
      <c r="AU1140" s="156" t="s">
        <v>89</v>
      </c>
      <c r="AY1140" s="17" t="s">
        <v>175</v>
      </c>
      <c r="BE1140" s="157">
        <f>IF(N1140="základná",J1140,0)</f>
        <v>0</v>
      </c>
      <c r="BF1140" s="157">
        <f>IF(N1140="znížená",J1140,0)</f>
        <v>0</v>
      </c>
      <c r="BG1140" s="157">
        <f>IF(N1140="zákl. prenesená",J1140,0)</f>
        <v>0</v>
      </c>
      <c r="BH1140" s="157">
        <f>IF(N1140="zníž. prenesená",J1140,0)</f>
        <v>0</v>
      </c>
      <c r="BI1140" s="157">
        <f>IF(N1140="nulová",J1140,0)</f>
        <v>0</v>
      </c>
      <c r="BJ1140" s="17" t="s">
        <v>89</v>
      </c>
      <c r="BK1140" s="157">
        <f>ROUND(I1140*H1140,2)</f>
        <v>0</v>
      </c>
      <c r="BL1140" s="17" t="s">
        <v>321</v>
      </c>
      <c r="BM1140" s="156" t="s">
        <v>2319</v>
      </c>
    </row>
    <row r="1141" spans="2:65" s="13" customFormat="1">
      <c r="B1141" s="165"/>
      <c r="D1141" s="159" t="s">
        <v>184</v>
      </c>
      <c r="E1141" s="166" t="s">
        <v>1</v>
      </c>
      <c r="F1141" s="167" t="s">
        <v>2320</v>
      </c>
      <c r="H1141" s="168">
        <v>36.479999999999997</v>
      </c>
      <c r="I1141" s="169"/>
      <c r="L1141" s="165"/>
      <c r="M1141" s="170"/>
      <c r="T1141" s="171"/>
      <c r="AT1141" s="166" t="s">
        <v>184</v>
      </c>
      <c r="AU1141" s="166" t="s">
        <v>89</v>
      </c>
      <c r="AV1141" s="13" t="s">
        <v>89</v>
      </c>
      <c r="AW1141" s="13" t="s">
        <v>31</v>
      </c>
      <c r="AX1141" s="13" t="s">
        <v>76</v>
      </c>
      <c r="AY1141" s="166" t="s">
        <v>175</v>
      </c>
    </row>
    <row r="1142" spans="2:65" s="13" customFormat="1">
      <c r="B1142" s="165"/>
      <c r="D1142" s="159" t="s">
        <v>184</v>
      </c>
      <c r="E1142" s="166" t="s">
        <v>1</v>
      </c>
      <c r="F1142" s="167" t="s">
        <v>2321</v>
      </c>
      <c r="H1142" s="168">
        <v>6.08</v>
      </c>
      <c r="I1142" s="169"/>
      <c r="L1142" s="165"/>
      <c r="M1142" s="170"/>
      <c r="T1142" s="171"/>
      <c r="AT1142" s="166" t="s">
        <v>184</v>
      </c>
      <c r="AU1142" s="166" t="s">
        <v>89</v>
      </c>
      <c r="AV1142" s="13" t="s">
        <v>89</v>
      </c>
      <c r="AW1142" s="13" t="s">
        <v>31</v>
      </c>
      <c r="AX1142" s="13" t="s">
        <v>76</v>
      </c>
      <c r="AY1142" s="166" t="s">
        <v>175</v>
      </c>
    </row>
    <row r="1143" spans="2:65" s="13" customFormat="1">
      <c r="B1143" s="165"/>
      <c r="D1143" s="159" t="s">
        <v>184</v>
      </c>
      <c r="E1143" s="166" t="s">
        <v>1</v>
      </c>
      <c r="F1143" s="167" t="s">
        <v>2322</v>
      </c>
      <c r="H1143" s="168">
        <v>35.520000000000003</v>
      </c>
      <c r="I1143" s="169"/>
      <c r="L1143" s="165"/>
      <c r="M1143" s="170"/>
      <c r="T1143" s="171"/>
      <c r="AT1143" s="166" t="s">
        <v>184</v>
      </c>
      <c r="AU1143" s="166" t="s">
        <v>89</v>
      </c>
      <c r="AV1143" s="13" t="s">
        <v>89</v>
      </c>
      <c r="AW1143" s="13" t="s">
        <v>31</v>
      </c>
      <c r="AX1143" s="13" t="s">
        <v>76</v>
      </c>
      <c r="AY1143" s="166" t="s">
        <v>175</v>
      </c>
    </row>
    <row r="1144" spans="2:65" s="13" customFormat="1">
      <c r="B1144" s="165"/>
      <c r="D1144" s="159" t="s">
        <v>184</v>
      </c>
      <c r="E1144" s="166" t="s">
        <v>1</v>
      </c>
      <c r="F1144" s="167" t="s">
        <v>2323</v>
      </c>
      <c r="H1144" s="168">
        <v>6.4</v>
      </c>
      <c r="I1144" s="169"/>
      <c r="L1144" s="165"/>
      <c r="M1144" s="170"/>
      <c r="T1144" s="171"/>
      <c r="AT1144" s="166" t="s">
        <v>184</v>
      </c>
      <c r="AU1144" s="166" t="s">
        <v>89</v>
      </c>
      <c r="AV1144" s="13" t="s">
        <v>89</v>
      </c>
      <c r="AW1144" s="13" t="s">
        <v>31</v>
      </c>
      <c r="AX1144" s="13" t="s">
        <v>76</v>
      </c>
      <c r="AY1144" s="166" t="s">
        <v>175</v>
      </c>
    </row>
    <row r="1145" spans="2:65" s="14" customFormat="1">
      <c r="B1145" s="183"/>
      <c r="D1145" s="159" t="s">
        <v>184</v>
      </c>
      <c r="E1145" s="184" t="s">
        <v>1</v>
      </c>
      <c r="F1145" s="185" t="s">
        <v>204</v>
      </c>
      <c r="H1145" s="186">
        <v>84.48</v>
      </c>
      <c r="I1145" s="187"/>
      <c r="L1145" s="183"/>
      <c r="M1145" s="188"/>
      <c r="T1145" s="189"/>
      <c r="AT1145" s="184" t="s">
        <v>184</v>
      </c>
      <c r="AU1145" s="184" t="s">
        <v>89</v>
      </c>
      <c r="AV1145" s="14" t="s">
        <v>182</v>
      </c>
      <c r="AW1145" s="14" t="s">
        <v>31</v>
      </c>
      <c r="AX1145" s="14" t="s">
        <v>83</v>
      </c>
      <c r="AY1145" s="184" t="s">
        <v>175</v>
      </c>
    </row>
    <row r="1146" spans="2:65" s="1" customFormat="1" ht="21.75" customHeight="1">
      <c r="B1146" s="143"/>
      <c r="C1146" s="144" t="s">
        <v>2324</v>
      </c>
      <c r="D1146" s="144" t="s">
        <v>178</v>
      </c>
      <c r="E1146" s="145" t="s">
        <v>2325</v>
      </c>
      <c r="F1146" s="146" t="s">
        <v>2326</v>
      </c>
      <c r="G1146" s="147" t="s">
        <v>197</v>
      </c>
      <c r="H1146" s="148">
        <v>45.9</v>
      </c>
      <c r="I1146" s="149"/>
      <c r="J1146" s="150">
        <f>ROUND(I1146*H1146,2)</f>
        <v>0</v>
      </c>
      <c r="K1146" s="151"/>
      <c r="L1146" s="32"/>
      <c r="M1146" s="152" t="s">
        <v>1</v>
      </c>
      <c r="N1146" s="153" t="s">
        <v>42</v>
      </c>
      <c r="P1146" s="154">
        <f>O1146*H1146</f>
        <v>0</v>
      </c>
      <c r="Q1146" s="154">
        <v>5.2298999999999998E-4</v>
      </c>
      <c r="R1146" s="154">
        <f>Q1146*H1146</f>
        <v>2.4005240999999997E-2</v>
      </c>
      <c r="S1146" s="154">
        <v>0</v>
      </c>
      <c r="T1146" s="155">
        <f>S1146*H1146</f>
        <v>0</v>
      </c>
      <c r="AR1146" s="156" t="s">
        <v>321</v>
      </c>
      <c r="AT1146" s="156" t="s">
        <v>178</v>
      </c>
      <c r="AU1146" s="156" t="s">
        <v>89</v>
      </c>
      <c r="AY1146" s="17" t="s">
        <v>175</v>
      </c>
      <c r="BE1146" s="157">
        <f>IF(N1146="základná",J1146,0)</f>
        <v>0</v>
      </c>
      <c r="BF1146" s="157">
        <f>IF(N1146="znížená",J1146,0)</f>
        <v>0</v>
      </c>
      <c r="BG1146" s="157">
        <f>IF(N1146="zákl. prenesená",J1146,0)</f>
        <v>0</v>
      </c>
      <c r="BH1146" s="157">
        <f>IF(N1146="zníž. prenesená",J1146,0)</f>
        <v>0</v>
      </c>
      <c r="BI1146" s="157">
        <f>IF(N1146="nulová",J1146,0)</f>
        <v>0</v>
      </c>
      <c r="BJ1146" s="17" t="s">
        <v>89</v>
      </c>
      <c r="BK1146" s="157">
        <f>ROUND(I1146*H1146,2)</f>
        <v>0</v>
      </c>
      <c r="BL1146" s="17" t="s">
        <v>321</v>
      </c>
      <c r="BM1146" s="156" t="s">
        <v>2327</v>
      </c>
    </row>
    <row r="1147" spans="2:65" s="1" customFormat="1" ht="24.2" customHeight="1">
      <c r="B1147" s="143"/>
      <c r="C1147" s="144" t="s">
        <v>2328</v>
      </c>
      <c r="D1147" s="144" t="s">
        <v>178</v>
      </c>
      <c r="E1147" s="145" t="s">
        <v>2329</v>
      </c>
      <c r="F1147" s="146" t="s">
        <v>2330</v>
      </c>
      <c r="G1147" s="147" t="s">
        <v>197</v>
      </c>
      <c r="H1147" s="148">
        <v>45.9</v>
      </c>
      <c r="I1147" s="149"/>
      <c r="J1147" s="150">
        <f>ROUND(I1147*H1147,2)</f>
        <v>0</v>
      </c>
      <c r="K1147" s="151"/>
      <c r="L1147" s="32"/>
      <c r="M1147" s="152" t="s">
        <v>1</v>
      </c>
      <c r="N1147" s="153" t="s">
        <v>42</v>
      </c>
      <c r="P1147" s="154">
        <f>O1147*H1147</f>
        <v>0</v>
      </c>
      <c r="Q1147" s="154">
        <v>0</v>
      </c>
      <c r="R1147" s="154">
        <f>Q1147*H1147</f>
        <v>0</v>
      </c>
      <c r="S1147" s="154">
        <v>0.21</v>
      </c>
      <c r="T1147" s="155">
        <f>S1147*H1147</f>
        <v>9.6389999999999993</v>
      </c>
      <c r="AR1147" s="156" t="s">
        <v>321</v>
      </c>
      <c r="AT1147" s="156" t="s">
        <v>178</v>
      </c>
      <c r="AU1147" s="156" t="s">
        <v>89</v>
      </c>
      <c r="AY1147" s="17" t="s">
        <v>175</v>
      </c>
      <c r="BE1147" s="157">
        <f>IF(N1147="základná",J1147,0)</f>
        <v>0</v>
      </c>
      <c r="BF1147" s="157">
        <f>IF(N1147="znížená",J1147,0)</f>
        <v>0</v>
      </c>
      <c r="BG1147" s="157">
        <f>IF(N1147="zákl. prenesená",J1147,0)</f>
        <v>0</v>
      </c>
      <c r="BH1147" s="157">
        <f>IF(N1147="zníž. prenesená",J1147,0)</f>
        <v>0</v>
      </c>
      <c r="BI1147" s="157">
        <f>IF(N1147="nulová",J1147,0)</f>
        <v>0</v>
      </c>
      <c r="BJ1147" s="17" t="s">
        <v>89</v>
      </c>
      <c r="BK1147" s="157">
        <f>ROUND(I1147*H1147,2)</f>
        <v>0</v>
      </c>
      <c r="BL1147" s="17" t="s">
        <v>321</v>
      </c>
      <c r="BM1147" s="156" t="s">
        <v>2331</v>
      </c>
    </row>
    <row r="1148" spans="2:65" s="12" customFormat="1">
      <c r="B1148" s="158"/>
      <c r="D1148" s="159" t="s">
        <v>184</v>
      </c>
      <c r="E1148" s="160" t="s">
        <v>1</v>
      </c>
      <c r="F1148" s="161" t="s">
        <v>2332</v>
      </c>
      <c r="H1148" s="160" t="s">
        <v>1</v>
      </c>
      <c r="I1148" s="162"/>
      <c r="L1148" s="158"/>
      <c r="M1148" s="163"/>
      <c r="T1148" s="164"/>
      <c r="AT1148" s="160" t="s">
        <v>184</v>
      </c>
      <c r="AU1148" s="160" t="s">
        <v>89</v>
      </c>
      <c r="AV1148" s="12" t="s">
        <v>83</v>
      </c>
      <c r="AW1148" s="12" t="s">
        <v>31</v>
      </c>
      <c r="AX1148" s="12" t="s">
        <v>76</v>
      </c>
      <c r="AY1148" s="160" t="s">
        <v>175</v>
      </c>
    </row>
    <row r="1149" spans="2:65" s="13" customFormat="1">
      <c r="B1149" s="165"/>
      <c r="D1149" s="159" t="s">
        <v>184</v>
      </c>
      <c r="E1149" s="166" t="s">
        <v>1</v>
      </c>
      <c r="F1149" s="167" t="s">
        <v>2333</v>
      </c>
      <c r="H1149" s="168">
        <v>45.9</v>
      </c>
      <c r="I1149" s="169"/>
      <c r="L1149" s="165"/>
      <c r="M1149" s="170"/>
      <c r="T1149" s="171"/>
      <c r="AT1149" s="166" t="s">
        <v>184</v>
      </c>
      <c r="AU1149" s="166" t="s">
        <v>89</v>
      </c>
      <c r="AV1149" s="13" t="s">
        <v>89</v>
      </c>
      <c r="AW1149" s="13" t="s">
        <v>31</v>
      </c>
      <c r="AX1149" s="13" t="s">
        <v>83</v>
      </c>
      <c r="AY1149" s="166" t="s">
        <v>175</v>
      </c>
    </row>
    <row r="1150" spans="2:65" s="1" customFormat="1" ht="24.2" customHeight="1">
      <c r="B1150" s="143"/>
      <c r="C1150" s="144" t="s">
        <v>2334</v>
      </c>
      <c r="D1150" s="144" t="s">
        <v>178</v>
      </c>
      <c r="E1150" s="145" t="s">
        <v>2335</v>
      </c>
      <c r="F1150" s="146" t="s">
        <v>2336</v>
      </c>
      <c r="G1150" s="147" t="s">
        <v>197</v>
      </c>
      <c r="H1150" s="148">
        <v>78.400000000000006</v>
      </c>
      <c r="I1150" s="149"/>
      <c r="J1150" s="150">
        <f>ROUND(I1150*H1150,2)</f>
        <v>0</v>
      </c>
      <c r="K1150" s="151"/>
      <c r="L1150" s="32"/>
      <c r="M1150" s="152" t="s">
        <v>1</v>
      </c>
      <c r="N1150" s="153" t="s">
        <v>42</v>
      </c>
      <c r="P1150" s="154">
        <f>O1150*H1150</f>
        <v>0</v>
      </c>
      <c r="Q1150" s="154">
        <v>0</v>
      </c>
      <c r="R1150" s="154">
        <f>Q1150*H1150</f>
        <v>0</v>
      </c>
      <c r="S1150" s="154">
        <v>1.4E-2</v>
      </c>
      <c r="T1150" s="155">
        <f>S1150*H1150</f>
        <v>1.0976000000000001</v>
      </c>
      <c r="AR1150" s="156" t="s">
        <v>321</v>
      </c>
      <c r="AT1150" s="156" t="s">
        <v>178</v>
      </c>
      <c r="AU1150" s="156" t="s">
        <v>89</v>
      </c>
      <c r="AY1150" s="17" t="s">
        <v>175</v>
      </c>
      <c r="BE1150" s="157">
        <f>IF(N1150="základná",J1150,0)</f>
        <v>0</v>
      </c>
      <c r="BF1150" s="157">
        <f>IF(N1150="znížená",J1150,0)</f>
        <v>0</v>
      </c>
      <c r="BG1150" s="157">
        <f>IF(N1150="zákl. prenesená",J1150,0)</f>
        <v>0</v>
      </c>
      <c r="BH1150" s="157">
        <f>IF(N1150="zníž. prenesená",J1150,0)</f>
        <v>0</v>
      </c>
      <c r="BI1150" s="157">
        <f>IF(N1150="nulová",J1150,0)</f>
        <v>0</v>
      </c>
      <c r="BJ1150" s="17" t="s">
        <v>89</v>
      </c>
      <c r="BK1150" s="157">
        <f>ROUND(I1150*H1150,2)</f>
        <v>0</v>
      </c>
      <c r="BL1150" s="17" t="s">
        <v>321</v>
      </c>
      <c r="BM1150" s="156" t="s">
        <v>2337</v>
      </c>
    </row>
    <row r="1151" spans="2:65" s="1" customFormat="1" ht="24.2" customHeight="1">
      <c r="B1151" s="143"/>
      <c r="C1151" s="144" t="s">
        <v>2338</v>
      </c>
      <c r="D1151" s="144" t="s">
        <v>178</v>
      </c>
      <c r="E1151" s="145" t="s">
        <v>645</v>
      </c>
      <c r="F1151" s="146" t="s">
        <v>646</v>
      </c>
      <c r="G1151" s="147" t="s">
        <v>432</v>
      </c>
      <c r="H1151" s="190"/>
      <c r="I1151" s="149"/>
      <c r="J1151" s="150">
        <f>ROUND(I1151*H1151,2)</f>
        <v>0</v>
      </c>
      <c r="K1151" s="151"/>
      <c r="L1151" s="32"/>
      <c r="M1151" s="152" t="s">
        <v>1</v>
      </c>
      <c r="N1151" s="153" t="s">
        <v>42</v>
      </c>
      <c r="P1151" s="154">
        <f>O1151*H1151</f>
        <v>0</v>
      </c>
      <c r="Q1151" s="154">
        <v>0</v>
      </c>
      <c r="R1151" s="154">
        <f>Q1151*H1151</f>
        <v>0</v>
      </c>
      <c r="S1151" s="154">
        <v>0</v>
      </c>
      <c r="T1151" s="155">
        <f>S1151*H1151</f>
        <v>0</v>
      </c>
      <c r="AR1151" s="156" t="s">
        <v>321</v>
      </c>
      <c r="AT1151" s="156" t="s">
        <v>178</v>
      </c>
      <c r="AU1151" s="156" t="s">
        <v>89</v>
      </c>
      <c r="AY1151" s="17" t="s">
        <v>175</v>
      </c>
      <c r="BE1151" s="157">
        <f>IF(N1151="základná",J1151,0)</f>
        <v>0</v>
      </c>
      <c r="BF1151" s="157">
        <f>IF(N1151="znížená",J1151,0)</f>
        <v>0</v>
      </c>
      <c r="BG1151" s="157">
        <f>IF(N1151="zákl. prenesená",J1151,0)</f>
        <v>0</v>
      </c>
      <c r="BH1151" s="157">
        <f>IF(N1151="zníž. prenesená",J1151,0)</f>
        <v>0</v>
      </c>
      <c r="BI1151" s="157">
        <f>IF(N1151="nulová",J1151,0)</f>
        <v>0</v>
      </c>
      <c r="BJ1151" s="17" t="s">
        <v>89</v>
      </c>
      <c r="BK1151" s="157">
        <f>ROUND(I1151*H1151,2)</f>
        <v>0</v>
      </c>
      <c r="BL1151" s="17" t="s">
        <v>321</v>
      </c>
      <c r="BM1151" s="156" t="s">
        <v>2339</v>
      </c>
    </row>
    <row r="1152" spans="2:65" s="11" customFormat="1" ht="22.9" customHeight="1">
      <c r="B1152" s="131"/>
      <c r="D1152" s="132" t="s">
        <v>75</v>
      </c>
      <c r="E1152" s="141" t="s">
        <v>2340</v>
      </c>
      <c r="F1152" s="141" t="s">
        <v>2341</v>
      </c>
      <c r="I1152" s="134"/>
      <c r="J1152" s="142">
        <f>BK1152</f>
        <v>0</v>
      </c>
      <c r="L1152" s="131"/>
      <c r="M1152" s="136"/>
      <c r="P1152" s="137">
        <f>SUM(P1153:P1212)</f>
        <v>0</v>
      </c>
      <c r="R1152" s="137">
        <f>SUM(R1153:R1212)</f>
        <v>15.635026307999999</v>
      </c>
      <c r="T1152" s="138">
        <f>SUM(T1153:T1212)</f>
        <v>0</v>
      </c>
      <c r="AR1152" s="132" t="s">
        <v>89</v>
      </c>
      <c r="AT1152" s="139" t="s">
        <v>75</v>
      </c>
      <c r="AU1152" s="139" t="s">
        <v>83</v>
      </c>
      <c r="AY1152" s="132" t="s">
        <v>175</v>
      </c>
      <c r="BK1152" s="140">
        <f>SUM(BK1153:BK1212)</f>
        <v>0</v>
      </c>
    </row>
    <row r="1153" spans="2:65" s="1" customFormat="1" ht="21.75" customHeight="1">
      <c r="B1153" s="143"/>
      <c r="C1153" s="144" t="s">
        <v>399</v>
      </c>
      <c r="D1153" s="144" t="s">
        <v>178</v>
      </c>
      <c r="E1153" s="145" t="s">
        <v>2342</v>
      </c>
      <c r="F1153" s="146" t="s">
        <v>2343</v>
      </c>
      <c r="G1153" s="147" t="s">
        <v>253</v>
      </c>
      <c r="H1153" s="148">
        <v>677.88</v>
      </c>
      <c r="I1153" s="149"/>
      <c r="J1153" s="150">
        <f>ROUND(I1153*H1153,2)</f>
        <v>0</v>
      </c>
      <c r="K1153" s="151"/>
      <c r="L1153" s="32"/>
      <c r="M1153" s="152" t="s">
        <v>1</v>
      </c>
      <c r="N1153" s="153" t="s">
        <v>42</v>
      </c>
      <c r="P1153" s="154">
        <f>O1153*H1153</f>
        <v>0</v>
      </c>
      <c r="Q1153" s="154">
        <v>6.2909999999999995E-4</v>
      </c>
      <c r="R1153" s="154">
        <f>Q1153*H1153</f>
        <v>0.42645430799999995</v>
      </c>
      <c r="S1153" s="154">
        <v>0</v>
      </c>
      <c r="T1153" s="155">
        <f>S1153*H1153</f>
        <v>0</v>
      </c>
      <c r="AR1153" s="156" t="s">
        <v>321</v>
      </c>
      <c r="AT1153" s="156" t="s">
        <v>178</v>
      </c>
      <c r="AU1153" s="156" t="s">
        <v>89</v>
      </c>
      <c r="AY1153" s="17" t="s">
        <v>175</v>
      </c>
      <c r="BE1153" s="157">
        <f>IF(N1153="základná",J1153,0)</f>
        <v>0</v>
      </c>
      <c r="BF1153" s="157">
        <f>IF(N1153="znížená",J1153,0)</f>
        <v>0</v>
      </c>
      <c r="BG1153" s="157">
        <f>IF(N1153="zákl. prenesená",J1153,0)</f>
        <v>0</v>
      </c>
      <c r="BH1153" s="157">
        <f>IF(N1153="zníž. prenesená",J1153,0)</f>
        <v>0</v>
      </c>
      <c r="BI1153" s="157">
        <f>IF(N1153="nulová",J1153,0)</f>
        <v>0</v>
      </c>
      <c r="BJ1153" s="17" t="s">
        <v>89</v>
      </c>
      <c r="BK1153" s="157">
        <f>ROUND(I1153*H1153,2)</f>
        <v>0</v>
      </c>
      <c r="BL1153" s="17" t="s">
        <v>321</v>
      </c>
      <c r="BM1153" s="156" t="s">
        <v>2344</v>
      </c>
    </row>
    <row r="1154" spans="2:65" s="12" customFormat="1">
      <c r="B1154" s="158"/>
      <c r="D1154" s="159" t="s">
        <v>184</v>
      </c>
      <c r="E1154" s="160" t="s">
        <v>1</v>
      </c>
      <c r="F1154" s="161" t="s">
        <v>2345</v>
      </c>
      <c r="H1154" s="160" t="s">
        <v>1</v>
      </c>
      <c r="I1154" s="162"/>
      <c r="L1154" s="158"/>
      <c r="M1154" s="163"/>
      <c r="T1154" s="164"/>
      <c r="AT1154" s="160" t="s">
        <v>184</v>
      </c>
      <c r="AU1154" s="160" t="s">
        <v>89</v>
      </c>
      <c r="AV1154" s="12" t="s">
        <v>83</v>
      </c>
      <c r="AW1154" s="12" t="s">
        <v>31</v>
      </c>
      <c r="AX1154" s="12" t="s">
        <v>76</v>
      </c>
      <c r="AY1154" s="160" t="s">
        <v>175</v>
      </c>
    </row>
    <row r="1155" spans="2:65" s="13" customFormat="1">
      <c r="B1155" s="165"/>
      <c r="D1155" s="159" t="s">
        <v>184</v>
      </c>
      <c r="E1155" s="166" t="s">
        <v>1</v>
      </c>
      <c r="F1155" s="167" t="s">
        <v>2346</v>
      </c>
      <c r="H1155" s="168">
        <v>13.94</v>
      </c>
      <c r="I1155" s="169"/>
      <c r="L1155" s="165"/>
      <c r="M1155" s="170"/>
      <c r="T1155" s="171"/>
      <c r="AT1155" s="166" t="s">
        <v>184</v>
      </c>
      <c r="AU1155" s="166" t="s">
        <v>89</v>
      </c>
      <c r="AV1155" s="13" t="s">
        <v>89</v>
      </c>
      <c r="AW1155" s="13" t="s">
        <v>31</v>
      </c>
      <c r="AX1155" s="13" t="s">
        <v>76</v>
      </c>
      <c r="AY1155" s="166" t="s">
        <v>175</v>
      </c>
    </row>
    <row r="1156" spans="2:65" s="13" customFormat="1">
      <c r="B1156" s="165"/>
      <c r="D1156" s="159" t="s">
        <v>184</v>
      </c>
      <c r="E1156" s="166" t="s">
        <v>1</v>
      </c>
      <c r="F1156" s="167" t="s">
        <v>2347</v>
      </c>
      <c r="H1156" s="168">
        <v>13.94</v>
      </c>
      <c r="I1156" s="169"/>
      <c r="L1156" s="165"/>
      <c r="M1156" s="170"/>
      <c r="T1156" s="171"/>
      <c r="AT1156" s="166" t="s">
        <v>184</v>
      </c>
      <c r="AU1156" s="166" t="s">
        <v>89</v>
      </c>
      <c r="AV1156" s="13" t="s">
        <v>89</v>
      </c>
      <c r="AW1156" s="13" t="s">
        <v>31</v>
      </c>
      <c r="AX1156" s="13" t="s">
        <v>76</v>
      </c>
      <c r="AY1156" s="166" t="s">
        <v>175</v>
      </c>
    </row>
    <row r="1157" spans="2:65" s="12" customFormat="1">
      <c r="B1157" s="158"/>
      <c r="D1157" s="159" t="s">
        <v>184</v>
      </c>
      <c r="E1157" s="160" t="s">
        <v>1</v>
      </c>
      <c r="F1157" s="161" t="s">
        <v>2348</v>
      </c>
      <c r="H1157" s="160" t="s">
        <v>1</v>
      </c>
      <c r="I1157" s="162"/>
      <c r="L1157" s="158"/>
      <c r="M1157" s="163"/>
      <c r="T1157" s="164"/>
      <c r="AT1157" s="160" t="s">
        <v>184</v>
      </c>
      <c r="AU1157" s="160" t="s">
        <v>89</v>
      </c>
      <c r="AV1157" s="12" t="s">
        <v>83</v>
      </c>
      <c r="AW1157" s="12" t="s">
        <v>31</v>
      </c>
      <c r="AX1157" s="12" t="s">
        <v>76</v>
      </c>
      <c r="AY1157" s="160" t="s">
        <v>175</v>
      </c>
    </row>
    <row r="1158" spans="2:65" s="13" customFormat="1">
      <c r="B1158" s="165"/>
      <c r="D1158" s="159" t="s">
        <v>184</v>
      </c>
      <c r="E1158" s="166" t="s">
        <v>1</v>
      </c>
      <c r="F1158" s="167" t="s">
        <v>2349</v>
      </c>
      <c r="H1158" s="168">
        <v>650</v>
      </c>
      <c r="I1158" s="169"/>
      <c r="L1158" s="165"/>
      <c r="M1158" s="170"/>
      <c r="T1158" s="171"/>
      <c r="AT1158" s="166" t="s">
        <v>184</v>
      </c>
      <c r="AU1158" s="166" t="s">
        <v>89</v>
      </c>
      <c r="AV1158" s="13" t="s">
        <v>89</v>
      </c>
      <c r="AW1158" s="13" t="s">
        <v>31</v>
      </c>
      <c r="AX1158" s="13" t="s">
        <v>76</v>
      </c>
      <c r="AY1158" s="166" t="s">
        <v>175</v>
      </c>
    </row>
    <row r="1159" spans="2:65" s="14" customFormat="1">
      <c r="B1159" s="183"/>
      <c r="D1159" s="159" t="s">
        <v>184</v>
      </c>
      <c r="E1159" s="184" t="s">
        <v>1</v>
      </c>
      <c r="F1159" s="185" t="s">
        <v>204</v>
      </c>
      <c r="H1159" s="186">
        <v>677.88</v>
      </c>
      <c r="I1159" s="187"/>
      <c r="L1159" s="183"/>
      <c r="M1159" s="188"/>
      <c r="T1159" s="189"/>
      <c r="AT1159" s="184" t="s">
        <v>184</v>
      </c>
      <c r="AU1159" s="184" t="s">
        <v>89</v>
      </c>
      <c r="AV1159" s="14" t="s">
        <v>182</v>
      </c>
      <c r="AW1159" s="14" t="s">
        <v>31</v>
      </c>
      <c r="AX1159" s="14" t="s">
        <v>83</v>
      </c>
      <c r="AY1159" s="184" t="s">
        <v>175</v>
      </c>
    </row>
    <row r="1160" spans="2:65" s="1" customFormat="1" ht="24.2" customHeight="1">
      <c r="B1160" s="143"/>
      <c r="C1160" s="144" t="s">
        <v>2350</v>
      </c>
      <c r="D1160" s="144" t="s">
        <v>178</v>
      </c>
      <c r="E1160" s="145" t="s">
        <v>2351</v>
      </c>
      <c r="F1160" s="146" t="s">
        <v>2352</v>
      </c>
      <c r="G1160" s="147" t="s">
        <v>197</v>
      </c>
      <c r="H1160" s="148">
        <v>28.6</v>
      </c>
      <c r="I1160" s="149"/>
      <c r="J1160" s="150">
        <f>ROUND(I1160*H1160,2)</f>
        <v>0</v>
      </c>
      <c r="K1160" s="151"/>
      <c r="L1160" s="32"/>
      <c r="M1160" s="152" t="s">
        <v>1</v>
      </c>
      <c r="N1160" s="153" t="s">
        <v>42</v>
      </c>
      <c r="P1160" s="154">
        <f>O1160*H1160</f>
        <v>0</v>
      </c>
      <c r="Q1160" s="154">
        <v>3.7499999999999999E-3</v>
      </c>
      <c r="R1160" s="154">
        <f>Q1160*H1160</f>
        <v>0.10725</v>
      </c>
      <c r="S1160" s="154">
        <v>0</v>
      </c>
      <c r="T1160" s="155">
        <f>S1160*H1160</f>
        <v>0</v>
      </c>
      <c r="AR1160" s="156" t="s">
        <v>321</v>
      </c>
      <c r="AT1160" s="156" t="s">
        <v>178</v>
      </c>
      <c r="AU1160" s="156" t="s">
        <v>89</v>
      </c>
      <c r="AY1160" s="17" t="s">
        <v>175</v>
      </c>
      <c r="BE1160" s="157">
        <f>IF(N1160="základná",J1160,0)</f>
        <v>0</v>
      </c>
      <c r="BF1160" s="157">
        <f>IF(N1160="znížená",J1160,0)</f>
        <v>0</v>
      </c>
      <c r="BG1160" s="157">
        <f>IF(N1160="zákl. prenesená",J1160,0)</f>
        <v>0</v>
      </c>
      <c r="BH1160" s="157">
        <f>IF(N1160="zníž. prenesená",J1160,0)</f>
        <v>0</v>
      </c>
      <c r="BI1160" s="157">
        <f>IF(N1160="nulová",J1160,0)</f>
        <v>0</v>
      </c>
      <c r="BJ1160" s="17" t="s">
        <v>89</v>
      </c>
      <c r="BK1160" s="157">
        <f>ROUND(I1160*H1160,2)</f>
        <v>0</v>
      </c>
      <c r="BL1160" s="17" t="s">
        <v>321</v>
      </c>
      <c r="BM1160" s="156" t="s">
        <v>2353</v>
      </c>
    </row>
    <row r="1161" spans="2:65" s="12" customFormat="1">
      <c r="B1161" s="158"/>
      <c r="D1161" s="159" t="s">
        <v>184</v>
      </c>
      <c r="E1161" s="160" t="s">
        <v>1</v>
      </c>
      <c r="F1161" s="161" t="s">
        <v>2354</v>
      </c>
      <c r="H1161" s="160" t="s">
        <v>1</v>
      </c>
      <c r="I1161" s="162"/>
      <c r="L1161" s="158"/>
      <c r="M1161" s="163"/>
      <c r="T1161" s="164"/>
      <c r="AT1161" s="160" t="s">
        <v>184</v>
      </c>
      <c r="AU1161" s="160" t="s">
        <v>89</v>
      </c>
      <c r="AV1161" s="12" t="s">
        <v>83</v>
      </c>
      <c r="AW1161" s="12" t="s">
        <v>31</v>
      </c>
      <c r="AX1161" s="12" t="s">
        <v>76</v>
      </c>
      <c r="AY1161" s="160" t="s">
        <v>175</v>
      </c>
    </row>
    <row r="1162" spans="2:65" s="13" customFormat="1">
      <c r="B1162" s="165"/>
      <c r="D1162" s="159" t="s">
        <v>184</v>
      </c>
      <c r="E1162" s="166" t="s">
        <v>1</v>
      </c>
      <c r="F1162" s="167" t="s">
        <v>2355</v>
      </c>
      <c r="H1162" s="168">
        <v>10.3</v>
      </c>
      <c r="I1162" s="169"/>
      <c r="L1162" s="165"/>
      <c r="M1162" s="170"/>
      <c r="T1162" s="171"/>
      <c r="AT1162" s="166" t="s">
        <v>184</v>
      </c>
      <c r="AU1162" s="166" t="s">
        <v>89</v>
      </c>
      <c r="AV1162" s="13" t="s">
        <v>89</v>
      </c>
      <c r="AW1162" s="13" t="s">
        <v>31</v>
      </c>
      <c r="AX1162" s="13" t="s">
        <v>76</v>
      </c>
      <c r="AY1162" s="166" t="s">
        <v>175</v>
      </c>
    </row>
    <row r="1163" spans="2:65" s="13" customFormat="1">
      <c r="B1163" s="165"/>
      <c r="D1163" s="159" t="s">
        <v>184</v>
      </c>
      <c r="E1163" s="166" t="s">
        <v>1</v>
      </c>
      <c r="F1163" s="167" t="s">
        <v>2356</v>
      </c>
      <c r="H1163" s="168">
        <v>10.3</v>
      </c>
      <c r="I1163" s="169"/>
      <c r="L1163" s="165"/>
      <c r="M1163" s="170"/>
      <c r="T1163" s="171"/>
      <c r="AT1163" s="166" t="s">
        <v>184</v>
      </c>
      <c r="AU1163" s="166" t="s">
        <v>89</v>
      </c>
      <c r="AV1163" s="13" t="s">
        <v>89</v>
      </c>
      <c r="AW1163" s="13" t="s">
        <v>31</v>
      </c>
      <c r="AX1163" s="13" t="s">
        <v>76</v>
      </c>
      <c r="AY1163" s="166" t="s">
        <v>175</v>
      </c>
    </row>
    <row r="1164" spans="2:65" s="12" customFormat="1">
      <c r="B1164" s="158"/>
      <c r="D1164" s="159" t="s">
        <v>184</v>
      </c>
      <c r="E1164" s="160" t="s">
        <v>1</v>
      </c>
      <c r="F1164" s="161" t="s">
        <v>2357</v>
      </c>
      <c r="H1164" s="160" t="s">
        <v>1</v>
      </c>
      <c r="I1164" s="162"/>
      <c r="L1164" s="158"/>
      <c r="M1164" s="163"/>
      <c r="T1164" s="164"/>
      <c r="AT1164" s="160" t="s">
        <v>184</v>
      </c>
      <c r="AU1164" s="160" t="s">
        <v>89</v>
      </c>
      <c r="AV1164" s="12" t="s">
        <v>83</v>
      </c>
      <c r="AW1164" s="12" t="s">
        <v>31</v>
      </c>
      <c r="AX1164" s="12" t="s">
        <v>76</v>
      </c>
      <c r="AY1164" s="160" t="s">
        <v>175</v>
      </c>
    </row>
    <row r="1165" spans="2:65" s="13" customFormat="1">
      <c r="B1165" s="165"/>
      <c r="D1165" s="159" t="s">
        <v>184</v>
      </c>
      <c r="E1165" s="166" t="s">
        <v>1</v>
      </c>
      <c r="F1165" s="167" t="s">
        <v>2358</v>
      </c>
      <c r="H1165" s="168">
        <v>4</v>
      </c>
      <c r="I1165" s="169"/>
      <c r="L1165" s="165"/>
      <c r="M1165" s="170"/>
      <c r="T1165" s="171"/>
      <c r="AT1165" s="166" t="s">
        <v>184</v>
      </c>
      <c r="AU1165" s="166" t="s">
        <v>89</v>
      </c>
      <c r="AV1165" s="13" t="s">
        <v>89</v>
      </c>
      <c r="AW1165" s="13" t="s">
        <v>31</v>
      </c>
      <c r="AX1165" s="13" t="s">
        <v>76</v>
      </c>
      <c r="AY1165" s="166" t="s">
        <v>175</v>
      </c>
    </row>
    <row r="1166" spans="2:65" s="13" customFormat="1">
      <c r="B1166" s="165"/>
      <c r="D1166" s="159" t="s">
        <v>184</v>
      </c>
      <c r="E1166" s="166" t="s">
        <v>1</v>
      </c>
      <c r="F1166" s="167" t="s">
        <v>2359</v>
      </c>
      <c r="H1166" s="168">
        <v>4</v>
      </c>
      <c r="I1166" s="169"/>
      <c r="L1166" s="165"/>
      <c r="M1166" s="170"/>
      <c r="T1166" s="171"/>
      <c r="AT1166" s="166" t="s">
        <v>184</v>
      </c>
      <c r="AU1166" s="166" t="s">
        <v>89</v>
      </c>
      <c r="AV1166" s="13" t="s">
        <v>89</v>
      </c>
      <c r="AW1166" s="13" t="s">
        <v>31</v>
      </c>
      <c r="AX1166" s="13" t="s">
        <v>76</v>
      </c>
      <c r="AY1166" s="166" t="s">
        <v>175</v>
      </c>
    </row>
    <row r="1167" spans="2:65" s="14" customFormat="1">
      <c r="B1167" s="183"/>
      <c r="D1167" s="159" t="s">
        <v>184</v>
      </c>
      <c r="E1167" s="184" t="s">
        <v>1</v>
      </c>
      <c r="F1167" s="185" t="s">
        <v>204</v>
      </c>
      <c r="H1167" s="186">
        <v>28.6</v>
      </c>
      <c r="I1167" s="187"/>
      <c r="L1167" s="183"/>
      <c r="M1167" s="188"/>
      <c r="T1167" s="189"/>
      <c r="AT1167" s="184" t="s">
        <v>184</v>
      </c>
      <c r="AU1167" s="184" t="s">
        <v>89</v>
      </c>
      <c r="AV1167" s="14" t="s">
        <v>182</v>
      </c>
      <c r="AW1167" s="14" t="s">
        <v>31</v>
      </c>
      <c r="AX1167" s="14" t="s">
        <v>83</v>
      </c>
      <c r="AY1167" s="184" t="s">
        <v>175</v>
      </c>
    </row>
    <row r="1168" spans="2:65" s="1" customFormat="1" ht="24.2" customHeight="1">
      <c r="B1168" s="143"/>
      <c r="C1168" s="172" t="s">
        <v>2360</v>
      </c>
      <c r="D1168" s="172" t="s">
        <v>186</v>
      </c>
      <c r="E1168" s="173" t="s">
        <v>2361</v>
      </c>
      <c r="F1168" s="174" t="s">
        <v>2362</v>
      </c>
      <c r="G1168" s="175" t="s">
        <v>197</v>
      </c>
      <c r="H1168" s="176">
        <v>32.957000000000001</v>
      </c>
      <c r="I1168" s="177"/>
      <c r="J1168" s="178">
        <f>ROUND(I1168*H1168,2)</f>
        <v>0</v>
      </c>
      <c r="K1168" s="179"/>
      <c r="L1168" s="180"/>
      <c r="M1168" s="181" t="s">
        <v>1</v>
      </c>
      <c r="N1168" s="182" t="s">
        <v>42</v>
      </c>
      <c r="P1168" s="154">
        <f>O1168*H1168</f>
        <v>0</v>
      </c>
      <c r="Q1168" s="154">
        <v>1.2E-2</v>
      </c>
      <c r="R1168" s="154">
        <f>Q1168*H1168</f>
        <v>0.395484</v>
      </c>
      <c r="S1168" s="154">
        <v>0</v>
      </c>
      <c r="T1168" s="155">
        <f>S1168*H1168</f>
        <v>0</v>
      </c>
      <c r="AR1168" s="156" t="s">
        <v>407</v>
      </c>
      <c r="AT1168" s="156" t="s">
        <v>186</v>
      </c>
      <c r="AU1168" s="156" t="s">
        <v>89</v>
      </c>
      <c r="AY1168" s="17" t="s">
        <v>175</v>
      </c>
      <c r="BE1168" s="157">
        <f>IF(N1168="základná",J1168,0)</f>
        <v>0</v>
      </c>
      <c r="BF1168" s="157">
        <f>IF(N1168="znížená",J1168,0)</f>
        <v>0</v>
      </c>
      <c r="BG1168" s="157">
        <f>IF(N1168="zákl. prenesená",J1168,0)</f>
        <v>0</v>
      </c>
      <c r="BH1168" s="157">
        <f>IF(N1168="zníž. prenesená",J1168,0)</f>
        <v>0</v>
      </c>
      <c r="BI1168" s="157">
        <f>IF(N1168="nulová",J1168,0)</f>
        <v>0</v>
      </c>
      <c r="BJ1168" s="17" t="s">
        <v>89</v>
      </c>
      <c r="BK1168" s="157">
        <f>ROUND(I1168*H1168,2)</f>
        <v>0</v>
      </c>
      <c r="BL1168" s="17" t="s">
        <v>321</v>
      </c>
      <c r="BM1168" s="156" t="s">
        <v>2363</v>
      </c>
    </row>
    <row r="1169" spans="2:65" s="13" customFormat="1">
      <c r="B1169" s="165"/>
      <c r="D1169" s="159" t="s">
        <v>184</v>
      </c>
      <c r="E1169" s="166" t="s">
        <v>1</v>
      </c>
      <c r="F1169" s="167" t="s">
        <v>2364</v>
      </c>
      <c r="H1169" s="168">
        <v>30.03</v>
      </c>
      <c r="I1169" s="169"/>
      <c r="L1169" s="165"/>
      <c r="M1169" s="170"/>
      <c r="T1169" s="171"/>
      <c r="AT1169" s="166" t="s">
        <v>184</v>
      </c>
      <c r="AU1169" s="166" t="s">
        <v>89</v>
      </c>
      <c r="AV1169" s="13" t="s">
        <v>89</v>
      </c>
      <c r="AW1169" s="13" t="s">
        <v>31</v>
      </c>
      <c r="AX1169" s="13" t="s">
        <v>76</v>
      </c>
      <c r="AY1169" s="166" t="s">
        <v>175</v>
      </c>
    </row>
    <row r="1170" spans="2:65" s="13" customFormat="1">
      <c r="B1170" s="165"/>
      <c r="D1170" s="159" t="s">
        <v>184</v>
      </c>
      <c r="E1170" s="166" t="s">
        <v>1</v>
      </c>
      <c r="F1170" s="167" t="s">
        <v>2365</v>
      </c>
      <c r="H1170" s="168">
        <v>2.927</v>
      </c>
      <c r="I1170" s="169"/>
      <c r="L1170" s="165"/>
      <c r="M1170" s="170"/>
      <c r="T1170" s="171"/>
      <c r="AT1170" s="166" t="s">
        <v>184</v>
      </c>
      <c r="AU1170" s="166" t="s">
        <v>89</v>
      </c>
      <c r="AV1170" s="13" t="s">
        <v>89</v>
      </c>
      <c r="AW1170" s="13" t="s">
        <v>31</v>
      </c>
      <c r="AX1170" s="13" t="s">
        <v>76</v>
      </c>
      <c r="AY1170" s="166" t="s">
        <v>175</v>
      </c>
    </row>
    <row r="1171" spans="2:65" s="14" customFormat="1">
      <c r="B1171" s="183"/>
      <c r="D1171" s="159" t="s">
        <v>184</v>
      </c>
      <c r="E1171" s="184" t="s">
        <v>1</v>
      </c>
      <c r="F1171" s="185" t="s">
        <v>204</v>
      </c>
      <c r="H1171" s="186">
        <v>32.957000000000001</v>
      </c>
      <c r="I1171" s="187"/>
      <c r="L1171" s="183"/>
      <c r="M1171" s="188"/>
      <c r="T1171" s="189"/>
      <c r="AT1171" s="184" t="s">
        <v>184</v>
      </c>
      <c r="AU1171" s="184" t="s">
        <v>89</v>
      </c>
      <c r="AV1171" s="14" t="s">
        <v>182</v>
      </c>
      <c r="AW1171" s="14" t="s">
        <v>31</v>
      </c>
      <c r="AX1171" s="14" t="s">
        <v>83</v>
      </c>
      <c r="AY1171" s="184" t="s">
        <v>175</v>
      </c>
    </row>
    <row r="1172" spans="2:65" s="1" customFormat="1" ht="24.2" customHeight="1">
      <c r="B1172" s="143"/>
      <c r="C1172" s="144" t="s">
        <v>2366</v>
      </c>
      <c r="D1172" s="144" t="s">
        <v>178</v>
      </c>
      <c r="E1172" s="145" t="s">
        <v>2367</v>
      </c>
      <c r="F1172" s="146" t="s">
        <v>2368</v>
      </c>
      <c r="G1172" s="147" t="s">
        <v>197</v>
      </c>
      <c r="H1172" s="148">
        <v>600.4</v>
      </c>
      <c r="I1172" s="149"/>
      <c r="J1172" s="150">
        <f>ROUND(I1172*H1172,2)</f>
        <v>0</v>
      </c>
      <c r="K1172" s="151"/>
      <c r="L1172" s="32"/>
      <c r="M1172" s="152" t="s">
        <v>1</v>
      </c>
      <c r="N1172" s="153" t="s">
        <v>42</v>
      </c>
      <c r="P1172" s="154">
        <f>O1172*H1172</f>
        <v>0</v>
      </c>
      <c r="Q1172" s="154">
        <v>3.7799999999999999E-3</v>
      </c>
      <c r="R1172" s="154">
        <f>Q1172*H1172</f>
        <v>2.2695119999999998</v>
      </c>
      <c r="S1172" s="154">
        <v>0</v>
      </c>
      <c r="T1172" s="155">
        <f>S1172*H1172</f>
        <v>0</v>
      </c>
      <c r="AR1172" s="156" t="s">
        <v>321</v>
      </c>
      <c r="AT1172" s="156" t="s">
        <v>178</v>
      </c>
      <c r="AU1172" s="156" t="s">
        <v>89</v>
      </c>
      <c r="AY1172" s="17" t="s">
        <v>175</v>
      </c>
      <c r="BE1172" s="157">
        <f>IF(N1172="základná",J1172,0)</f>
        <v>0</v>
      </c>
      <c r="BF1172" s="157">
        <f>IF(N1172="znížená",J1172,0)</f>
        <v>0</v>
      </c>
      <c r="BG1172" s="157">
        <f>IF(N1172="zákl. prenesená",J1172,0)</f>
        <v>0</v>
      </c>
      <c r="BH1172" s="157">
        <f>IF(N1172="zníž. prenesená",J1172,0)</f>
        <v>0</v>
      </c>
      <c r="BI1172" s="157">
        <f>IF(N1172="nulová",J1172,0)</f>
        <v>0</v>
      </c>
      <c r="BJ1172" s="17" t="s">
        <v>89</v>
      </c>
      <c r="BK1172" s="157">
        <f>ROUND(I1172*H1172,2)</f>
        <v>0</v>
      </c>
      <c r="BL1172" s="17" t="s">
        <v>321</v>
      </c>
      <c r="BM1172" s="156" t="s">
        <v>2369</v>
      </c>
    </row>
    <row r="1173" spans="2:65" s="13" customFormat="1">
      <c r="B1173" s="165"/>
      <c r="D1173" s="159" t="s">
        <v>184</v>
      </c>
      <c r="E1173" s="166" t="s">
        <v>1</v>
      </c>
      <c r="F1173" s="167" t="s">
        <v>1614</v>
      </c>
      <c r="H1173" s="168">
        <v>70.010000000000005</v>
      </c>
      <c r="I1173" s="169"/>
      <c r="L1173" s="165"/>
      <c r="M1173" s="170"/>
      <c r="T1173" s="171"/>
      <c r="AT1173" s="166" t="s">
        <v>184</v>
      </c>
      <c r="AU1173" s="166" t="s">
        <v>89</v>
      </c>
      <c r="AV1173" s="13" t="s">
        <v>89</v>
      </c>
      <c r="AW1173" s="13" t="s">
        <v>31</v>
      </c>
      <c r="AX1173" s="13" t="s">
        <v>76</v>
      </c>
      <c r="AY1173" s="166" t="s">
        <v>175</v>
      </c>
    </row>
    <row r="1174" spans="2:65" s="13" customFormat="1">
      <c r="B1174" s="165"/>
      <c r="D1174" s="159" t="s">
        <v>184</v>
      </c>
      <c r="E1174" s="166" t="s">
        <v>1</v>
      </c>
      <c r="F1174" s="167" t="s">
        <v>1615</v>
      </c>
      <c r="H1174" s="168">
        <v>70.010000000000005</v>
      </c>
      <c r="I1174" s="169"/>
      <c r="L1174" s="165"/>
      <c r="M1174" s="170"/>
      <c r="T1174" s="171"/>
      <c r="AT1174" s="166" t="s">
        <v>184</v>
      </c>
      <c r="AU1174" s="166" t="s">
        <v>89</v>
      </c>
      <c r="AV1174" s="13" t="s">
        <v>89</v>
      </c>
      <c r="AW1174" s="13" t="s">
        <v>31</v>
      </c>
      <c r="AX1174" s="13" t="s">
        <v>76</v>
      </c>
      <c r="AY1174" s="166" t="s">
        <v>175</v>
      </c>
    </row>
    <row r="1175" spans="2:65" s="15" customFormat="1">
      <c r="B1175" s="202"/>
      <c r="D1175" s="159" t="s">
        <v>184</v>
      </c>
      <c r="E1175" s="203" t="s">
        <v>1</v>
      </c>
      <c r="F1175" s="204" t="s">
        <v>1733</v>
      </c>
      <c r="H1175" s="205">
        <v>140.02000000000001</v>
      </c>
      <c r="I1175" s="206"/>
      <c r="L1175" s="202"/>
      <c r="M1175" s="207"/>
      <c r="T1175" s="208"/>
      <c r="AT1175" s="203" t="s">
        <v>184</v>
      </c>
      <c r="AU1175" s="203" t="s">
        <v>89</v>
      </c>
      <c r="AV1175" s="15" t="s">
        <v>176</v>
      </c>
      <c r="AW1175" s="15" t="s">
        <v>31</v>
      </c>
      <c r="AX1175" s="15" t="s">
        <v>76</v>
      </c>
      <c r="AY1175" s="203" t="s">
        <v>175</v>
      </c>
    </row>
    <row r="1176" spans="2:65" s="13" customFormat="1">
      <c r="B1176" s="165"/>
      <c r="D1176" s="159" t="s">
        <v>184</v>
      </c>
      <c r="E1176" s="166" t="s">
        <v>1</v>
      </c>
      <c r="F1176" s="167" t="s">
        <v>1869</v>
      </c>
      <c r="H1176" s="168">
        <v>11.46</v>
      </c>
      <c r="I1176" s="169"/>
      <c r="L1176" s="165"/>
      <c r="M1176" s="170"/>
      <c r="T1176" s="171"/>
      <c r="AT1176" s="166" t="s">
        <v>184</v>
      </c>
      <c r="AU1176" s="166" t="s">
        <v>89</v>
      </c>
      <c r="AV1176" s="13" t="s">
        <v>89</v>
      </c>
      <c r="AW1176" s="13" t="s">
        <v>31</v>
      </c>
      <c r="AX1176" s="13" t="s">
        <v>76</v>
      </c>
      <c r="AY1176" s="166" t="s">
        <v>175</v>
      </c>
    </row>
    <row r="1177" spans="2:65" s="13" customFormat="1">
      <c r="B1177" s="165"/>
      <c r="D1177" s="159" t="s">
        <v>184</v>
      </c>
      <c r="E1177" s="166" t="s">
        <v>1</v>
      </c>
      <c r="F1177" s="167" t="s">
        <v>1870</v>
      </c>
      <c r="H1177" s="168">
        <v>17.87</v>
      </c>
      <c r="I1177" s="169"/>
      <c r="L1177" s="165"/>
      <c r="M1177" s="170"/>
      <c r="T1177" s="171"/>
      <c r="AT1177" s="166" t="s">
        <v>184</v>
      </c>
      <c r="AU1177" s="166" t="s">
        <v>89</v>
      </c>
      <c r="AV1177" s="13" t="s">
        <v>89</v>
      </c>
      <c r="AW1177" s="13" t="s">
        <v>31</v>
      </c>
      <c r="AX1177" s="13" t="s">
        <v>76</v>
      </c>
      <c r="AY1177" s="166" t="s">
        <v>175</v>
      </c>
    </row>
    <row r="1178" spans="2:65" s="13" customFormat="1">
      <c r="B1178" s="165"/>
      <c r="D1178" s="159" t="s">
        <v>184</v>
      </c>
      <c r="E1178" s="166" t="s">
        <v>1</v>
      </c>
      <c r="F1178" s="167" t="s">
        <v>1871</v>
      </c>
      <c r="H1178" s="168">
        <v>4.05</v>
      </c>
      <c r="I1178" s="169"/>
      <c r="L1178" s="165"/>
      <c r="M1178" s="170"/>
      <c r="T1178" s="171"/>
      <c r="AT1178" s="166" t="s">
        <v>184</v>
      </c>
      <c r="AU1178" s="166" t="s">
        <v>89</v>
      </c>
      <c r="AV1178" s="13" t="s">
        <v>89</v>
      </c>
      <c r="AW1178" s="13" t="s">
        <v>31</v>
      </c>
      <c r="AX1178" s="13" t="s">
        <v>76</v>
      </c>
      <c r="AY1178" s="166" t="s">
        <v>175</v>
      </c>
    </row>
    <row r="1179" spans="2:65" s="13" customFormat="1">
      <c r="B1179" s="165"/>
      <c r="D1179" s="159" t="s">
        <v>184</v>
      </c>
      <c r="E1179" s="166" t="s">
        <v>1</v>
      </c>
      <c r="F1179" s="167" t="s">
        <v>1872</v>
      </c>
      <c r="H1179" s="168">
        <v>1.17</v>
      </c>
      <c r="I1179" s="169"/>
      <c r="L1179" s="165"/>
      <c r="M1179" s="170"/>
      <c r="T1179" s="171"/>
      <c r="AT1179" s="166" t="s">
        <v>184</v>
      </c>
      <c r="AU1179" s="166" t="s">
        <v>89</v>
      </c>
      <c r="AV1179" s="13" t="s">
        <v>89</v>
      </c>
      <c r="AW1179" s="13" t="s">
        <v>31</v>
      </c>
      <c r="AX1179" s="13" t="s">
        <v>76</v>
      </c>
      <c r="AY1179" s="166" t="s">
        <v>175</v>
      </c>
    </row>
    <row r="1180" spans="2:65" s="13" customFormat="1">
      <c r="B1180" s="165"/>
      <c r="D1180" s="159" t="s">
        <v>184</v>
      </c>
      <c r="E1180" s="166" t="s">
        <v>1</v>
      </c>
      <c r="F1180" s="167" t="s">
        <v>1873</v>
      </c>
      <c r="H1180" s="168">
        <v>1.08</v>
      </c>
      <c r="I1180" s="169"/>
      <c r="L1180" s="165"/>
      <c r="M1180" s="170"/>
      <c r="T1180" s="171"/>
      <c r="AT1180" s="166" t="s">
        <v>184</v>
      </c>
      <c r="AU1180" s="166" t="s">
        <v>89</v>
      </c>
      <c r="AV1180" s="13" t="s">
        <v>89</v>
      </c>
      <c r="AW1180" s="13" t="s">
        <v>31</v>
      </c>
      <c r="AX1180" s="13" t="s">
        <v>76</v>
      </c>
      <c r="AY1180" s="166" t="s">
        <v>175</v>
      </c>
    </row>
    <row r="1181" spans="2:65" s="13" customFormat="1">
      <c r="B1181" s="165"/>
      <c r="D1181" s="159" t="s">
        <v>184</v>
      </c>
      <c r="E1181" s="166" t="s">
        <v>1</v>
      </c>
      <c r="F1181" s="167" t="s">
        <v>1874</v>
      </c>
      <c r="H1181" s="168">
        <v>9.58</v>
      </c>
      <c r="I1181" s="169"/>
      <c r="L1181" s="165"/>
      <c r="M1181" s="170"/>
      <c r="T1181" s="171"/>
      <c r="AT1181" s="166" t="s">
        <v>184</v>
      </c>
      <c r="AU1181" s="166" t="s">
        <v>89</v>
      </c>
      <c r="AV1181" s="13" t="s">
        <v>89</v>
      </c>
      <c r="AW1181" s="13" t="s">
        <v>31</v>
      </c>
      <c r="AX1181" s="13" t="s">
        <v>76</v>
      </c>
      <c r="AY1181" s="166" t="s">
        <v>175</v>
      </c>
    </row>
    <row r="1182" spans="2:65" s="13" customFormat="1">
      <c r="B1182" s="165"/>
      <c r="D1182" s="159" t="s">
        <v>184</v>
      </c>
      <c r="E1182" s="166" t="s">
        <v>1</v>
      </c>
      <c r="F1182" s="167" t="s">
        <v>1875</v>
      </c>
      <c r="H1182" s="168">
        <v>23.13</v>
      </c>
      <c r="I1182" s="169"/>
      <c r="L1182" s="165"/>
      <c r="M1182" s="170"/>
      <c r="T1182" s="171"/>
      <c r="AT1182" s="166" t="s">
        <v>184</v>
      </c>
      <c r="AU1182" s="166" t="s">
        <v>89</v>
      </c>
      <c r="AV1182" s="13" t="s">
        <v>89</v>
      </c>
      <c r="AW1182" s="13" t="s">
        <v>31</v>
      </c>
      <c r="AX1182" s="13" t="s">
        <v>76</v>
      </c>
      <c r="AY1182" s="166" t="s">
        <v>175</v>
      </c>
    </row>
    <row r="1183" spans="2:65" s="13" customFormat="1">
      <c r="B1183" s="165"/>
      <c r="D1183" s="159" t="s">
        <v>184</v>
      </c>
      <c r="E1183" s="166" t="s">
        <v>1</v>
      </c>
      <c r="F1183" s="167" t="s">
        <v>1878</v>
      </c>
      <c r="H1183" s="168">
        <v>16.54</v>
      </c>
      <c r="I1183" s="169"/>
      <c r="L1183" s="165"/>
      <c r="M1183" s="170"/>
      <c r="T1183" s="171"/>
      <c r="AT1183" s="166" t="s">
        <v>184</v>
      </c>
      <c r="AU1183" s="166" t="s">
        <v>89</v>
      </c>
      <c r="AV1183" s="13" t="s">
        <v>89</v>
      </c>
      <c r="AW1183" s="13" t="s">
        <v>31</v>
      </c>
      <c r="AX1183" s="13" t="s">
        <v>76</v>
      </c>
      <c r="AY1183" s="166" t="s">
        <v>175</v>
      </c>
    </row>
    <row r="1184" spans="2:65" s="13" customFormat="1">
      <c r="B1184" s="165"/>
      <c r="D1184" s="159" t="s">
        <v>184</v>
      </c>
      <c r="E1184" s="166" t="s">
        <v>1</v>
      </c>
      <c r="F1184" s="167" t="s">
        <v>1880</v>
      </c>
      <c r="H1184" s="168">
        <v>32.75</v>
      </c>
      <c r="I1184" s="169"/>
      <c r="L1184" s="165"/>
      <c r="M1184" s="170"/>
      <c r="T1184" s="171"/>
      <c r="AT1184" s="166" t="s">
        <v>184</v>
      </c>
      <c r="AU1184" s="166" t="s">
        <v>89</v>
      </c>
      <c r="AV1184" s="13" t="s">
        <v>89</v>
      </c>
      <c r="AW1184" s="13" t="s">
        <v>31</v>
      </c>
      <c r="AX1184" s="13" t="s">
        <v>76</v>
      </c>
      <c r="AY1184" s="166" t="s">
        <v>175</v>
      </c>
    </row>
    <row r="1185" spans="2:51" s="13" customFormat="1">
      <c r="B1185" s="165"/>
      <c r="D1185" s="159" t="s">
        <v>184</v>
      </c>
      <c r="E1185" s="166" t="s">
        <v>1</v>
      </c>
      <c r="F1185" s="167" t="s">
        <v>1881</v>
      </c>
      <c r="H1185" s="168">
        <v>99.54</v>
      </c>
      <c r="I1185" s="169"/>
      <c r="L1185" s="165"/>
      <c r="M1185" s="170"/>
      <c r="T1185" s="171"/>
      <c r="AT1185" s="166" t="s">
        <v>184</v>
      </c>
      <c r="AU1185" s="166" t="s">
        <v>89</v>
      </c>
      <c r="AV1185" s="13" t="s">
        <v>89</v>
      </c>
      <c r="AW1185" s="13" t="s">
        <v>31</v>
      </c>
      <c r="AX1185" s="13" t="s">
        <v>76</v>
      </c>
      <c r="AY1185" s="166" t="s">
        <v>175</v>
      </c>
    </row>
    <row r="1186" spans="2:51" s="13" customFormat="1">
      <c r="B1186" s="165"/>
      <c r="D1186" s="159" t="s">
        <v>184</v>
      </c>
      <c r="E1186" s="166" t="s">
        <v>1</v>
      </c>
      <c r="F1186" s="167" t="s">
        <v>1882</v>
      </c>
      <c r="H1186" s="168">
        <v>47.92</v>
      </c>
      <c r="I1186" s="169"/>
      <c r="L1186" s="165"/>
      <c r="M1186" s="170"/>
      <c r="T1186" s="171"/>
      <c r="AT1186" s="166" t="s">
        <v>184</v>
      </c>
      <c r="AU1186" s="166" t="s">
        <v>89</v>
      </c>
      <c r="AV1186" s="13" t="s">
        <v>89</v>
      </c>
      <c r="AW1186" s="13" t="s">
        <v>31</v>
      </c>
      <c r="AX1186" s="13" t="s">
        <v>76</v>
      </c>
      <c r="AY1186" s="166" t="s">
        <v>175</v>
      </c>
    </row>
    <row r="1187" spans="2:51" s="13" customFormat="1">
      <c r="B1187" s="165"/>
      <c r="D1187" s="159" t="s">
        <v>184</v>
      </c>
      <c r="E1187" s="166" t="s">
        <v>1</v>
      </c>
      <c r="F1187" s="167" t="s">
        <v>1883</v>
      </c>
      <c r="H1187" s="168">
        <v>16.47</v>
      </c>
      <c r="I1187" s="169"/>
      <c r="L1187" s="165"/>
      <c r="M1187" s="170"/>
      <c r="T1187" s="171"/>
      <c r="AT1187" s="166" t="s">
        <v>184</v>
      </c>
      <c r="AU1187" s="166" t="s">
        <v>89</v>
      </c>
      <c r="AV1187" s="13" t="s">
        <v>89</v>
      </c>
      <c r="AW1187" s="13" t="s">
        <v>31</v>
      </c>
      <c r="AX1187" s="13" t="s">
        <v>76</v>
      </c>
      <c r="AY1187" s="166" t="s">
        <v>175</v>
      </c>
    </row>
    <row r="1188" spans="2:51" s="13" customFormat="1">
      <c r="B1188" s="165"/>
      <c r="D1188" s="159" t="s">
        <v>184</v>
      </c>
      <c r="E1188" s="166" t="s">
        <v>1</v>
      </c>
      <c r="F1188" s="167" t="s">
        <v>1884</v>
      </c>
      <c r="H1188" s="168">
        <v>11.7</v>
      </c>
      <c r="I1188" s="169"/>
      <c r="L1188" s="165"/>
      <c r="M1188" s="170"/>
      <c r="T1188" s="171"/>
      <c r="AT1188" s="166" t="s">
        <v>184</v>
      </c>
      <c r="AU1188" s="166" t="s">
        <v>89</v>
      </c>
      <c r="AV1188" s="13" t="s">
        <v>89</v>
      </c>
      <c r="AW1188" s="13" t="s">
        <v>31</v>
      </c>
      <c r="AX1188" s="13" t="s">
        <v>76</v>
      </c>
      <c r="AY1188" s="166" t="s">
        <v>175</v>
      </c>
    </row>
    <row r="1189" spans="2:51" s="13" customFormat="1">
      <c r="B1189" s="165"/>
      <c r="D1189" s="159" t="s">
        <v>184</v>
      </c>
      <c r="E1189" s="166" t="s">
        <v>1</v>
      </c>
      <c r="F1189" s="167" t="s">
        <v>1885</v>
      </c>
      <c r="H1189" s="168">
        <v>4.84</v>
      </c>
      <c r="I1189" s="169"/>
      <c r="L1189" s="165"/>
      <c r="M1189" s="170"/>
      <c r="T1189" s="171"/>
      <c r="AT1189" s="166" t="s">
        <v>184</v>
      </c>
      <c r="AU1189" s="166" t="s">
        <v>89</v>
      </c>
      <c r="AV1189" s="13" t="s">
        <v>89</v>
      </c>
      <c r="AW1189" s="13" t="s">
        <v>31</v>
      </c>
      <c r="AX1189" s="13" t="s">
        <v>76</v>
      </c>
      <c r="AY1189" s="166" t="s">
        <v>175</v>
      </c>
    </row>
    <row r="1190" spans="2:51" s="13" customFormat="1">
      <c r="B1190" s="165"/>
      <c r="D1190" s="159" t="s">
        <v>184</v>
      </c>
      <c r="E1190" s="166" t="s">
        <v>1</v>
      </c>
      <c r="F1190" s="167" t="s">
        <v>1886</v>
      </c>
      <c r="H1190" s="168">
        <v>3.81</v>
      </c>
      <c r="I1190" s="169"/>
      <c r="L1190" s="165"/>
      <c r="M1190" s="170"/>
      <c r="T1190" s="171"/>
      <c r="AT1190" s="166" t="s">
        <v>184</v>
      </c>
      <c r="AU1190" s="166" t="s">
        <v>89</v>
      </c>
      <c r="AV1190" s="13" t="s">
        <v>89</v>
      </c>
      <c r="AW1190" s="13" t="s">
        <v>31</v>
      </c>
      <c r="AX1190" s="13" t="s">
        <v>76</v>
      </c>
      <c r="AY1190" s="166" t="s">
        <v>175</v>
      </c>
    </row>
    <row r="1191" spans="2:51" s="13" customFormat="1">
      <c r="B1191" s="165"/>
      <c r="D1191" s="159" t="s">
        <v>184</v>
      </c>
      <c r="E1191" s="166" t="s">
        <v>1</v>
      </c>
      <c r="F1191" s="167" t="s">
        <v>1887</v>
      </c>
      <c r="H1191" s="168">
        <v>8.81</v>
      </c>
      <c r="I1191" s="169"/>
      <c r="L1191" s="165"/>
      <c r="M1191" s="170"/>
      <c r="T1191" s="171"/>
      <c r="AT1191" s="166" t="s">
        <v>184</v>
      </c>
      <c r="AU1191" s="166" t="s">
        <v>89</v>
      </c>
      <c r="AV1191" s="13" t="s">
        <v>89</v>
      </c>
      <c r="AW1191" s="13" t="s">
        <v>31</v>
      </c>
      <c r="AX1191" s="13" t="s">
        <v>76</v>
      </c>
      <c r="AY1191" s="166" t="s">
        <v>175</v>
      </c>
    </row>
    <row r="1192" spans="2:51" s="15" customFormat="1">
      <c r="B1192" s="202"/>
      <c r="D1192" s="159" t="s">
        <v>184</v>
      </c>
      <c r="E1192" s="203" t="s">
        <v>1</v>
      </c>
      <c r="F1192" s="204" t="s">
        <v>1733</v>
      </c>
      <c r="H1192" s="205">
        <v>310.72000000000003</v>
      </c>
      <c r="I1192" s="206"/>
      <c r="L1192" s="202"/>
      <c r="M1192" s="207"/>
      <c r="T1192" s="208"/>
      <c r="AT1192" s="203" t="s">
        <v>184</v>
      </c>
      <c r="AU1192" s="203" t="s">
        <v>89</v>
      </c>
      <c r="AV1192" s="15" t="s">
        <v>176</v>
      </c>
      <c r="AW1192" s="15" t="s">
        <v>31</v>
      </c>
      <c r="AX1192" s="15" t="s">
        <v>76</v>
      </c>
      <c r="AY1192" s="203" t="s">
        <v>175</v>
      </c>
    </row>
    <row r="1193" spans="2:51" s="13" customFormat="1">
      <c r="B1193" s="165"/>
      <c r="D1193" s="159" t="s">
        <v>184</v>
      </c>
      <c r="E1193" s="166" t="s">
        <v>1</v>
      </c>
      <c r="F1193" s="167" t="s">
        <v>1888</v>
      </c>
      <c r="H1193" s="168">
        <v>32.700000000000003</v>
      </c>
      <c r="I1193" s="169"/>
      <c r="L1193" s="165"/>
      <c r="M1193" s="170"/>
      <c r="T1193" s="171"/>
      <c r="AT1193" s="166" t="s">
        <v>184</v>
      </c>
      <c r="AU1193" s="166" t="s">
        <v>89</v>
      </c>
      <c r="AV1193" s="13" t="s">
        <v>89</v>
      </c>
      <c r="AW1193" s="13" t="s">
        <v>31</v>
      </c>
      <c r="AX1193" s="13" t="s">
        <v>76</v>
      </c>
      <c r="AY1193" s="166" t="s">
        <v>175</v>
      </c>
    </row>
    <row r="1194" spans="2:51" s="13" customFormat="1">
      <c r="B1194" s="165"/>
      <c r="D1194" s="159" t="s">
        <v>184</v>
      </c>
      <c r="E1194" s="166" t="s">
        <v>1</v>
      </c>
      <c r="F1194" s="167" t="s">
        <v>1895</v>
      </c>
      <c r="H1194" s="168">
        <v>1.68</v>
      </c>
      <c r="I1194" s="169"/>
      <c r="L1194" s="165"/>
      <c r="M1194" s="170"/>
      <c r="T1194" s="171"/>
      <c r="AT1194" s="166" t="s">
        <v>184</v>
      </c>
      <c r="AU1194" s="166" t="s">
        <v>89</v>
      </c>
      <c r="AV1194" s="13" t="s">
        <v>89</v>
      </c>
      <c r="AW1194" s="13" t="s">
        <v>31</v>
      </c>
      <c r="AX1194" s="13" t="s">
        <v>76</v>
      </c>
      <c r="AY1194" s="166" t="s">
        <v>175</v>
      </c>
    </row>
    <row r="1195" spans="2:51" s="13" customFormat="1">
      <c r="B1195" s="165"/>
      <c r="D1195" s="159" t="s">
        <v>184</v>
      </c>
      <c r="E1195" s="166" t="s">
        <v>1</v>
      </c>
      <c r="F1195" s="167" t="s">
        <v>1896</v>
      </c>
      <c r="H1195" s="168">
        <v>1.68</v>
      </c>
      <c r="I1195" s="169"/>
      <c r="L1195" s="165"/>
      <c r="M1195" s="170"/>
      <c r="T1195" s="171"/>
      <c r="AT1195" s="166" t="s">
        <v>184</v>
      </c>
      <c r="AU1195" s="166" t="s">
        <v>89</v>
      </c>
      <c r="AV1195" s="13" t="s">
        <v>89</v>
      </c>
      <c r="AW1195" s="13" t="s">
        <v>31</v>
      </c>
      <c r="AX1195" s="13" t="s">
        <v>76</v>
      </c>
      <c r="AY1195" s="166" t="s">
        <v>175</v>
      </c>
    </row>
    <row r="1196" spans="2:51" s="13" customFormat="1">
      <c r="B1196" s="165"/>
      <c r="D1196" s="159" t="s">
        <v>184</v>
      </c>
      <c r="E1196" s="166" t="s">
        <v>1</v>
      </c>
      <c r="F1196" s="167" t="s">
        <v>1897</v>
      </c>
      <c r="H1196" s="168">
        <v>1.33</v>
      </c>
      <c r="I1196" s="169"/>
      <c r="L1196" s="165"/>
      <c r="M1196" s="170"/>
      <c r="T1196" s="171"/>
      <c r="AT1196" s="166" t="s">
        <v>184</v>
      </c>
      <c r="AU1196" s="166" t="s">
        <v>89</v>
      </c>
      <c r="AV1196" s="13" t="s">
        <v>89</v>
      </c>
      <c r="AW1196" s="13" t="s">
        <v>31</v>
      </c>
      <c r="AX1196" s="13" t="s">
        <v>76</v>
      </c>
      <c r="AY1196" s="166" t="s">
        <v>175</v>
      </c>
    </row>
    <row r="1197" spans="2:51" s="13" customFormat="1">
      <c r="B1197" s="165"/>
      <c r="D1197" s="159" t="s">
        <v>184</v>
      </c>
      <c r="E1197" s="166" t="s">
        <v>1</v>
      </c>
      <c r="F1197" s="167" t="s">
        <v>1898</v>
      </c>
      <c r="H1197" s="168">
        <v>1.33</v>
      </c>
      <c r="I1197" s="169"/>
      <c r="L1197" s="165"/>
      <c r="M1197" s="170"/>
      <c r="T1197" s="171"/>
      <c r="AT1197" s="166" t="s">
        <v>184</v>
      </c>
      <c r="AU1197" s="166" t="s">
        <v>89</v>
      </c>
      <c r="AV1197" s="13" t="s">
        <v>89</v>
      </c>
      <c r="AW1197" s="13" t="s">
        <v>31</v>
      </c>
      <c r="AX1197" s="13" t="s">
        <v>76</v>
      </c>
      <c r="AY1197" s="166" t="s">
        <v>175</v>
      </c>
    </row>
    <row r="1198" spans="2:51" s="13" customFormat="1">
      <c r="B1198" s="165"/>
      <c r="D1198" s="159" t="s">
        <v>184</v>
      </c>
      <c r="E1198" s="166" t="s">
        <v>1</v>
      </c>
      <c r="F1198" s="167" t="s">
        <v>1899</v>
      </c>
      <c r="H1198" s="168">
        <v>46.25</v>
      </c>
      <c r="I1198" s="169"/>
      <c r="L1198" s="165"/>
      <c r="M1198" s="170"/>
      <c r="T1198" s="171"/>
      <c r="AT1198" s="166" t="s">
        <v>184</v>
      </c>
      <c r="AU1198" s="166" t="s">
        <v>89</v>
      </c>
      <c r="AV1198" s="13" t="s">
        <v>89</v>
      </c>
      <c r="AW1198" s="13" t="s">
        <v>31</v>
      </c>
      <c r="AX1198" s="13" t="s">
        <v>76</v>
      </c>
      <c r="AY1198" s="166" t="s">
        <v>175</v>
      </c>
    </row>
    <row r="1199" spans="2:51" s="13" customFormat="1">
      <c r="B1199" s="165"/>
      <c r="D1199" s="159" t="s">
        <v>184</v>
      </c>
      <c r="E1199" s="166" t="s">
        <v>1</v>
      </c>
      <c r="F1199" s="167" t="s">
        <v>1901</v>
      </c>
      <c r="H1199" s="168">
        <v>15.21</v>
      </c>
      <c r="I1199" s="169"/>
      <c r="L1199" s="165"/>
      <c r="M1199" s="170"/>
      <c r="T1199" s="171"/>
      <c r="AT1199" s="166" t="s">
        <v>184</v>
      </c>
      <c r="AU1199" s="166" t="s">
        <v>89</v>
      </c>
      <c r="AV1199" s="13" t="s">
        <v>89</v>
      </c>
      <c r="AW1199" s="13" t="s">
        <v>31</v>
      </c>
      <c r="AX1199" s="13" t="s">
        <v>76</v>
      </c>
      <c r="AY1199" s="166" t="s">
        <v>175</v>
      </c>
    </row>
    <row r="1200" spans="2:51" s="13" customFormat="1">
      <c r="B1200" s="165"/>
      <c r="D1200" s="159" t="s">
        <v>184</v>
      </c>
      <c r="E1200" s="166" t="s">
        <v>1</v>
      </c>
      <c r="F1200" s="167" t="s">
        <v>1902</v>
      </c>
      <c r="H1200" s="168">
        <v>5.36</v>
      </c>
      <c r="I1200" s="169"/>
      <c r="L1200" s="165"/>
      <c r="M1200" s="170"/>
      <c r="T1200" s="171"/>
      <c r="AT1200" s="166" t="s">
        <v>184</v>
      </c>
      <c r="AU1200" s="166" t="s">
        <v>89</v>
      </c>
      <c r="AV1200" s="13" t="s">
        <v>89</v>
      </c>
      <c r="AW1200" s="13" t="s">
        <v>31</v>
      </c>
      <c r="AX1200" s="13" t="s">
        <v>76</v>
      </c>
      <c r="AY1200" s="166" t="s">
        <v>175</v>
      </c>
    </row>
    <row r="1201" spans="2:65" s="13" customFormat="1">
      <c r="B1201" s="165"/>
      <c r="D1201" s="159" t="s">
        <v>184</v>
      </c>
      <c r="E1201" s="166" t="s">
        <v>1</v>
      </c>
      <c r="F1201" s="167" t="s">
        <v>1903</v>
      </c>
      <c r="H1201" s="168">
        <v>3.89</v>
      </c>
      <c r="I1201" s="169"/>
      <c r="L1201" s="165"/>
      <c r="M1201" s="170"/>
      <c r="T1201" s="171"/>
      <c r="AT1201" s="166" t="s">
        <v>184</v>
      </c>
      <c r="AU1201" s="166" t="s">
        <v>89</v>
      </c>
      <c r="AV1201" s="13" t="s">
        <v>89</v>
      </c>
      <c r="AW1201" s="13" t="s">
        <v>31</v>
      </c>
      <c r="AX1201" s="13" t="s">
        <v>76</v>
      </c>
      <c r="AY1201" s="166" t="s">
        <v>175</v>
      </c>
    </row>
    <row r="1202" spans="2:65" s="13" customFormat="1">
      <c r="B1202" s="165"/>
      <c r="D1202" s="159" t="s">
        <v>184</v>
      </c>
      <c r="E1202" s="166" t="s">
        <v>1</v>
      </c>
      <c r="F1202" s="167" t="s">
        <v>1904</v>
      </c>
      <c r="H1202" s="168">
        <v>6.34</v>
      </c>
      <c r="I1202" s="169"/>
      <c r="L1202" s="165"/>
      <c r="M1202" s="170"/>
      <c r="T1202" s="171"/>
      <c r="AT1202" s="166" t="s">
        <v>184</v>
      </c>
      <c r="AU1202" s="166" t="s">
        <v>89</v>
      </c>
      <c r="AV1202" s="13" t="s">
        <v>89</v>
      </c>
      <c r="AW1202" s="13" t="s">
        <v>31</v>
      </c>
      <c r="AX1202" s="13" t="s">
        <v>76</v>
      </c>
      <c r="AY1202" s="166" t="s">
        <v>175</v>
      </c>
    </row>
    <row r="1203" spans="2:65" s="13" customFormat="1">
      <c r="B1203" s="165"/>
      <c r="D1203" s="159" t="s">
        <v>184</v>
      </c>
      <c r="E1203" s="166" t="s">
        <v>1</v>
      </c>
      <c r="F1203" s="167" t="s">
        <v>1905</v>
      </c>
      <c r="H1203" s="168">
        <v>8.68</v>
      </c>
      <c r="I1203" s="169"/>
      <c r="L1203" s="165"/>
      <c r="M1203" s="170"/>
      <c r="T1203" s="171"/>
      <c r="AT1203" s="166" t="s">
        <v>184</v>
      </c>
      <c r="AU1203" s="166" t="s">
        <v>89</v>
      </c>
      <c r="AV1203" s="13" t="s">
        <v>89</v>
      </c>
      <c r="AW1203" s="13" t="s">
        <v>31</v>
      </c>
      <c r="AX1203" s="13" t="s">
        <v>76</v>
      </c>
      <c r="AY1203" s="166" t="s">
        <v>175</v>
      </c>
    </row>
    <row r="1204" spans="2:65" s="13" customFormat="1">
      <c r="B1204" s="165"/>
      <c r="D1204" s="159" t="s">
        <v>184</v>
      </c>
      <c r="E1204" s="166" t="s">
        <v>1</v>
      </c>
      <c r="F1204" s="167" t="s">
        <v>1906</v>
      </c>
      <c r="H1204" s="168">
        <v>12.4</v>
      </c>
      <c r="I1204" s="169"/>
      <c r="L1204" s="165"/>
      <c r="M1204" s="170"/>
      <c r="T1204" s="171"/>
      <c r="AT1204" s="166" t="s">
        <v>184</v>
      </c>
      <c r="AU1204" s="166" t="s">
        <v>89</v>
      </c>
      <c r="AV1204" s="13" t="s">
        <v>89</v>
      </c>
      <c r="AW1204" s="13" t="s">
        <v>31</v>
      </c>
      <c r="AX1204" s="13" t="s">
        <v>76</v>
      </c>
      <c r="AY1204" s="166" t="s">
        <v>175</v>
      </c>
    </row>
    <row r="1205" spans="2:65" s="13" customFormat="1">
      <c r="B1205" s="165"/>
      <c r="D1205" s="159" t="s">
        <v>184</v>
      </c>
      <c r="E1205" s="166" t="s">
        <v>1</v>
      </c>
      <c r="F1205" s="167" t="s">
        <v>1907</v>
      </c>
      <c r="H1205" s="168">
        <v>12.81</v>
      </c>
      <c r="I1205" s="169"/>
      <c r="L1205" s="165"/>
      <c r="M1205" s="170"/>
      <c r="T1205" s="171"/>
      <c r="AT1205" s="166" t="s">
        <v>184</v>
      </c>
      <c r="AU1205" s="166" t="s">
        <v>89</v>
      </c>
      <c r="AV1205" s="13" t="s">
        <v>89</v>
      </c>
      <c r="AW1205" s="13" t="s">
        <v>31</v>
      </c>
      <c r="AX1205" s="13" t="s">
        <v>76</v>
      </c>
      <c r="AY1205" s="166" t="s">
        <v>175</v>
      </c>
    </row>
    <row r="1206" spans="2:65" s="15" customFormat="1">
      <c r="B1206" s="202"/>
      <c r="D1206" s="159" t="s">
        <v>184</v>
      </c>
      <c r="E1206" s="203" t="s">
        <v>1</v>
      </c>
      <c r="F1206" s="204" t="s">
        <v>1733</v>
      </c>
      <c r="H1206" s="205">
        <v>149.66</v>
      </c>
      <c r="I1206" s="206"/>
      <c r="L1206" s="202"/>
      <c r="M1206" s="207"/>
      <c r="T1206" s="208"/>
      <c r="AT1206" s="203" t="s">
        <v>184</v>
      </c>
      <c r="AU1206" s="203" t="s">
        <v>89</v>
      </c>
      <c r="AV1206" s="15" t="s">
        <v>176</v>
      </c>
      <c r="AW1206" s="15" t="s">
        <v>31</v>
      </c>
      <c r="AX1206" s="15" t="s">
        <v>76</v>
      </c>
      <c r="AY1206" s="203" t="s">
        <v>175</v>
      </c>
    </row>
    <row r="1207" spans="2:65" s="14" customFormat="1">
      <c r="B1207" s="183"/>
      <c r="D1207" s="159" t="s">
        <v>184</v>
      </c>
      <c r="E1207" s="184" t="s">
        <v>1</v>
      </c>
      <c r="F1207" s="185" t="s">
        <v>204</v>
      </c>
      <c r="H1207" s="186">
        <v>600.4</v>
      </c>
      <c r="I1207" s="187"/>
      <c r="L1207" s="183"/>
      <c r="M1207" s="188"/>
      <c r="T1207" s="189"/>
      <c r="AT1207" s="184" t="s">
        <v>184</v>
      </c>
      <c r="AU1207" s="184" t="s">
        <v>89</v>
      </c>
      <c r="AV1207" s="14" t="s">
        <v>182</v>
      </c>
      <c r="AW1207" s="14" t="s">
        <v>31</v>
      </c>
      <c r="AX1207" s="14" t="s">
        <v>83</v>
      </c>
      <c r="AY1207" s="184" t="s">
        <v>175</v>
      </c>
    </row>
    <row r="1208" spans="2:65" s="1" customFormat="1" ht="24.2" customHeight="1">
      <c r="B1208" s="143"/>
      <c r="C1208" s="172" t="s">
        <v>2370</v>
      </c>
      <c r="D1208" s="172" t="s">
        <v>186</v>
      </c>
      <c r="E1208" s="173" t="s">
        <v>2371</v>
      </c>
      <c r="F1208" s="174" t="s">
        <v>2372</v>
      </c>
      <c r="G1208" s="175" t="s">
        <v>197</v>
      </c>
      <c r="H1208" s="176">
        <v>698.67</v>
      </c>
      <c r="I1208" s="177"/>
      <c r="J1208" s="178">
        <f>ROUND(I1208*H1208,2)</f>
        <v>0</v>
      </c>
      <c r="K1208" s="179"/>
      <c r="L1208" s="180"/>
      <c r="M1208" s="181" t="s">
        <v>1</v>
      </c>
      <c r="N1208" s="182" t="s">
        <v>42</v>
      </c>
      <c r="P1208" s="154">
        <f>O1208*H1208</f>
        <v>0</v>
      </c>
      <c r="Q1208" s="154">
        <v>1.78E-2</v>
      </c>
      <c r="R1208" s="154">
        <f>Q1208*H1208</f>
        <v>12.436325999999999</v>
      </c>
      <c r="S1208" s="154">
        <v>0</v>
      </c>
      <c r="T1208" s="155">
        <f>S1208*H1208</f>
        <v>0</v>
      </c>
      <c r="AR1208" s="156" t="s">
        <v>407</v>
      </c>
      <c r="AT1208" s="156" t="s">
        <v>186</v>
      </c>
      <c r="AU1208" s="156" t="s">
        <v>89</v>
      </c>
      <c r="AY1208" s="17" t="s">
        <v>175</v>
      </c>
      <c r="BE1208" s="157">
        <f>IF(N1208="základná",J1208,0)</f>
        <v>0</v>
      </c>
      <c r="BF1208" s="157">
        <f>IF(N1208="znížená",J1208,0)</f>
        <v>0</v>
      </c>
      <c r="BG1208" s="157">
        <f>IF(N1208="zákl. prenesená",J1208,0)</f>
        <v>0</v>
      </c>
      <c r="BH1208" s="157">
        <f>IF(N1208="zníž. prenesená",J1208,0)</f>
        <v>0</v>
      </c>
      <c r="BI1208" s="157">
        <f>IF(N1208="nulová",J1208,0)</f>
        <v>0</v>
      </c>
      <c r="BJ1208" s="17" t="s">
        <v>89</v>
      </c>
      <c r="BK1208" s="157">
        <f>ROUND(I1208*H1208,2)</f>
        <v>0</v>
      </c>
      <c r="BL1208" s="17" t="s">
        <v>321</v>
      </c>
      <c r="BM1208" s="156" t="s">
        <v>2373</v>
      </c>
    </row>
    <row r="1209" spans="2:65" s="13" customFormat="1">
      <c r="B1209" s="165"/>
      <c r="D1209" s="159" t="s">
        <v>184</v>
      </c>
      <c r="E1209" s="166" t="s">
        <v>1</v>
      </c>
      <c r="F1209" s="167" t="s">
        <v>2374</v>
      </c>
      <c r="H1209" s="168">
        <v>630.41999999999996</v>
      </c>
      <c r="I1209" s="169"/>
      <c r="L1209" s="165"/>
      <c r="M1209" s="170"/>
      <c r="T1209" s="171"/>
      <c r="AT1209" s="166" t="s">
        <v>184</v>
      </c>
      <c r="AU1209" s="166" t="s">
        <v>89</v>
      </c>
      <c r="AV1209" s="13" t="s">
        <v>89</v>
      </c>
      <c r="AW1209" s="13" t="s">
        <v>31</v>
      </c>
      <c r="AX1209" s="13" t="s">
        <v>76</v>
      </c>
      <c r="AY1209" s="166" t="s">
        <v>175</v>
      </c>
    </row>
    <row r="1210" spans="2:65" s="13" customFormat="1">
      <c r="B1210" s="165"/>
      <c r="D1210" s="159" t="s">
        <v>184</v>
      </c>
      <c r="E1210" s="166" t="s">
        <v>1</v>
      </c>
      <c r="F1210" s="167" t="s">
        <v>2375</v>
      </c>
      <c r="H1210" s="168">
        <v>68.25</v>
      </c>
      <c r="I1210" s="169"/>
      <c r="L1210" s="165"/>
      <c r="M1210" s="170"/>
      <c r="T1210" s="171"/>
      <c r="AT1210" s="166" t="s">
        <v>184</v>
      </c>
      <c r="AU1210" s="166" t="s">
        <v>89</v>
      </c>
      <c r="AV1210" s="13" t="s">
        <v>89</v>
      </c>
      <c r="AW1210" s="13" t="s">
        <v>31</v>
      </c>
      <c r="AX1210" s="13" t="s">
        <v>76</v>
      </c>
      <c r="AY1210" s="166" t="s">
        <v>175</v>
      </c>
    </row>
    <row r="1211" spans="2:65" s="14" customFormat="1">
      <c r="B1211" s="183"/>
      <c r="D1211" s="159" t="s">
        <v>184</v>
      </c>
      <c r="E1211" s="184" t="s">
        <v>1</v>
      </c>
      <c r="F1211" s="185" t="s">
        <v>204</v>
      </c>
      <c r="H1211" s="186">
        <v>698.67</v>
      </c>
      <c r="I1211" s="187"/>
      <c r="L1211" s="183"/>
      <c r="M1211" s="188"/>
      <c r="T1211" s="189"/>
      <c r="AT1211" s="184" t="s">
        <v>184</v>
      </c>
      <c r="AU1211" s="184" t="s">
        <v>89</v>
      </c>
      <c r="AV1211" s="14" t="s">
        <v>182</v>
      </c>
      <c r="AW1211" s="14" t="s">
        <v>31</v>
      </c>
      <c r="AX1211" s="14" t="s">
        <v>83</v>
      </c>
      <c r="AY1211" s="184" t="s">
        <v>175</v>
      </c>
    </row>
    <row r="1212" spans="2:65" s="1" customFormat="1" ht="24.2" customHeight="1">
      <c r="B1212" s="143"/>
      <c r="C1212" s="144" t="s">
        <v>2376</v>
      </c>
      <c r="D1212" s="144" t="s">
        <v>178</v>
      </c>
      <c r="E1212" s="145" t="s">
        <v>2377</v>
      </c>
      <c r="F1212" s="146" t="s">
        <v>2378</v>
      </c>
      <c r="G1212" s="147" t="s">
        <v>432</v>
      </c>
      <c r="H1212" s="190"/>
      <c r="I1212" s="149"/>
      <c r="J1212" s="150">
        <f>ROUND(I1212*H1212,2)</f>
        <v>0</v>
      </c>
      <c r="K1212" s="151"/>
      <c r="L1212" s="32"/>
      <c r="M1212" s="152" t="s">
        <v>1</v>
      </c>
      <c r="N1212" s="153" t="s">
        <v>42</v>
      </c>
      <c r="P1212" s="154">
        <f>O1212*H1212</f>
        <v>0</v>
      </c>
      <c r="Q1212" s="154">
        <v>0</v>
      </c>
      <c r="R1212" s="154">
        <f>Q1212*H1212</f>
        <v>0</v>
      </c>
      <c r="S1212" s="154">
        <v>0</v>
      </c>
      <c r="T1212" s="155">
        <f>S1212*H1212</f>
        <v>0</v>
      </c>
      <c r="AR1212" s="156" t="s">
        <v>321</v>
      </c>
      <c r="AT1212" s="156" t="s">
        <v>178</v>
      </c>
      <c r="AU1212" s="156" t="s">
        <v>89</v>
      </c>
      <c r="AY1212" s="17" t="s">
        <v>175</v>
      </c>
      <c r="BE1212" s="157">
        <f>IF(N1212="základná",J1212,0)</f>
        <v>0</v>
      </c>
      <c r="BF1212" s="157">
        <f>IF(N1212="znížená",J1212,0)</f>
        <v>0</v>
      </c>
      <c r="BG1212" s="157">
        <f>IF(N1212="zákl. prenesená",J1212,0)</f>
        <v>0</v>
      </c>
      <c r="BH1212" s="157">
        <f>IF(N1212="zníž. prenesená",J1212,0)</f>
        <v>0</v>
      </c>
      <c r="BI1212" s="157">
        <f>IF(N1212="nulová",J1212,0)</f>
        <v>0</v>
      </c>
      <c r="BJ1212" s="17" t="s">
        <v>89</v>
      </c>
      <c r="BK1212" s="157">
        <f>ROUND(I1212*H1212,2)</f>
        <v>0</v>
      </c>
      <c r="BL1212" s="17" t="s">
        <v>321</v>
      </c>
      <c r="BM1212" s="156" t="s">
        <v>2379</v>
      </c>
    </row>
    <row r="1213" spans="2:65" s="11" customFormat="1" ht="22.9" customHeight="1">
      <c r="B1213" s="131"/>
      <c r="D1213" s="132" t="s">
        <v>75</v>
      </c>
      <c r="E1213" s="141" t="s">
        <v>2380</v>
      </c>
      <c r="F1213" s="141" t="s">
        <v>2381</v>
      </c>
      <c r="I1213" s="134"/>
      <c r="J1213" s="142">
        <f>BK1213</f>
        <v>0</v>
      </c>
      <c r="L1213" s="131"/>
      <c r="M1213" s="136"/>
      <c r="P1213" s="137">
        <f>SUM(P1214:P1218)</f>
        <v>0</v>
      </c>
      <c r="R1213" s="137">
        <f>SUM(R1214:R1218)</f>
        <v>2.1100000000000001E-2</v>
      </c>
      <c r="T1213" s="138">
        <f>SUM(T1214:T1218)</f>
        <v>0</v>
      </c>
      <c r="AR1213" s="132" t="s">
        <v>89</v>
      </c>
      <c r="AT1213" s="139" t="s">
        <v>75</v>
      </c>
      <c r="AU1213" s="139" t="s">
        <v>83</v>
      </c>
      <c r="AY1213" s="132" t="s">
        <v>175</v>
      </c>
      <c r="BK1213" s="140">
        <f>SUM(BK1214:BK1218)</f>
        <v>0</v>
      </c>
    </row>
    <row r="1214" spans="2:65" s="1" customFormat="1" ht="16.5" customHeight="1">
      <c r="B1214" s="143"/>
      <c r="C1214" s="144" t="s">
        <v>2382</v>
      </c>
      <c r="D1214" s="144" t="s">
        <v>178</v>
      </c>
      <c r="E1214" s="145" t="s">
        <v>2383</v>
      </c>
      <c r="F1214" s="146" t="s">
        <v>2384</v>
      </c>
      <c r="G1214" s="147" t="s">
        <v>253</v>
      </c>
      <c r="H1214" s="148">
        <v>50</v>
      </c>
      <c r="I1214" s="149"/>
      <c r="J1214" s="150">
        <f>ROUND(I1214*H1214,2)</f>
        <v>0</v>
      </c>
      <c r="K1214" s="151"/>
      <c r="L1214" s="32"/>
      <c r="M1214" s="152" t="s">
        <v>1</v>
      </c>
      <c r="N1214" s="153" t="s">
        <v>42</v>
      </c>
      <c r="P1214" s="154">
        <f>O1214*H1214</f>
        <v>0</v>
      </c>
      <c r="Q1214" s="154">
        <v>1.2500000000000001E-5</v>
      </c>
      <c r="R1214" s="154">
        <f>Q1214*H1214</f>
        <v>6.2500000000000001E-4</v>
      </c>
      <c r="S1214" s="154">
        <v>0</v>
      </c>
      <c r="T1214" s="155">
        <f>S1214*H1214</f>
        <v>0</v>
      </c>
      <c r="AR1214" s="156" t="s">
        <v>321</v>
      </c>
      <c r="AT1214" s="156" t="s">
        <v>178</v>
      </c>
      <c r="AU1214" s="156" t="s">
        <v>89</v>
      </c>
      <c r="AY1214" s="17" t="s">
        <v>175</v>
      </c>
      <c r="BE1214" s="157">
        <f>IF(N1214="základná",J1214,0)</f>
        <v>0</v>
      </c>
      <c r="BF1214" s="157">
        <f>IF(N1214="znížená",J1214,0)</f>
        <v>0</v>
      </c>
      <c r="BG1214" s="157">
        <f>IF(N1214="zákl. prenesená",J1214,0)</f>
        <v>0</v>
      </c>
      <c r="BH1214" s="157">
        <f>IF(N1214="zníž. prenesená",J1214,0)</f>
        <v>0</v>
      </c>
      <c r="BI1214" s="157">
        <f>IF(N1214="nulová",J1214,0)</f>
        <v>0</v>
      </c>
      <c r="BJ1214" s="17" t="s">
        <v>89</v>
      </c>
      <c r="BK1214" s="157">
        <f>ROUND(I1214*H1214,2)</f>
        <v>0</v>
      </c>
      <c r="BL1214" s="17" t="s">
        <v>321</v>
      </c>
      <c r="BM1214" s="156" t="s">
        <v>2385</v>
      </c>
    </row>
    <row r="1215" spans="2:65" s="13" customFormat="1">
      <c r="B1215" s="165"/>
      <c r="D1215" s="159" t="s">
        <v>184</v>
      </c>
      <c r="E1215" s="166" t="s">
        <v>1</v>
      </c>
      <c r="F1215" s="167" t="s">
        <v>2386</v>
      </c>
      <c r="H1215" s="168">
        <v>50</v>
      </c>
      <c r="I1215" s="169"/>
      <c r="L1215" s="165"/>
      <c r="M1215" s="170"/>
      <c r="T1215" s="171"/>
      <c r="AT1215" s="166" t="s">
        <v>184</v>
      </c>
      <c r="AU1215" s="166" t="s">
        <v>89</v>
      </c>
      <c r="AV1215" s="13" t="s">
        <v>89</v>
      </c>
      <c r="AW1215" s="13" t="s">
        <v>31</v>
      </c>
      <c r="AX1215" s="13" t="s">
        <v>83</v>
      </c>
      <c r="AY1215" s="166" t="s">
        <v>175</v>
      </c>
    </row>
    <row r="1216" spans="2:65" s="1" customFormat="1" ht="16.5" customHeight="1">
      <c r="B1216" s="143"/>
      <c r="C1216" s="172" t="s">
        <v>2387</v>
      </c>
      <c r="D1216" s="172" t="s">
        <v>186</v>
      </c>
      <c r="E1216" s="173" t="s">
        <v>2388</v>
      </c>
      <c r="F1216" s="174" t="s">
        <v>2389</v>
      </c>
      <c r="G1216" s="175" t="s">
        <v>253</v>
      </c>
      <c r="H1216" s="176">
        <v>52.5</v>
      </c>
      <c r="I1216" s="177"/>
      <c r="J1216" s="178">
        <f>ROUND(I1216*H1216,2)</f>
        <v>0</v>
      </c>
      <c r="K1216" s="179"/>
      <c r="L1216" s="180"/>
      <c r="M1216" s="181" t="s">
        <v>1</v>
      </c>
      <c r="N1216" s="182" t="s">
        <v>42</v>
      </c>
      <c r="P1216" s="154">
        <f>O1216*H1216</f>
        <v>0</v>
      </c>
      <c r="Q1216" s="154">
        <v>3.8999999999999999E-4</v>
      </c>
      <c r="R1216" s="154">
        <f>Q1216*H1216</f>
        <v>2.0475E-2</v>
      </c>
      <c r="S1216" s="154">
        <v>0</v>
      </c>
      <c r="T1216" s="155">
        <f>S1216*H1216</f>
        <v>0</v>
      </c>
      <c r="AR1216" s="156" t="s">
        <v>407</v>
      </c>
      <c r="AT1216" s="156" t="s">
        <v>186</v>
      </c>
      <c r="AU1216" s="156" t="s">
        <v>89</v>
      </c>
      <c r="AY1216" s="17" t="s">
        <v>175</v>
      </c>
      <c r="BE1216" s="157">
        <f>IF(N1216="základná",J1216,0)</f>
        <v>0</v>
      </c>
      <c r="BF1216" s="157">
        <f>IF(N1216="znížená",J1216,0)</f>
        <v>0</v>
      </c>
      <c r="BG1216" s="157">
        <f>IF(N1216="zákl. prenesená",J1216,0)</f>
        <v>0</v>
      </c>
      <c r="BH1216" s="157">
        <f>IF(N1216="zníž. prenesená",J1216,0)</f>
        <v>0</v>
      </c>
      <c r="BI1216" s="157">
        <f>IF(N1216="nulová",J1216,0)</f>
        <v>0</v>
      </c>
      <c r="BJ1216" s="17" t="s">
        <v>89</v>
      </c>
      <c r="BK1216" s="157">
        <f>ROUND(I1216*H1216,2)</f>
        <v>0</v>
      </c>
      <c r="BL1216" s="17" t="s">
        <v>321</v>
      </c>
      <c r="BM1216" s="156" t="s">
        <v>2390</v>
      </c>
    </row>
    <row r="1217" spans="2:65" s="13" customFormat="1">
      <c r="B1217" s="165"/>
      <c r="D1217" s="159" t="s">
        <v>184</v>
      </c>
      <c r="E1217" s="166" t="s">
        <v>1</v>
      </c>
      <c r="F1217" s="167" t="s">
        <v>2391</v>
      </c>
      <c r="H1217" s="168">
        <v>52.5</v>
      </c>
      <c r="I1217" s="169"/>
      <c r="L1217" s="165"/>
      <c r="M1217" s="170"/>
      <c r="T1217" s="171"/>
      <c r="AT1217" s="166" t="s">
        <v>184</v>
      </c>
      <c r="AU1217" s="166" t="s">
        <v>89</v>
      </c>
      <c r="AV1217" s="13" t="s">
        <v>89</v>
      </c>
      <c r="AW1217" s="13" t="s">
        <v>31</v>
      </c>
      <c r="AX1217" s="13" t="s">
        <v>83</v>
      </c>
      <c r="AY1217" s="166" t="s">
        <v>175</v>
      </c>
    </row>
    <row r="1218" spans="2:65" s="1" customFormat="1" ht="24.2" customHeight="1">
      <c r="B1218" s="143"/>
      <c r="C1218" s="144" t="s">
        <v>2392</v>
      </c>
      <c r="D1218" s="144" t="s">
        <v>178</v>
      </c>
      <c r="E1218" s="145" t="s">
        <v>2393</v>
      </c>
      <c r="F1218" s="146" t="s">
        <v>2394</v>
      </c>
      <c r="G1218" s="147" t="s">
        <v>432</v>
      </c>
      <c r="H1218" s="190"/>
      <c r="I1218" s="149"/>
      <c r="J1218" s="150">
        <f>ROUND(I1218*H1218,2)</f>
        <v>0</v>
      </c>
      <c r="K1218" s="151"/>
      <c r="L1218" s="32"/>
      <c r="M1218" s="152" t="s">
        <v>1</v>
      </c>
      <c r="N1218" s="153" t="s">
        <v>42</v>
      </c>
      <c r="P1218" s="154">
        <f>O1218*H1218</f>
        <v>0</v>
      </c>
      <c r="Q1218" s="154">
        <v>0</v>
      </c>
      <c r="R1218" s="154">
        <f>Q1218*H1218</f>
        <v>0</v>
      </c>
      <c r="S1218" s="154">
        <v>0</v>
      </c>
      <c r="T1218" s="155">
        <f>S1218*H1218</f>
        <v>0</v>
      </c>
      <c r="AR1218" s="156" t="s">
        <v>321</v>
      </c>
      <c r="AT1218" s="156" t="s">
        <v>178</v>
      </c>
      <c r="AU1218" s="156" t="s">
        <v>89</v>
      </c>
      <c r="AY1218" s="17" t="s">
        <v>175</v>
      </c>
      <c r="BE1218" s="157">
        <f>IF(N1218="základná",J1218,0)</f>
        <v>0</v>
      </c>
      <c r="BF1218" s="157">
        <f>IF(N1218="znížená",J1218,0)</f>
        <v>0</v>
      </c>
      <c r="BG1218" s="157">
        <f>IF(N1218="zákl. prenesená",J1218,0)</f>
        <v>0</v>
      </c>
      <c r="BH1218" s="157">
        <f>IF(N1218="zníž. prenesená",J1218,0)</f>
        <v>0</v>
      </c>
      <c r="BI1218" s="157">
        <f>IF(N1218="nulová",J1218,0)</f>
        <v>0</v>
      </c>
      <c r="BJ1218" s="17" t="s">
        <v>89</v>
      </c>
      <c r="BK1218" s="157">
        <f>ROUND(I1218*H1218,2)</f>
        <v>0</v>
      </c>
      <c r="BL1218" s="17" t="s">
        <v>321</v>
      </c>
      <c r="BM1218" s="156" t="s">
        <v>2395</v>
      </c>
    </row>
    <row r="1219" spans="2:65" s="11" customFormat="1" ht="22.9" customHeight="1">
      <c r="B1219" s="131"/>
      <c r="D1219" s="132" t="s">
        <v>75</v>
      </c>
      <c r="E1219" s="141" t="s">
        <v>2396</v>
      </c>
      <c r="F1219" s="141" t="s">
        <v>2397</v>
      </c>
      <c r="I1219" s="134"/>
      <c r="J1219" s="142">
        <f>BK1219</f>
        <v>0</v>
      </c>
      <c r="L1219" s="131"/>
      <c r="M1219" s="136"/>
      <c r="P1219" s="137">
        <f>SUM(P1220:P1236)</f>
        <v>0</v>
      </c>
      <c r="R1219" s="137">
        <f>SUM(R1220:R1236)</f>
        <v>1.2518999999999998</v>
      </c>
      <c r="T1219" s="138">
        <f>SUM(T1220:T1236)</f>
        <v>0</v>
      </c>
      <c r="AR1219" s="132" t="s">
        <v>89</v>
      </c>
      <c r="AT1219" s="139" t="s">
        <v>75</v>
      </c>
      <c r="AU1219" s="139" t="s">
        <v>83</v>
      </c>
      <c r="AY1219" s="132" t="s">
        <v>175</v>
      </c>
      <c r="BK1219" s="140">
        <f>SUM(BK1220:BK1236)</f>
        <v>0</v>
      </c>
    </row>
    <row r="1220" spans="2:65" s="1" customFormat="1" ht="16.5" customHeight="1">
      <c r="B1220" s="143"/>
      <c r="C1220" s="144" t="s">
        <v>2398</v>
      </c>
      <c r="D1220" s="144" t="s">
        <v>178</v>
      </c>
      <c r="E1220" s="145" t="s">
        <v>2399</v>
      </c>
      <c r="F1220" s="146" t="s">
        <v>2400</v>
      </c>
      <c r="G1220" s="147" t="s">
        <v>253</v>
      </c>
      <c r="H1220" s="148">
        <v>300</v>
      </c>
      <c r="I1220" s="149"/>
      <c r="J1220" s="150">
        <f>ROUND(I1220*H1220,2)</f>
        <v>0</v>
      </c>
      <c r="K1220" s="151"/>
      <c r="L1220" s="32"/>
      <c r="M1220" s="152" t="s">
        <v>1</v>
      </c>
      <c r="N1220" s="153" t="s">
        <v>42</v>
      </c>
      <c r="P1220" s="154">
        <f>O1220*H1220</f>
        <v>0</v>
      </c>
      <c r="Q1220" s="154">
        <v>4.5000000000000003E-5</v>
      </c>
      <c r="R1220" s="154">
        <f>Q1220*H1220</f>
        <v>1.3500000000000002E-2</v>
      </c>
      <c r="S1220" s="154">
        <v>0</v>
      </c>
      <c r="T1220" s="155">
        <f>S1220*H1220</f>
        <v>0</v>
      </c>
      <c r="AR1220" s="156" t="s">
        <v>321</v>
      </c>
      <c r="AT1220" s="156" t="s">
        <v>178</v>
      </c>
      <c r="AU1220" s="156" t="s">
        <v>89</v>
      </c>
      <c r="AY1220" s="17" t="s">
        <v>175</v>
      </c>
      <c r="BE1220" s="157">
        <f>IF(N1220="základná",J1220,0)</f>
        <v>0</v>
      </c>
      <c r="BF1220" s="157">
        <f>IF(N1220="znížená",J1220,0)</f>
        <v>0</v>
      </c>
      <c r="BG1220" s="157">
        <f>IF(N1220="zákl. prenesená",J1220,0)</f>
        <v>0</v>
      </c>
      <c r="BH1220" s="157">
        <f>IF(N1220="zníž. prenesená",J1220,0)</f>
        <v>0</v>
      </c>
      <c r="BI1220" s="157">
        <f>IF(N1220="nulová",J1220,0)</f>
        <v>0</v>
      </c>
      <c r="BJ1220" s="17" t="s">
        <v>89</v>
      </c>
      <c r="BK1220" s="157">
        <f>ROUND(I1220*H1220,2)</f>
        <v>0</v>
      </c>
      <c r="BL1220" s="17" t="s">
        <v>321</v>
      </c>
      <c r="BM1220" s="156" t="s">
        <v>2401</v>
      </c>
    </row>
    <row r="1221" spans="2:65" s="1" customFormat="1" ht="24.2" customHeight="1">
      <c r="B1221" s="143"/>
      <c r="C1221" s="144" t="s">
        <v>2402</v>
      </c>
      <c r="D1221" s="144" t="s">
        <v>178</v>
      </c>
      <c r="E1221" s="145" t="s">
        <v>2403</v>
      </c>
      <c r="F1221" s="146" t="s">
        <v>2404</v>
      </c>
      <c r="G1221" s="147" t="s">
        <v>197</v>
      </c>
      <c r="H1221" s="148">
        <v>316.5</v>
      </c>
      <c r="I1221" s="149"/>
      <c r="J1221" s="150">
        <f>ROUND(I1221*H1221,2)</f>
        <v>0</v>
      </c>
      <c r="K1221" s="151"/>
      <c r="L1221" s="32"/>
      <c r="M1221" s="152" t="s">
        <v>1</v>
      </c>
      <c r="N1221" s="153" t="s">
        <v>42</v>
      </c>
      <c r="P1221" s="154">
        <f>O1221*H1221</f>
        <v>0</v>
      </c>
      <c r="Q1221" s="154">
        <v>2.9999999999999997E-4</v>
      </c>
      <c r="R1221" s="154">
        <f>Q1221*H1221</f>
        <v>9.4949999999999993E-2</v>
      </c>
      <c r="S1221" s="154">
        <v>0</v>
      </c>
      <c r="T1221" s="155">
        <f>S1221*H1221</f>
        <v>0</v>
      </c>
      <c r="AR1221" s="156" t="s">
        <v>321</v>
      </c>
      <c r="AT1221" s="156" t="s">
        <v>178</v>
      </c>
      <c r="AU1221" s="156" t="s">
        <v>89</v>
      </c>
      <c r="AY1221" s="17" t="s">
        <v>175</v>
      </c>
      <c r="BE1221" s="157">
        <f>IF(N1221="základná",J1221,0)</f>
        <v>0</v>
      </c>
      <c r="BF1221" s="157">
        <f>IF(N1221="znížená",J1221,0)</f>
        <v>0</v>
      </c>
      <c r="BG1221" s="157">
        <f>IF(N1221="zákl. prenesená",J1221,0)</f>
        <v>0</v>
      </c>
      <c r="BH1221" s="157">
        <f>IF(N1221="zníž. prenesená",J1221,0)</f>
        <v>0</v>
      </c>
      <c r="BI1221" s="157">
        <f>IF(N1221="nulová",J1221,0)</f>
        <v>0</v>
      </c>
      <c r="BJ1221" s="17" t="s">
        <v>89</v>
      </c>
      <c r="BK1221" s="157">
        <f>ROUND(I1221*H1221,2)</f>
        <v>0</v>
      </c>
      <c r="BL1221" s="17" t="s">
        <v>321</v>
      </c>
      <c r="BM1221" s="156" t="s">
        <v>2405</v>
      </c>
    </row>
    <row r="1222" spans="2:65" s="13" customFormat="1">
      <c r="B1222" s="165"/>
      <c r="D1222" s="159" t="s">
        <v>184</v>
      </c>
      <c r="E1222" s="166" t="s">
        <v>1</v>
      </c>
      <c r="F1222" s="167" t="s">
        <v>1868</v>
      </c>
      <c r="H1222" s="168">
        <v>3.96</v>
      </c>
      <c r="I1222" s="169"/>
      <c r="L1222" s="165"/>
      <c r="M1222" s="170"/>
      <c r="T1222" s="171"/>
      <c r="AT1222" s="166" t="s">
        <v>184</v>
      </c>
      <c r="AU1222" s="166" t="s">
        <v>89</v>
      </c>
      <c r="AV1222" s="13" t="s">
        <v>89</v>
      </c>
      <c r="AW1222" s="13" t="s">
        <v>31</v>
      </c>
      <c r="AX1222" s="13" t="s">
        <v>76</v>
      </c>
      <c r="AY1222" s="166" t="s">
        <v>175</v>
      </c>
    </row>
    <row r="1223" spans="2:65" s="13" customFormat="1">
      <c r="B1223" s="165"/>
      <c r="D1223" s="159" t="s">
        <v>184</v>
      </c>
      <c r="E1223" s="166" t="s">
        <v>1</v>
      </c>
      <c r="F1223" s="167" t="s">
        <v>1889</v>
      </c>
      <c r="H1223" s="168">
        <v>66.040000000000006</v>
      </c>
      <c r="I1223" s="169"/>
      <c r="L1223" s="165"/>
      <c r="M1223" s="170"/>
      <c r="T1223" s="171"/>
      <c r="AT1223" s="166" t="s">
        <v>184</v>
      </c>
      <c r="AU1223" s="166" t="s">
        <v>89</v>
      </c>
      <c r="AV1223" s="13" t="s">
        <v>89</v>
      </c>
      <c r="AW1223" s="13" t="s">
        <v>31</v>
      </c>
      <c r="AX1223" s="13" t="s">
        <v>76</v>
      </c>
      <c r="AY1223" s="166" t="s">
        <v>175</v>
      </c>
    </row>
    <row r="1224" spans="2:65" s="13" customFormat="1">
      <c r="B1224" s="165"/>
      <c r="D1224" s="159" t="s">
        <v>184</v>
      </c>
      <c r="E1224" s="166" t="s">
        <v>1</v>
      </c>
      <c r="F1224" s="167" t="s">
        <v>1890</v>
      </c>
      <c r="H1224" s="168">
        <v>5.52</v>
      </c>
      <c r="I1224" s="169"/>
      <c r="L1224" s="165"/>
      <c r="M1224" s="170"/>
      <c r="T1224" s="171"/>
      <c r="AT1224" s="166" t="s">
        <v>184</v>
      </c>
      <c r="AU1224" s="166" t="s">
        <v>89</v>
      </c>
      <c r="AV1224" s="13" t="s">
        <v>89</v>
      </c>
      <c r="AW1224" s="13" t="s">
        <v>31</v>
      </c>
      <c r="AX1224" s="13" t="s">
        <v>76</v>
      </c>
      <c r="AY1224" s="166" t="s">
        <v>175</v>
      </c>
    </row>
    <row r="1225" spans="2:65" s="13" customFormat="1">
      <c r="B1225" s="165"/>
      <c r="D1225" s="159" t="s">
        <v>184</v>
      </c>
      <c r="E1225" s="166" t="s">
        <v>1</v>
      </c>
      <c r="F1225" s="167" t="s">
        <v>1891</v>
      </c>
      <c r="H1225" s="168">
        <v>72.87</v>
      </c>
      <c r="I1225" s="169"/>
      <c r="L1225" s="165"/>
      <c r="M1225" s="170"/>
      <c r="T1225" s="171"/>
      <c r="AT1225" s="166" t="s">
        <v>184</v>
      </c>
      <c r="AU1225" s="166" t="s">
        <v>89</v>
      </c>
      <c r="AV1225" s="13" t="s">
        <v>89</v>
      </c>
      <c r="AW1225" s="13" t="s">
        <v>31</v>
      </c>
      <c r="AX1225" s="13" t="s">
        <v>76</v>
      </c>
      <c r="AY1225" s="166" t="s">
        <v>175</v>
      </c>
    </row>
    <row r="1226" spans="2:65" s="13" customFormat="1">
      <c r="B1226" s="165"/>
      <c r="D1226" s="159" t="s">
        <v>184</v>
      </c>
      <c r="E1226" s="166" t="s">
        <v>1</v>
      </c>
      <c r="F1226" s="167" t="s">
        <v>1892</v>
      </c>
      <c r="H1226" s="168">
        <v>11.89</v>
      </c>
      <c r="I1226" s="169"/>
      <c r="L1226" s="165"/>
      <c r="M1226" s="170"/>
      <c r="T1226" s="171"/>
      <c r="AT1226" s="166" t="s">
        <v>184</v>
      </c>
      <c r="AU1226" s="166" t="s">
        <v>89</v>
      </c>
      <c r="AV1226" s="13" t="s">
        <v>89</v>
      </c>
      <c r="AW1226" s="13" t="s">
        <v>31</v>
      </c>
      <c r="AX1226" s="13" t="s">
        <v>76</v>
      </c>
      <c r="AY1226" s="166" t="s">
        <v>175</v>
      </c>
    </row>
    <row r="1227" spans="2:65" s="13" customFormat="1">
      <c r="B1227" s="165"/>
      <c r="D1227" s="159" t="s">
        <v>184</v>
      </c>
      <c r="E1227" s="166" t="s">
        <v>1</v>
      </c>
      <c r="F1227" s="167" t="s">
        <v>1893</v>
      </c>
      <c r="H1227" s="168">
        <v>12.19</v>
      </c>
      <c r="I1227" s="169"/>
      <c r="L1227" s="165"/>
      <c r="M1227" s="170"/>
      <c r="T1227" s="171"/>
      <c r="AT1227" s="166" t="s">
        <v>184</v>
      </c>
      <c r="AU1227" s="166" t="s">
        <v>89</v>
      </c>
      <c r="AV1227" s="13" t="s">
        <v>89</v>
      </c>
      <c r="AW1227" s="13" t="s">
        <v>31</v>
      </c>
      <c r="AX1227" s="13" t="s">
        <v>76</v>
      </c>
      <c r="AY1227" s="166" t="s">
        <v>175</v>
      </c>
    </row>
    <row r="1228" spans="2:65" s="13" customFormat="1">
      <c r="B1228" s="165"/>
      <c r="D1228" s="159" t="s">
        <v>184</v>
      </c>
      <c r="E1228" s="166" t="s">
        <v>1</v>
      </c>
      <c r="F1228" s="167" t="s">
        <v>1894</v>
      </c>
      <c r="H1228" s="168">
        <v>21.58</v>
      </c>
      <c r="I1228" s="169"/>
      <c r="L1228" s="165"/>
      <c r="M1228" s="170"/>
      <c r="T1228" s="171"/>
      <c r="AT1228" s="166" t="s">
        <v>184</v>
      </c>
      <c r="AU1228" s="166" t="s">
        <v>89</v>
      </c>
      <c r="AV1228" s="13" t="s">
        <v>89</v>
      </c>
      <c r="AW1228" s="13" t="s">
        <v>31</v>
      </c>
      <c r="AX1228" s="13" t="s">
        <v>76</v>
      </c>
      <c r="AY1228" s="166" t="s">
        <v>175</v>
      </c>
    </row>
    <row r="1229" spans="2:65" s="13" customFormat="1">
      <c r="B1229" s="165"/>
      <c r="D1229" s="159" t="s">
        <v>184</v>
      </c>
      <c r="E1229" s="166" t="s">
        <v>1</v>
      </c>
      <c r="F1229" s="167" t="s">
        <v>1900</v>
      </c>
      <c r="H1229" s="168">
        <v>73.28</v>
      </c>
      <c r="I1229" s="169"/>
      <c r="L1229" s="165"/>
      <c r="M1229" s="170"/>
      <c r="T1229" s="171"/>
      <c r="AT1229" s="166" t="s">
        <v>184</v>
      </c>
      <c r="AU1229" s="166" t="s">
        <v>89</v>
      </c>
      <c r="AV1229" s="13" t="s">
        <v>89</v>
      </c>
      <c r="AW1229" s="13" t="s">
        <v>31</v>
      </c>
      <c r="AX1229" s="13" t="s">
        <v>76</v>
      </c>
      <c r="AY1229" s="166" t="s">
        <v>175</v>
      </c>
    </row>
    <row r="1230" spans="2:65" s="13" customFormat="1">
      <c r="B1230" s="165"/>
      <c r="D1230" s="159" t="s">
        <v>184</v>
      </c>
      <c r="E1230" s="166" t="s">
        <v>1</v>
      </c>
      <c r="F1230" s="167" t="s">
        <v>1908</v>
      </c>
      <c r="H1230" s="168">
        <v>49.17</v>
      </c>
      <c r="I1230" s="169"/>
      <c r="L1230" s="165"/>
      <c r="M1230" s="170"/>
      <c r="T1230" s="171"/>
      <c r="AT1230" s="166" t="s">
        <v>184</v>
      </c>
      <c r="AU1230" s="166" t="s">
        <v>89</v>
      </c>
      <c r="AV1230" s="13" t="s">
        <v>89</v>
      </c>
      <c r="AW1230" s="13" t="s">
        <v>31</v>
      </c>
      <c r="AX1230" s="13" t="s">
        <v>76</v>
      </c>
      <c r="AY1230" s="166" t="s">
        <v>175</v>
      </c>
    </row>
    <row r="1231" spans="2:65" s="14" customFormat="1">
      <c r="B1231" s="183"/>
      <c r="D1231" s="159" t="s">
        <v>184</v>
      </c>
      <c r="E1231" s="184" t="s">
        <v>1</v>
      </c>
      <c r="F1231" s="185" t="s">
        <v>204</v>
      </c>
      <c r="H1231" s="186">
        <v>316.5</v>
      </c>
      <c r="I1231" s="187"/>
      <c r="L1231" s="183"/>
      <c r="M1231" s="188"/>
      <c r="T1231" s="189"/>
      <c r="AT1231" s="184" t="s">
        <v>184</v>
      </c>
      <c r="AU1231" s="184" t="s">
        <v>89</v>
      </c>
      <c r="AV1231" s="14" t="s">
        <v>182</v>
      </c>
      <c r="AW1231" s="14" t="s">
        <v>31</v>
      </c>
      <c r="AX1231" s="14" t="s">
        <v>83</v>
      </c>
      <c r="AY1231" s="184" t="s">
        <v>175</v>
      </c>
    </row>
    <row r="1232" spans="2:65" s="1" customFormat="1" ht="16.5" customHeight="1">
      <c r="B1232" s="143"/>
      <c r="C1232" s="172" t="s">
        <v>2406</v>
      </c>
      <c r="D1232" s="172" t="s">
        <v>186</v>
      </c>
      <c r="E1232" s="173" t="s">
        <v>2407</v>
      </c>
      <c r="F1232" s="174" t="s">
        <v>2408</v>
      </c>
      <c r="G1232" s="175" t="s">
        <v>197</v>
      </c>
      <c r="H1232" s="176">
        <v>381.15</v>
      </c>
      <c r="I1232" s="177"/>
      <c r="J1232" s="178">
        <f>ROUND(I1232*H1232,2)</f>
        <v>0</v>
      </c>
      <c r="K1232" s="179"/>
      <c r="L1232" s="180"/>
      <c r="M1232" s="181" t="s">
        <v>1</v>
      </c>
      <c r="N1232" s="182" t="s">
        <v>42</v>
      </c>
      <c r="P1232" s="154">
        <f>O1232*H1232</f>
        <v>0</v>
      </c>
      <c r="Q1232" s="154">
        <v>3.0000000000000001E-3</v>
      </c>
      <c r="R1232" s="154">
        <f>Q1232*H1232</f>
        <v>1.1434499999999999</v>
      </c>
      <c r="S1232" s="154">
        <v>0</v>
      </c>
      <c r="T1232" s="155">
        <f>S1232*H1232</f>
        <v>0</v>
      </c>
      <c r="AR1232" s="156" t="s">
        <v>407</v>
      </c>
      <c r="AT1232" s="156" t="s">
        <v>186</v>
      </c>
      <c r="AU1232" s="156" t="s">
        <v>89</v>
      </c>
      <c r="AY1232" s="17" t="s">
        <v>175</v>
      </c>
      <c r="BE1232" s="157">
        <f>IF(N1232="základná",J1232,0)</f>
        <v>0</v>
      </c>
      <c r="BF1232" s="157">
        <f>IF(N1232="znížená",J1232,0)</f>
        <v>0</v>
      </c>
      <c r="BG1232" s="157">
        <f>IF(N1232="zákl. prenesená",J1232,0)</f>
        <v>0</v>
      </c>
      <c r="BH1232" s="157">
        <f>IF(N1232="zníž. prenesená",J1232,0)</f>
        <v>0</v>
      </c>
      <c r="BI1232" s="157">
        <f>IF(N1232="nulová",J1232,0)</f>
        <v>0</v>
      </c>
      <c r="BJ1232" s="17" t="s">
        <v>89</v>
      </c>
      <c r="BK1232" s="157">
        <f>ROUND(I1232*H1232,2)</f>
        <v>0</v>
      </c>
      <c r="BL1232" s="17" t="s">
        <v>321</v>
      </c>
      <c r="BM1232" s="156" t="s">
        <v>2409</v>
      </c>
    </row>
    <row r="1233" spans="2:65" s="13" customFormat="1">
      <c r="B1233" s="165"/>
      <c r="D1233" s="159" t="s">
        <v>184</v>
      </c>
      <c r="E1233" s="166" t="s">
        <v>1</v>
      </c>
      <c r="F1233" s="167" t="s">
        <v>2410</v>
      </c>
      <c r="H1233" s="168">
        <v>348.15</v>
      </c>
      <c r="I1233" s="169"/>
      <c r="L1233" s="165"/>
      <c r="M1233" s="170"/>
      <c r="T1233" s="171"/>
      <c r="AT1233" s="166" t="s">
        <v>184</v>
      </c>
      <c r="AU1233" s="166" t="s">
        <v>89</v>
      </c>
      <c r="AV1233" s="13" t="s">
        <v>89</v>
      </c>
      <c r="AW1233" s="13" t="s">
        <v>31</v>
      </c>
      <c r="AX1233" s="13" t="s">
        <v>76</v>
      </c>
      <c r="AY1233" s="166" t="s">
        <v>175</v>
      </c>
    </row>
    <row r="1234" spans="2:65" s="13" customFormat="1">
      <c r="B1234" s="165"/>
      <c r="D1234" s="159" t="s">
        <v>184</v>
      </c>
      <c r="E1234" s="166" t="s">
        <v>1</v>
      </c>
      <c r="F1234" s="167" t="s">
        <v>2411</v>
      </c>
      <c r="H1234" s="168">
        <v>33</v>
      </c>
      <c r="I1234" s="169"/>
      <c r="L1234" s="165"/>
      <c r="M1234" s="170"/>
      <c r="T1234" s="171"/>
      <c r="AT1234" s="166" t="s">
        <v>184</v>
      </c>
      <c r="AU1234" s="166" t="s">
        <v>89</v>
      </c>
      <c r="AV1234" s="13" t="s">
        <v>89</v>
      </c>
      <c r="AW1234" s="13" t="s">
        <v>31</v>
      </c>
      <c r="AX1234" s="13" t="s">
        <v>76</v>
      </c>
      <c r="AY1234" s="166" t="s">
        <v>175</v>
      </c>
    </row>
    <row r="1235" spans="2:65" s="14" customFormat="1">
      <c r="B1235" s="183"/>
      <c r="D1235" s="159" t="s">
        <v>184</v>
      </c>
      <c r="E1235" s="184" t="s">
        <v>1</v>
      </c>
      <c r="F1235" s="185" t="s">
        <v>204</v>
      </c>
      <c r="H1235" s="186">
        <v>381.15</v>
      </c>
      <c r="I1235" s="187"/>
      <c r="L1235" s="183"/>
      <c r="M1235" s="188"/>
      <c r="T1235" s="189"/>
      <c r="AT1235" s="184" t="s">
        <v>184</v>
      </c>
      <c r="AU1235" s="184" t="s">
        <v>89</v>
      </c>
      <c r="AV1235" s="14" t="s">
        <v>182</v>
      </c>
      <c r="AW1235" s="14" t="s">
        <v>31</v>
      </c>
      <c r="AX1235" s="14" t="s">
        <v>83</v>
      </c>
      <c r="AY1235" s="184" t="s">
        <v>175</v>
      </c>
    </row>
    <row r="1236" spans="2:65" s="1" customFormat="1" ht="24.2" customHeight="1">
      <c r="B1236" s="143"/>
      <c r="C1236" s="144" t="s">
        <v>2412</v>
      </c>
      <c r="D1236" s="144" t="s">
        <v>178</v>
      </c>
      <c r="E1236" s="145" t="s">
        <v>2413</v>
      </c>
      <c r="F1236" s="146" t="s">
        <v>2414</v>
      </c>
      <c r="G1236" s="147" t="s">
        <v>432</v>
      </c>
      <c r="H1236" s="190"/>
      <c r="I1236" s="149"/>
      <c r="J1236" s="150">
        <f>ROUND(I1236*H1236,2)</f>
        <v>0</v>
      </c>
      <c r="K1236" s="151"/>
      <c r="L1236" s="32"/>
      <c r="M1236" s="152" t="s">
        <v>1</v>
      </c>
      <c r="N1236" s="153" t="s">
        <v>42</v>
      </c>
      <c r="P1236" s="154">
        <f>O1236*H1236</f>
        <v>0</v>
      </c>
      <c r="Q1236" s="154">
        <v>0</v>
      </c>
      <c r="R1236" s="154">
        <f>Q1236*H1236</f>
        <v>0</v>
      </c>
      <c r="S1236" s="154">
        <v>0</v>
      </c>
      <c r="T1236" s="155">
        <f>S1236*H1236</f>
        <v>0</v>
      </c>
      <c r="AR1236" s="156" t="s">
        <v>321</v>
      </c>
      <c r="AT1236" s="156" t="s">
        <v>178</v>
      </c>
      <c r="AU1236" s="156" t="s">
        <v>89</v>
      </c>
      <c r="AY1236" s="17" t="s">
        <v>175</v>
      </c>
      <c r="BE1236" s="157">
        <f>IF(N1236="základná",J1236,0)</f>
        <v>0</v>
      </c>
      <c r="BF1236" s="157">
        <f>IF(N1236="znížená",J1236,0)</f>
        <v>0</v>
      </c>
      <c r="BG1236" s="157">
        <f>IF(N1236="zákl. prenesená",J1236,0)</f>
        <v>0</v>
      </c>
      <c r="BH1236" s="157">
        <f>IF(N1236="zníž. prenesená",J1236,0)</f>
        <v>0</v>
      </c>
      <c r="BI1236" s="157">
        <f>IF(N1236="nulová",J1236,0)</f>
        <v>0</v>
      </c>
      <c r="BJ1236" s="17" t="s">
        <v>89</v>
      </c>
      <c r="BK1236" s="157">
        <f>ROUND(I1236*H1236,2)</f>
        <v>0</v>
      </c>
      <c r="BL1236" s="17" t="s">
        <v>321</v>
      </c>
      <c r="BM1236" s="156" t="s">
        <v>2415</v>
      </c>
    </row>
    <row r="1237" spans="2:65" s="11" customFormat="1" ht="22.9" customHeight="1">
      <c r="B1237" s="131"/>
      <c r="D1237" s="132" t="s">
        <v>75</v>
      </c>
      <c r="E1237" s="141" t="s">
        <v>2416</v>
      </c>
      <c r="F1237" s="141" t="s">
        <v>2417</v>
      </c>
      <c r="I1237" s="134"/>
      <c r="J1237" s="142">
        <f>BK1237</f>
        <v>0</v>
      </c>
      <c r="L1237" s="131"/>
      <c r="M1237" s="136"/>
      <c r="P1237" s="137">
        <f>SUM(P1238:P1273)</f>
        <v>0</v>
      </c>
      <c r="R1237" s="137">
        <f>SUM(R1238:R1273)</f>
        <v>20.033512980000001</v>
      </c>
      <c r="T1237" s="138">
        <f>SUM(T1238:T1273)</f>
        <v>0</v>
      </c>
      <c r="AR1237" s="132" t="s">
        <v>89</v>
      </c>
      <c r="AT1237" s="139" t="s">
        <v>75</v>
      </c>
      <c r="AU1237" s="139" t="s">
        <v>83</v>
      </c>
      <c r="AY1237" s="132" t="s">
        <v>175</v>
      </c>
      <c r="BK1237" s="140">
        <f>SUM(BK1238:BK1273)</f>
        <v>0</v>
      </c>
    </row>
    <row r="1238" spans="2:65" s="1" customFormat="1" ht="24.2" customHeight="1">
      <c r="B1238" s="143"/>
      <c r="C1238" s="144" t="s">
        <v>2418</v>
      </c>
      <c r="D1238" s="144" t="s">
        <v>178</v>
      </c>
      <c r="E1238" s="145" t="s">
        <v>2419</v>
      </c>
      <c r="F1238" s="146" t="s">
        <v>2420</v>
      </c>
      <c r="G1238" s="147" t="s">
        <v>197</v>
      </c>
      <c r="H1238" s="148">
        <v>2385.5100000000002</v>
      </c>
      <c r="I1238" s="149"/>
      <c r="J1238" s="150">
        <f>ROUND(I1238*H1238,2)</f>
        <v>0</v>
      </c>
      <c r="K1238" s="151"/>
      <c r="L1238" s="32"/>
      <c r="M1238" s="152" t="s">
        <v>1</v>
      </c>
      <c r="N1238" s="153" t="s">
        <v>42</v>
      </c>
      <c r="P1238" s="154">
        <f>O1238*H1238</f>
        <v>0</v>
      </c>
      <c r="Q1238" s="154">
        <v>8.3979999999999992E-3</v>
      </c>
      <c r="R1238" s="154">
        <f>Q1238*H1238</f>
        <v>20.033512980000001</v>
      </c>
      <c r="S1238" s="154">
        <v>0</v>
      </c>
      <c r="T1238" s="155">
        <f>S1238*H1238</f>
        <v>0</v>
      </c>
      <c r="AR1238" s="156" t="s">
        <v>321</v>
      </c>
      <c r="AT1238" s="156" t="s">
        <v>178</v>
      </c>
      <c r="AU1238" s="156" t="s">
        <v>89</v>
      </c>
      <c r="AY1238" s="17" t="s">
        <v>175</v>
      </c>
      <c r="BE1238" s="157">
        <f>IF(N1238="základná",J1238,0)</f>
        <v>0</v>
      </c>
      <c r="BF1238" s="157">
        <f>IF(N1238="znížená",J1238,0)</f>
        <v>0</v>
      </c>
      <c r="BG1238" s="157">
        <f>IF(N1238="zákl. prenesená",J1238,0)</f>
        <v>0</v>
      </c>
      <c r="BH1238" s="157">
        <f>IF(N1238="zníž. prenesená",J1238,0)</f>
        <v>0</v>
      </c>
      <c r="BI1238" s="157">
        <f>IF(N1238="nulová",J1238,0)</f>
        <v>0</v>
      </c>
      <c r="BJ1238" s="17" t="s">
        <v>89</v>
      </c>
      <c r="BK1238" s="157">
        <f>ROUND(I1238*H1238,2)</f>
        <v>0</v>
      </c>
      <c r="BL1238" s="17" t="s">
        <v>321</v>
      </c>
      <c r="BM1238" s="156" t="s">
        <v>2421</v>
      </c>
    </row>
    <row r="1239" spans="2:65" s="12" customFormat="1">
      <c r="B1239" s="158"/>
      <c r="D1239" s="159" t="s">
        <v>184</v>
      </c>
      <c r="E1239" s="160" t="s">
        <v>1</v>
      </c>
      <c r="F1239" s="161" t="s">
        <v>2422</v>
      </c>
      <c r="H1239" s="160" t="s">
        <v>1</v>
      </c>
      <c r="I1239" s="162"/>
      <c r="L1239" s="158"/>
      <c r="M1239" s="163"/>
      <c r="T1239" s="164"/>
      <c r="AT1239" s="160" t="s">
        <v>184</v>
      </c>
      <c r="AU1239" s="160" t="s">
        <v>89</v>
      </c>
      <c r="AV1239" s="12" t="s">
        <v>83</v>
      </c>
      <c r="AW1239" s="12" t="s">
        <v>31</v>
      </c>
      <c r="AX1239" s="12" t="s">
        <v>76</v>
      </c>
      <c r="AY1239" s="160" t="s">
        <v>175</v>
      </c>
    </row>
    <row r="1240" spans="2:65" s="13" customFormat="1">
      <c r="B1240" s="165"/>
      <c r="D1240" s="159" t="s">
        <v>184</v>
      </c>
      <c r="E1240" s="166" t="s">
        <v>1</v>
      </c>
      <c r="F1240" s="167" t="s">
        <v>1912</v>
      </c>
      <c r="H1240" s="168">
        <v>75.400000000000006</v>
      </c>
      <c r="I1240" s="169"/>
      <c r="L1240" s="165"/>
      <c r="M1240" s="170"/>
      <c r="T1240" s="171"/>
      <c r="AT1240" s="166" t="s">
        <v>184</v>
      </c>
      <c r="AU1240" s="166" t="s">
        <v>89</v>
      </c>
      <c r="AV1240" s="13" t="s">
        <v>89</v>
      </c>
      <c r="AW1240" s="13" t="s">
        <v>31</v>
      </c>
      <c r="AX1240" s="13" t="s">
        <v>76</v>
      </c>
      <c r="AY1240" s="166" t="s">
        <v>175</v>
      </c>
    </row>
    <row r="1241" spans="2:65" s="13" customFormat="1">
      <c r="B1241" s="165"/>
      <c r="D1241" s="159" t="s">
        <v>184</v>
      </c>
      <c r="E1241" s="166" t="s">
        <v>1</v>
      </c>
      <c r="F1241" s="167" t="s">
        <v>1913</v>
      </c>
      <c r="H1241" s="168">
        <v>30.87</v>
      </c>
      <c r="I1241" s="169"/>
      <c r="L1241" s="165"/>
      <c r="M1241" s="170"/>
      <c r="T1241" s="171"/>
      <c r="AT1241" s="166" t="s">
        <v>184</v>
      </c>
      <c r="AU1241" s="166" t="s">
        <v>89</v>
      </c>
      <c r="AV1241" s="13" t="s">
        <v>89</v>
      </c>
      <c r="AW1241" s="13" t="s">
        <v>31</v>
      </c>
      <c r="AX1241" s="13" t="s">
        <v>76</v>
      </c>
      <c r="AY1241" s="166" t="s">
        <v>175</v>
      </c>
    </row>
    <row r="1242" spans="2:65" s="13" customFormat="1">
      <c r="B1242" s="165"/>
      <c r="D1242" s="159" t="s">
        <v>184</v>
      </c>
      <c r="E1242" s="166" t="s">
        <v>1</v>
      </c>
      <c r="F1242" s="167" t="s">
        <v>1914</v>
      </c>
      <c r="H1242" s="168">
        <v>40.06</v>
      </c>
      <c r="I1242" s="169"/>
      <c r="L1242" s="165"/>
      <c r="M1242" s="170"/>
      <c r="T1242" s="171"/>
      <c r="AT1242" s="166" t="s">
        <v>184</v>
      </c>
      <c r="AU1242" s="166" t="s">
        <v>89</v>
      </c>
      <c r="AV1242" s="13" t="s">
        <v>89</v>
      </c>
      <c r="AW1242" s="13" t="s">
        <v>31</v>
      </c>
      <c r="AX1242" s="13" t="s">
        <v>76</v>
      </c>
      <c r="AY1242" s="166" t="s">
        <v>175</v>
      </c>
    </row>
    <row r="1243" spans="2:65" s="13" customFormat="1">
      <c r="B1243" s="165"/>
      <c r="D1243" s="159" t="s">
        <v>184</v>
      </c>
      <c r="E1243" s="166" t="s">
        <v>1</v>
      </c>
      <c r="F1243" s="167" t="s">
        <v>1915</v>
      </c>
      <c r="H1243" s="168">
        <v>69.38</v>
      </c>
      <c r="I1243" s="169"/>
      <c r="L1243" s="165"/>
      <c r="M1243" s="170"/>
      <c r="T1243" s="171"/>
      <c r="AT1243" s="166" t="s">
        <v>184</v>
      </c>
      <c r="AU1243" s="166" t="s">
        <v>89</v>
      </c>
      <c r="AV1243" s="13" t="s">
        <v>89</v>
      </c>
      <c r="AW1243" s="13" t="s">
        <v>31</v>
      </c>
      <c r="AX1243" s="13" t="s">
        <v>76</v>
      </c>
      <c r="AY1243" s="166" t="s">
        <v>175</v>
      </c>
    </row>
    <row r="1244" spans="2:65" s="13" customFormat="1">
      <c r="B1244" s="165"/>
      <c r="D1244" s="159" t="s">
        <v>184</v>
      </c>
      <c r="E1244" s="166" t="s">
        <v>1</v>
      </c>
      <c r="F1244" s="167" t="s">
        <v>1916</v>
      </c>
      <c r="H1244" s="168">
        <v>72.58</v>
      </c>
      <c r="I1244" s="169"/>
      <c r="L1244" s="165"/>
      <c r="M1244" s="170"/>
      <c r="T1244" s="171"/>
      <c r="AT1244" s="166" t="s">
        <v>184</v>
      </c>
      <c r="AU1244" s="166" t="s">
        <v>89</v>
      </c>
      <c r="AV1244" s="13" t="s">
        <v>89</v>
      </c>
      <c r="AW1244" s="13" t="s">
        <v>31</v>
      </c>
      <c r="AX1244" s="13" t="s">
        <v>76</v>
      </c>
      <c r="AY1244" s="166" t="s">
        <v>175</v>
      </c>
    </row>
    <row r="1245" spans="2:65" s="13" customFormat="1">
      <c r="B1245" s="165"/>
      <c r="D1245" s="159" t="s">
        <v>184</v>
      </c>
      <c r="E1245" s="166" t="s">
        <v>1</v>
      </c>
      <c r="F1245" s="167" t="s">
        <v>1917</v>
      </c>
      <c r="H1245" s="168">
        <v>143.51</v>
      </c>
      <c r="I1245" s="169"/>
      <c r="L1245" s="165"/>
      <c r="M1245" s="170"/>
      <c r="T1245" s="171"/>
      <c r="AT1245" s="166" t="s">
        <v>184</v>
      </c>
      <c r="AU1245" s="166" t="s">
        <v>89</v>
      </c>
      <c r="AV1245" s="13" t="s">
        <v>89</v>
      </c>
      <c r="AW1245" s="13" t="s">
        <v>31</v>
      </c>
      <c r="AX1245" s="13" t="s">
        <v>76</v>
      </c>
      <c r="AY1245" s="166" t="s">
        <v>175</v>
      </c>
    </row>
    <row r="1246" spans="2:65" s="13" customFormat="1">
      <c r="B1246" s="165"/>
      <c r="D1246" s="159" t="s">
        <v>184</v>
      </c>
      <c r="E1246" s="166" t="s">
        <v>1</v>
      </c>
      <c r="F1246" s="167" t="s">
        <v>1918</v>
      </c>
      <c r="H1246" s="168">
        <v>16.43</v>
      </c>
      <c r="I1246" s="169"/>
      <c r="L1246" s="165"/>
      <c r="M1246" s="170"/>
      <c r="T1246" s="171"/>
      <c r="AT1246" s="166" t="s">
        <v>184</v>
      </c>
      <c r="AU1246" s="166" t="s">
        <v>89</v>
      </c>
      <c r="AV1246" s="13" t="s">
        <v>89</v>
      </c>
      <c r="AW1246" s="13" t="s">
        <v>31</v>
      </c>
      <c r="AX1246" s="13" t="s">
        <v>76</v>
      </c>
      <c r="AY1246" s="166" t="s">
        <v>175</v>
      </c>
    </row>
    <row r="1247" spans="2:65" s="13" customFormat="1">
      <c r="B1247" s="165"/>
      <c r="D1247" s="159" t="s">
        <v>184</v>
      </c>
      <c r="E1247" s="166" t="s">
        <v>1</v>
      </c>
      <c r="F1247" s="167" t="s">
        <v>1919</v>
      </c>
      <c r="H1247" s="168">
        <v>16.64</v>
      </c>
      <c r="I1247" s="169"/>
      <c r="L1247" s="165"/>
      <c r="M1247" s="170"/>
      <c r="T1247" s="171"/>
      <c r="AT1247" s="166" t="s">
        <v>184</v>
      </c>
      <c r="AU1247" s="166" t="s">
        <v>89</v>
      </c>
      <c r="AV1247" s="13" t="s">
        <v>89</v>
      </c>
      <c r="AW1247" s="13" t="s">
        <v>31</v>
      </c>
      <c r="AX1247" s="13" t="s">
        <v>76</v>
      </c>
      <c r="AY1247" s="166" t="s">
        <v>175</v>
      </c>
    </row>
    <row r="1248" spans="2:65" s="13" customFormat="1">
      <c r="B1248" s="165"/>
      <c r="D1248" s="159" t="s">
        <v>184</v>
      </c>
      <c r="E1248" s="166" t="s">
        <v>1</v>
      </c>
      <c r="F1248" s="167" t="s">
        <v>1920</v>
      </c>
      <c r="H1248" s="168">
        <v>37.049999999999997</v>
      </c>
      <c r="I1248" s="169"/>
      <c r="L1248" s="165"/>
      <c r="M1248" s="170"/>
      <c r="T1248" s="171"/>
      <c r="AT1248" s="166" t="s">
        <v>184</v>
      </c>
      <c r="AU1248" s="166" t="s">
        <v>89</v>
      </c>
      <c r="AV1248" s="13" t="s">
        <v>89</v>
      </c>
      <c r="AW1248" s="13" t="s">
        <v>31</v>
      </c>
      <c r="AX1248" s="13" t="s">
        <v>76</v>
      </c>
      <c r="AY1248" s="166" t="s">
        <v>175</v>
      </c>
    </row>
    <row r="1249" spans="2:51" s="13" customFormat="1">
      <c r="B1249" s="165"/>
      <c r="D1249" s="159" t="s">
        <v>184</v>
      </c>
      <c r="E1249" s="166" t="s">
        <v>1</v>
      </c>
      <c r="F1249" s="167" t="s">
        <v>1921</v>
      </c>
      <c r="H1249" s="168">
        <v>113.57</v>
      </c>
      <c r="I1249" s="169"/>
      <c r="L1249" s="165"/>
      <c r="M1249" s="170"/>
      <c r="T1249" s="171"/>
      <c r="AT1249" s="166" t="s">
        <v>184</v>
      </c>
      <c r="AU1249" s="166" t="s">
        <v>89</v>
      </c>
      <c r="AV1249" s="13" t="s">
        <v>89</v>
      </c>
      <c r="AW1249" s="13" t="s">
        <v>31</v>
      </c>
      <c r="AX1249" s="13" t="s">
        <v>76</v>
      </c>
      <c r="AY1249" s="166" t="s">
        <v>175</v>
      </c>
    </row>
    <row r="1250" spans="2:51" s="13" customFormat="1">
      <c r="B1250" s="165"/>
      <c r="D1250" s="159" t="s">
        <v>184</v>
      </c>
      <c r="E1250" s="166" t="s">
        <v>1</v>
      </c>
      <c r="F1250" s="167" t="s">
        <v>1922</v>
      </c>
      <c r="H1250" s="168">
        <v>13.33</v>
      </c>
      <c r="I1250" s="169"/>
      <c r="L1250" s="165"/>
      <c r="M1250" s="170"/>
      <c r="T1250" s="171"/>
      <c r="AT1250" s="166" t="s">
        <v>184</v>
      </c>
      <c r="AU1250" s="166" t="s">
        <v>89</v>
      </c>
      <c r="AV1250" s="13" t="s">
        <v>89</v>
      </c>
      <c r="AW1250" s="13" t="s">
        <v>31</v>
      </c>
      <c r="AX1250" s="13" t="s">
        <v>76</v>
      </c>
      <c r="AY1250" s="166" t="s">
        <v>175</v>
      </c>
    </row>
    <row r="1251" spans="2:51" s="13" customFormat="1">
      <c r="B1251" s="165"/>
      <c r="D1251" s="159" t="s">
        <v>184</v>
      </c>
      <c r="E1251" s="166" t="s">
        <v>1</v>
      </c>
      <c r="F1251" s="167" t="s">
        <v>1923</v>
      </c>
      <c r="H1251" s="168">
        <v>7.94</v>
      </c>
      <c r="I1251" s="169"/>
      <c r="L1251" s="165"/>
      <c r="M1251" s="170"/>
      <c r="T1251" s="171"/>
      <c r="AT1251" s="166" t="s">
        <v>184</v>
      </c>
      <c r="AU1251" s="166" t="s">
        <v>89</v>
      </c>
      <c r="AV1251" s="13" t="s">
        <v>89</v>
      </c>
      <c r="AW1251" s="13" t="s">
        <v>31</v>
      </c>
      <c r="AX1251" s="13" t="s">
        <v>76</v>
      </c>
      <c r="AY1251" s="166" t="s">
        <v>175</v>
      </c>
    </row>
    <row r="1252" spans="2:51" s="13" customFormat="1">
      <c r="B1252" s="165"/>
      <c r="D1252" s="159" t="s">
        <v>184</v>
      </c>
      <c r="E1252" s="166" t="s">
        <v>1</v>
      </c>
      <c r="F1252" s="167" t="s">
        <v>1924</v>
      </c>
      <c r="H1252" s="168">
        <v>4.25</v>
      </c>
      <c r="I1252" s="169"/>
      <c r="L1252" s="165"/>
      <c r="M1252" s="170"/>
      <c r="T1252" s="171"/>
      <c r="AT1252" s="166" t="s">
        <v>184</v>
      </c>
      <c r="AU1252" s="166" t="s">
        <v>89</v>
      </c>
      <c r="AV1252" s="13" t="s">
        <v>89</v>
      </c>
      <c r="AW1252" s="13" t="s">
        <v>31</v>
      </c>
      <c r="AX1252" s="13" t="s">
        <v>76</v>
      </c>
      <c r="AY1252" s="166" t="s">
        <v>175</v>
      </c>
    </row>
    <row r="1253" spans="2:51" s="13" customFormat="1">
      <c r="B1253" s="165"/>
      <c r="D1253" s="159" t="s">
        <v>184</v>
      </c>
      <c r="E1253" s="166" t="s">
        <v>1</v>
      </c>
      <c r="F1253" s="167" t="s">
        <v>1925</v>
      </c>
      <c r="H1253" s="168">
        <v>72.150000000000006</v>
      </c>
      <c r="I1253" s="169"/>
      <c r="L1253" s="165"/>
      <c r="M1253" s="170"/>
      <c r="T1253" s="171"/>
      <c r="AT1253" s="166" t="s">
        <v>184</v>
      </c>
      <c r="AU1253" s="166" t="s">
        <v>89</v>
      </c>
      <c r="AV1253" s="13" t="s">
        <v>89</v>
      </c>
      <c r="AW1253" s="13" t="s">
        <v>31</v>
      </c>
      <c r="AX1253" s="13" t="s">
        <v>76</v>
      </c>
      <c r="AY1253" s="166" t="s">
        <v>175</v>
      </c>
    </row>
    <row r="1254" spans="2:51" s="13" customFormat="1">
      <c r="B1254" s="165"/>
      <c r="D1254" s="159" t="s">
        <v>184</v>
      </c>
      <c r="E1254" s="166" t="s">
        <v>1</v>
      </c>
      <c r="F1254" s="167" t="s">
        <v>1926</v>
      </c>
      <c r="H1254" s="168">
        <v>4.5599999999999996</v>
      </c>
      <c r="I1254" s="169"/>
      <c r="L1254" s="165"/>
      <c r="M1254" s="170"/>
      <c r="T1254" s="171"/>
      <c r="AT1254" s="166" t="s">
        <v>184</v>
      </c>
      <c r="AU1254" s="166" t="s">
        <v>89</v>
      </c>
      <c r="AV1254" s="13" t="s">
        <v>89</v>
      </c>
      <c r="AW1254" s="13" t="s">
        <v>31</v>
      </c>
      <c r="AX1254" s="13" t="s">
        <v>76</v>
      </c>
      <c r="AY1254" s="166" t="s">
        <v>175</v>
      </c>
    </row>
    <row r="1255" spans="2:51" s="13" customFormat="1">
      <c r="B1255" s="165"/>
      <c r="D1255" s="159" t="s">
        <v>184</v>
      </c>
      <c r="E1255" s="166" t="s">
        <v>1</v>
      </c>
      <c r="F1255" s="167" t="s">
        <v>1927</v>
      </c>
      <c r="H1255" s="168">
        <v>437.58</v>
      </c>
      <c r="I1255" s="169"/>
      <c r="L1255" s="165"/>
      <c r="M1255" s="170"/>
      <c r="T1255" s="171"/>
      <c r="AT1255" s="166" t="s">
        <v>184</v>
      </c>
      <c r="AU1255" s="166" t="s">
        <v>89</v>
      </c>
      <c r="AV1255" s="13" t="s">
        <v>89</v>
      </c>
      <c r="AW1255" s="13" t="s">
        <v>31</v>
      </c>
      <c r="AX1255" s="13" t="s">
        <v>76</v>
      </c>
      <c r="AY1255" s="166" t="s">
        <v>175</v>
      </c>
    </row>
    <row r="1256" spans="2:51" s="13" customFormat="1">
      <c r="B1256" s="165"/>
      <c r="D1256" s="159" t="s">
        <v>184</v>
      </c>
      <c r="E1256" s="166" t="s">
        <v>1</v>
      </c>
      <c r="F1256" s="167" t="s">
        <v>1876</v>
      </c>
      <c r="H1256" s="168">
        <v>3.96</v>
      </c>
      <c r="I1256" s="169"/>
      <c r="L1256" s="165"/>
      <c r="M1256" s="170"/>
      <c r="T1256" s="171"/>
      <c r="AT1256" s="166" t="s">
        <v>184</v>
      </c>
      <c r="AU1256" s="166" t="s">
        <v>89</v>
      </c>
      <c r="AV1256" s="13" t="s">
        <v>89</v>
      </c>
      <c r="AW1256" s="13" t="s">
        <v>31</v>
      </c>
      <c r="AX1256" s="13" t="s">
        <v>76</v>
      </c>
      <c r="AY1256" s="166" t="s">
        <v>175</v>
      </c>
    </row>
    <row r="1257" spans="2:51" s="13" customFormat="1">
      <c r="B1257" s="165"/>
      <c r="D1257" s="159" t="s">
        <v>184</v>
      </c>
      <c r="E1257" s="166" t="s">
        <v>1</v>
      </c>
      <c r="F1257" s="167" t="s">
        <v>1877</v>
      </c>
      <c r="H1257" s="168">
        <v>26.46</v>
      </c>
      <c r="I1257" s="169"/>
      <c r="L1257" s="165"/>
      <c r="M1257" s="170"/>
      <c r="T1257" s="171"/>
      <c r="AT1257" s="166" t="s">
        <v>184</v>
      </c>
      <c r="AU1257" s="166" t="s">
        <v>89</v>
      </c>
      <c r="AV1257" s="13" t="s">
        <v>89</v>
      </c>
      <c r="AW1257" s="13" t="s">
        <v>31</v>
      </c>
      <c r="AX1257" s="13" t="s">
        <v>76</v>
      </c>
      <c r="AY1257" s="166" t="s">
        <v>175</v>
      </c>
    </row>
    <row r="1258" spans="2:51" s="13" customFormat="1">
      <c r="B1258" s="165"/>
      <c r="D1258" s="159" t="s">
        <v>184</v>
      </c>
      <c r="E1258" s="166" t="s">
        <v>1</v>
      </c>
      <c r="F1258" s="167" t="s">
        <v>1879</v>
      </c>
      <c r="H1258" s="168">
        <v>43.29</v>
      </c>
      <c r="I1258" s="169"/>
      <c r="L1258" s="165"/>
      <c r="M1258" s="170"/>
      <c r="T1258" s="171"/>
      <c r="AT1258" s="166" t="s">
        <v>184</v>
      </c>
      <c r="AU1258" s="166" t="s">
        <v>89</v>
      </c>
      <c r="AV1258" s="13" t="s">
        <v>89</v>
      </c>
      <c r="AW1258" s="13" t="s">
        <v>31</v>
      </c>
      <c r="AX1258" s="13" t="s">
        <v>76</v>
      </c>
      <c r="AY1258" s="166" t="s">
        <v>175</v>
      </c>
    </row>
    <row r="1259" spans="2:51" s="13" customFormat="1">
      <c r="B1259" s="165"/>
      <c r="D1259" s="159" t="s">
        <v>184</v>
      </c>
      <c r="E1259" s="166" t="s">
        <v>1</v>
      </c>
      <c r="F1259" s="167" t="s">
        <v>1929</v>
      </c>
      <c r="H1259" s="168">
        <v>72.319999999999993</v>
      </c>
      <c r="I1259" s="169"/>
      <c r="L1259" s="165"/>
      <c r="M1259" s="170"/>
      <c r="T1259" s="171"/>
      <c r="AT1259" s="166" t="s">
        <v>184</v>
      </c>
      <c r="AU1259" s="166" t="s">
        <v>89</v>
      </c>
      <c r="AV1259" s="13" t="s">
        <v>89</v>
      </c>
      <c r="AW1259" s="13" t="s">
        <v>31</v>
      </c>
      <c r="AX1259" s="13" t="s">
        <v>76</v>
      </c>
      <c r="AY1259" s="166" t="s">
        <v>175</v>
      </c>
    </row>
    <row r="1260" spans="2:51" s="13" customFormat="1">
      <c r="B1260" s="165"/>
      <c r="D1260" s="159" t="s">
        <v>184</v>
      </c>
      <c r="E1260" s="166" t="s">
        <v>1</v>
      </c>
      <c r="F1260" s="167" t="s">
        <v>1930</v>
      </c>
      <c r="H1260" s="168">
        <v>291.25</v>
      </c>
      <c r="I1260" s="169"/>
      <c r="L1260" s="165"/>
      <c r="M1260" s="170"/>
      <c r="T1260" s="171"/>
      <c r="AT1260" s="166" t="s">
        <v>184</v>
      </c>
      <c r="AU1260" s="166" t="s">
        <v>89</v>
      </c>
      <c r="AV1260" s="13" t="s">
        <v>89</v>
      </c>
      <c r="AW1260" s="13" t="s">
        <v>31</v>
      </c>
      <c r="AX1260" s="13" t="s">
        <v>76</v>
      </c>
      <c r="AY1260" s="166" t="s">
        <v>175</v>
      </c>
    </row>
    <row r="1261" spans="2:51" s="13" customFormat="1">
      <c r="B1261" s="165"/>
      <c r="D1261" s="159" t="s">
        <v>184</v>
      </c>
      <c r="E1261" s="166" t="s">
        <v>1</v>
      </c>
      <c r="F1261" s="167" t="s">
        <v>1931</v>
      </c>
      <c r="H1261" s="168">
        <v>70.209999999999994</v>
      </c>
      <c r="I1261" s="169"/>
      <c r="L1261" s="165"/>
      <c r="M1261" s="170"/>
      <c r="T1261" s="171"/>
      <c r="AT1261" s="166" t="s">
        <v>184</v>
      </c>
      <c r="AU1261" s="166" t="s">
        <v>89</v>
      </c>
      <c r="AV1261" s="13" t="s">
        <v>89</v>
      </c>
      <c r="AW1261" s="13" t="s">
        <v>31</v>
      </c>
      <c r="AX1261" s="13" t="s">
        <v>76</v>
      </c>
      <c r="AY1261" s="166" t="s">
        <v>175</v>
      </c>
    </row>
    <row r="1262" spans="2:51" s="13" customFormat="1">
      <c r="B1262" s="165"/>
      <c r="D1262" s="159" t="s">
        <v>184</v>
      </c>
      <c r="E1262" s="166" t="s">
        <v>1</v>
      </c>
      <c r="F1262" s="167" t="s">
        <v>1932</v>
      </c>
      <c r="H1262" s="168">
        <v>10.88</v>
      </c>
      <c r="I1262" s="169"/>
      <c r="L1262" s="165"/>
      <c r="M1262" s="170"/>
      <c r="T1262" s="171"/>
      <c r="AT1262" s="166" t="s">
        <v>184</v>
      </c>
      <c r="AU1262" s="166" t="s">
        <v>89</v>
      </c>
      <c r="AV1262" s="13" t="s">
        <v>89</v>
      </c>
      <c r="AW1262" s="13" t="s">
        <v>31</v>
      </c>
      <c r="AX1262" s="13" t="s">
        <v>76</v>
      </c>
      <c r="AY1262" s="166" t="s">
        <v>175</v>
      </c>
    </row>
    <row r="1263" spans="2:51" s="13" customFormat="1">
      <c r="B1263" s="165"/>
      <c r="D1263" s="159" t="s">
        <v>184</v>
      </c>
      <c r="E1263" s="166" t="s">
        <v>1</v>
      </c>
      <c r="F1263" s="167" t="s">
        <v>1933</v>
      </c>
      <c r="H1263" s="168">
        <v>254.16</v>
      </c>
      <c r="I1263" s="169"/>
      <c r="L1263" s="165"/>
      <c r="M1263" s="170"/>
      <c r="T1263" s="171"/>
      <c r="AT1263" s="166" t="s">
        <v>184</v>
      </c>
      <c r="AU1263" s="166" t="s">
        <v>89</v>
      </c>
      <c r="AV1263" s="13" t="s">
        <v>89</v>
      </c>
      <c r="AW1263" s="13" t="s">
        <v>31</v>
      </c>
      <c r="AX1263" s="13" t="s">
        <v>76</v>
      </c>
      <c r="AY1263" s="166" t="s">
        <v>175</v>
      </c>
    </row>
    <row r="1264" spans="2:51" s="13" customFormat="1">
      <c r="B1264" s="165"/>
      <c r="D1264" s="159" t="s">
        <v>184</v>
      </c>
      <c r="E1264" s="166" t="s">
        <v>1</v>
      </c>
      <c r="F1264" s="167" t="s">
        <v>1934</v>
      </c>
      <c r="H1264" s="168">
        <v>115.32</v>
      </c>
      <c r="I1264" s="169"/>
      <c r="L1264" s="165"/>
      <c r="M1264" s="170"/>
      <c r="T1264" s="171"/>
      <c r="AT1264" s="166" t="s">
        <v>184</v>
      </c>
      <c r="AU1264" s="166" t="s">
        <v>89</v>
      </c>
      <c r="AV1264" s="13" t="s">
        <v>89</v>
      </c>
      <c r="AW1264" s="13" t="s">
        <v>31</v>
      </c>
      <c r="AX1264" s="13" t="s">
        <v>76</v>
      </c>
      <c r="AY1264" s="166" t="s">
        <v>175</v>
      </c>
    </row>
    <row r="1265" spans="2:65" s="13" customFormat="1">
      <c r="B1265" s="165"/>
      <c r="D1265" s="159" t="s">
        <v>184</v>
      </c>
      <c r="E1265" s="166" t="s">
        <v>1</v>
      </c>
      <c r="F1265" s="167" t="s">
        <v>1935</v>
      </c>
      <c r="H1265" s="168">
        <v>18.93</v>
      </c>
      <c r="I1265" s="169"/>
      <c r="L1265" s="165"/>
      <c r="M1265" s="170"/>
      <c r="T1265" s="171"/>
      <c r="AT1265" s="166" t="s">
        <v>184</v>
      </c>
      <c r="AU1265" s="166" t="s">
        <v>89</v>
      </c>
      <c r="AV1265" s="13" t="s">
        <v>89</v>
      </c>
      <c r="AW1265" s="13" t="s">
        <v>31</v>
      </c>
      <c r="AX1265" s="13" t="s">
        <v>76</v>
      </c>
      <c r="AY1265" s="166" t="s">
        <v>175</v>
      </c>
    </row>
    <row r="1266" spans="2:65" s="13" customFormat="1">
      <c r="B1266" s="165"/>
      <c r="D1266" s="159" t="s">
        <v>184</v>
      </c>
      <c r="E1266" s="166" t="s">
        <v>1</v>
      </c>
      <c r="F1266" s="167" t="s">
        <v>1936</v>
      </c>
      <c r="H1266" s="168">
        <v>9.6300000000000008</v>
      </c>
      <c r="I1266" s="169"/>
      <c r="L1266" s="165"/>
      <c r="M1266" s="170"/>
      <c r="T1266" s="171"/>
      <c r="AT1266" s="166" t="s">
        <v>184</v>
      </c>
      <c r="AU1266" s="166" t="s">
        <v>89</v>
      </c>
      <c r="AV1266" s="13" t="s">
        <v>89</v>
      </c>
      <c r="AW1266" s="13" t="s">
        <v>31</v>
      </c>
      <c r="AX1266" s="13" t="s">
        <v>76</v>
      </c>
      <c r="AY1266" s="166" t="s">
        <v>175</v>
      </c>
    </row>
    <row r="1267" spans="2:65" s="13" customFormat="1">
      <c r="B1267" s="165"/>
      <c r="D1267" s="159" t="s">
        <v>184</v>
      </c>
      <c r="E1267" s="166" t="s">
        <v>1</v>
      </c>
      <c r="F1267" s="167" t="s">
        <v>1937</v>
      </c>
      <c r="H1267" s="168">
        <v>146.29</v>
      </c>
      <c r="I1267" s="169"/>
      <c r="L1267" s="165"/>
      <c r="M1267" s="170"/>
      <c r="T1267" s="171"/>
      <c r="AT1267" s="166" t="s">
        <v>184</v>
      </c>
      <c r="AU1267" s="166" t="s">
        <v>89</v>
      </c>
      <c r="AV1267" s="13" t="s">
        <v>89</v>
      </c>
      <c r="AW1267" s="13" t="s">
        <v>31</v>
      </c>
      <c r="AX1267" s="13" t="s">
        <v>76</v>
      </c>
      <c r="AY1267" s="166" t="s">
        <v>175</v>
      </c>
    </row>
    <row r="1268" spans="2:65" s="13" customFormat="1">
      <c r="B1268" s="165"/>
      <c r="D1268" s="159" t="s">
        <v>184</v>
      </c>
      <c r="E1268" s="166" t="s">
        <v>1</v>
      </c>
      <c r="F1268" s="167" t="s">
        <v>1938</v>
      </c>
      <c r="H1268" s="168">
        <v>20.03</v>
      </c>
      <c r="I1268" s="169"/>
      <c r="L1268" s="165"/>
      <c r="M1268" s="170"/>
      <c r="T1268" s="171"/>
      <c r="AT1268" s="166" t="s">
        <v>184</v>
      </c>
      <c r="AU1268" s="166" t="s">
        <v>89</v>
      </c>
      <c r="AV1268" s="13" t="s">
        <v>89</v>
      </c>
      <c r="AW1268" s="13" t="s">
        <v>31</v>
      </c>
      <c r="AX1268" s="13" t="s">
        <v>76</v>
      </c>
      <c r="AY1268" s="166" t="s">
        <v>175</v>
      </c>
    </row>
    <row r="1269" spans="2:65" s="13" customFormat="1">
      <c r="B1269" s="165"/>
      <c r="D1269" s="159" t="s">
        <v>184</v>
      </c>
      <c r="E1269" s="166" t="s">
        <v>1</v>
      </c>
      <c r="F1269" s="167" t="s">
        <v>1939</v>
      </c>
      <c r="H1269" s="168">
        <v>16.84</v>
      </c>
      <c r="I1269" s="169"/>
      <c r="L1269" s="165"/>
      <c r="M1269" s="170"/>
      <c r="T1269" s="171"/>
      <c r="AT1269" s="166" t="s">
        <v>184</v>
      </c>
      <c r="AU1269" s="166" t="s">
        <v>89</v>
      </c>
      <c r="AV1269" s="13" t="s">
        <v>89</v>
      </c>
      <c r="AW1269" s="13" t="s">
        <v>31</v>
      </c>
      <c r="AX1269" s="13" t="s">
        <v>76</v>
      </c>
      <c r="AY1269" s="166" t="s">
        <v>175</v>
      </c>
    </row>
    <row r="1270" spans="2:65" s="13" customFormat="1">
      <c r="B1270" s="165"/>
      <c r="D1270" s="159" t="s">
        <v>184</v>
      </c>
      <c r="E1270" s="166" t="s">
        <v>1</v>
      </c>
      <c r="F1270" s="167" t="s">
        <v>1940</v>
      </c>
      <c r="H1270" s="168">
        <v>37.97</v>
      </c>
      <c r="I1270" s="169"/>
      <c r="L1270" s="165"/>
      <c r="M1270" s="170"/>
      <c r="T1270" s="171"/>
      <c r="AT1270" s="166" t="s">
        <v>184</v>
      </c>
      <c r="AU1270" s="166" t="s">
        <v>89</v>
      </c>
      <c r="AV1270" s="13" t="s">
        <v>89</v>
      </c>
      <c r="AW1270" s="13" t="s">
        <v>31</v>
      </c>
      <c r="AX1270" s="13" t="s">
        <v>76</v>
      </c>
      <c r="AY1270" s="166" t="s">
        <v>175</v>
      </c>
    </row>
    <row r="1271" spans="2:65" s="13" customFormat="1">
      <c r="B1271" s="165"/>
      <c r="D1271" s="159" t="s">
        <v>184</v>
      </c>
      <c r="E1271" s="166" t="s">
        <v>1</v>
      </c>
      <c r="F1271" s="167" t="s">
        <v>1941</v>
      </c>
      <c r="H1271" s="168">
        <v>92.67</v>
      </c>
      <c r="I1271" s="169"/>
      <c r="L1271" s="165"/>
      <c r="M1271" s="170"/>
      <c r="T1271" s="171"/>
      <c r="AT1271" s="166" t="s">
        <v>184</v>
      </c>
      <c r="AU1271" s="166" t="s">
        <v>89</v>
      </c>
      <c r="AV1271" s="13" t="s">
        <v>89</v>
      </c>
      <c r="AW1271" s="13" t="s">
        <v>31</v>
      </c>
      <c r="AX1271" s="13" t="s">
        <v>76</v>
      </c>
      <c r="AY1271" s="166" t="s">
        <v>175</v>
      </c>
    </row>
    <row r="1272" spans="2:65" s="14" customFormat="1">
      <c r="B1272" s="183"/>
      <c r="D1272" s="159" t="s">
        <v>184</v>
      </c>
      <c r="E1272" s="184" t="s">
        <v>1</v>
      </c>
      <c r="F1272" s="185" t="s">
        <v>204</v>
      </c>
      <c r="H1272" s="186">
        <v>2385.5100000000002</v>
      </c>
      <c r="I1272" s="187"/>
      <c r="L1272" s="183"/>
      <c r="M1272" s="188"/>
      <c r="T1272" s="189"/>
      <c r="AT1272" s="184" t="s">
        <v>184</v>
      </c>
      <c r="AU1272" s="184" t="s">
        <v>89</v>
      </c>
      <c r="AV1272" s="14" t="s">
        <v>182</v>
      </c>
      <c r="AW1272" s="14" t="s">
        <v>31</v>
      </c>
      <c r="AX1272" s="14" t="s">
        <v>83</v>
      </c>
      <c r="AY1272" s="184" t="s">
        <v>175</v>
      </c>
    </row>
    <row r="1273" spans="2:65" s="1" customFormat="1" ht="24.2" customHeight="1">
      <c r="B1273" s="143"/>
      <c r="C1273" s="144" t="s">
        <v>2423</v>
      </c>
      <c r="D1273" s="144" t="s">
        <v>178</v>
      </c>
      <c r="E1273" s="145" t="s">
        <v>2424</v>
      </c>
      <c r="F1273" s="146" t="s">
        <v>2425</v>
      </c>
      <c r="G1273" s="147" t="s">
        <v>432</v>
      </c>
      <c r="H1273" s="190"/>
      <c r="I1273" s="149"/>
      <c r="J1273" s="150">
        <f>ROUND(I1273*H1273,2)</f>
        <v>0</v>
      </c>
      <c r="K1273" s="151"/>
      <c r="L1273" s="32"/>
      <c r="M1273" s="152" t="s">
        <v>1</v>
      </c>
      <c r="N1273" s="153" t="s">
        <v>42</v>
      </c>
      <c r="P1273" s="154">
        <f>O1273*H1273</f>
        <v>0</v>
      </c>
      <c r="Q1273" s="154">
        <v>0</v>
      </c>
      <c r="R1273" s="154">
        <f>Q1273*H1273</f>
        <v>0</v>
      </c>
      <c r="S1273" s="154">
        <v>0</v>
      </c>
      <c r="T1273" s="155">
        <f>S1273*H1273</f>
        <v>0</v>
      </c>
      <c r="AR1273" s="156" t="s">
        <v>321</v>
      </c>
      <c r="AT1273" s="156" t="s">
        <v>178</v>
      </c>
      <c r="AU1273" s="156" t="s">
        <v>89</v>
      </c>
      <c r="AY1273" s="17" t="s">
        <v>175</v>
      </c>
      <c r="BE1273" s="157">
        <f>IF(N1273="základná",J1273,0)</f>
        <v>0</v>
      </c>
      <c r="BF1273" s="157">
        <f>IF(N1273="znížená",J1273,0)</f>
        <v>0</v>
      </c>
      <c r="BG1273" s="157">
        <f>IF(N1273="zákl. prenesená",J1273,0)</f>
        <v>0</v>
      </c>
      <c r="BH1273" s="157">
        <f>IF(N1273="zníž. prenesená",J1273,0)</f>
        <v>0</v>
      </c>
      <c r="BI1273" s="157">
        <f>IF(N1273="nulová",J1273,0)</f>
        <v>0</v>
      </c>
      <c r="BJ1273" s="17" t="s">
        <v>89</v>
      </c>
      <c r="BK1273" s="157">
        <f>ROUND(I1273*H1273,2)</f>
        <v>0</v>
      </c>
      <c r="BL1273" s="17" t="s">
        <v>321</v>
      </c>
      <c r="BM1273" s="156" t="s">
        <v>2426</v>
      </c>
    </row>
    <row r="1274" spans="2:65" s="11" customFormat="1" ht="22.9" customHeight="1">
      <c r="B1274" s="131"/>
      <c r="D1274" s="132" t="s">
        <v>75</v>
      </c>
      <c r="E1274" s="141" t="s">
        <v>2427</v>
      </c>
      <c r="F1274" s="141" t="s">
        <v>2428</v>
      </c>
      <c r="I1274" s="134"/>
      <c r="J1274" s="142">
        <f>BK1274</f>
        <v>0</v>
      </c>
      <c r="L1274" s="131"/>
      <c r="M1274" s="136"/>
      <c r="P1274" s="137">
        <f>SUM(P1275:P1296)</f>
        <v>0</v>
      </c>
      <c r="R1274" s="137">
        <f>SUM(R1275:R1296)</f>
        <v>8.9666110550000013</v>
      </c>
      <c r="T1274" s="138">
        <f>SUM(T1275:T1296)</f>
        <v>0</v>
      </c>
      <c r="AR1274" s="132" t="s">
        <v>89</v>
      </c>
      <c r="AT1274" s="139" t="s">
        <v>75</v>
      </c>
      <c r="AU1274" s="139" t="s">
        <v>83</v>
      </c>
      <c r="AY1274" s="132" t="s">
        <v>175</v>
      </c>
      <c r="BK1274" s="140">
        <f>SUM(BK1275:BK1296)</f>
        <v>0</v>
      </c>
    </row>
    <row r="1275" spans="2:65" s="1" customFormat="1" ht="37.9" customHeight="1">
      <c r="B1275" s="143"/>
      <c r="C1275" s="144" t="s">
        <v>2429</v>
      </c>
      <c r="D1275" s="144" t="s">
        <v>178</v>
      </c>
      <c r="E1275" s="145" t="s">
        <v>2430</v>
      </c>
      <c r="F1275" s="146" t="s">
        <v>2431</v>
      </c>
      <c r="G1275" s="147" t="s">
        <v>197</v>
      </c>
      <c r="H1275" s="148">
        <v>363.065</v>
      </c>
      <c r="I1275" s="149"/>
      <c r="J1275" s="150">
        <f>ROUND(I1275*H1275,2)</f>
        <v>0</v>
      </c>
      <c r="K1275" s="151"/>
      <c r="L1275" s="32"/>
      <c r="M1275" s="152" t="s">
        <v>1</v>
      </c>
      <c r="N1275" s="153" t="s">
        <v>42</v>
      </c>
      <c r="P1275" s="154">
        <f>O1275*H1275</f>
        <v>0</v>
      </c>
      <c r="Q1275" s="154">
        <v>2.647E-3</v>
      </c>
      <c r="R1275" s="154">
        <f>Q1275*H1275</f>
        <v>0.96103305500000002</v>
      </c>
      <c r="S1275" s="154">
        <v>0</v>
      </c>
      <c r="T1275" s="155">
        <f>S1275*H1275</f>
        <v>0</v>
      </c>
      <c r="AR1275" s="156" t="s">
        <v>321</v>
      </c>
      <c r="AT1275" s="156" t="s">
        <v>178</v>
      </c>
      <c r="AU1275" s="156" t="s">
        <v>89</v>
      </c>
      <c r="AY1275" s="17" t="s">
        <v>175</v>
      </c>
      <c r="BE1275" s="157">
        <f>IF(N1275="základná",J1275,0)</f>
        <v>0</v>
      </c>
      <c r="BF1275" s="157">
        <f>IF(N1275="znížená",J1275,0)</f>
        <v>0</v>
      </c>
      <c r="BG1275" s="157">
        <f>IF(N1275="zákl. prenesená",J1275,0)</f>
        <v>0</v>
      </c>
      <c r="BH1275" s="157">
        <f>IF(N1275="zníž. prenesená",J1275,0)</f>
        <v>0</v>
      </c>
      <c r="BI1275" s="157">
        <f>IF(N1275="nulová",J1275,0)</f>
        <v>0</v>
      </c>
      <c r="BJ1275" s="17" t="s">
        <v>89</v>
      </c>
      <c r="BK1275" s="157">
        <f>ROUND(I1275*H1275,2)</f>
        <v>0</v>
      </c>
      <c r="BL1275" s="17" t="s">
        <v>321</v>
      </c>
      <c r="BM1275" s="156" t="s">
        <v>2432</v>
      </c>
    </row>
    <row r="1276" spans="2:65" s="12" customFormat="1">
      <c r="B1276" s="158"/>
      <c r="D1276" s="159" t="s">
        <v>184</v>
      </c>
      <c r="E1276" s="160" t="s">
        <v>1</v>
      </c>
      <c r="F1276" s="161" t="s">
        <v>2433</v>
      </c>
      <c r="H1276" s="160" t="s">
        <v>1</v>
      </c>
      <c r="I1276" s="162"/>
      <c r="L1276" s="158"/>
      <c r="M1276" s="163"/>
      <c r="T1276" s="164"/>
      <c r="AT1276" s="160" t="s">
        <v>184</v>
      </c>
      <c r="AU1276" s="160" t="s">
        <v>89</v>
      </c>
      <c r="AV1276" s="12" t="s">
        <v>83</v>
      </c>
      <c r="AW1276" s="12" t="s">
        <v>31</v>
      </c>
      <c r="AX1276" s="12" t="s">
        <v>76</v>
      </c>
      <c r="AY1276" s="160" t="s">
        <v>175</v>
      </c>
    </row>
    <row r="1277" spans="2:65" s="13" customFormat="1">
      <c r="B1277" s="165"/>
      <c r="D1277" s="159" t="s">
        <v>184</v>
      </c>
      <c r="E1277" s="166" t="s">
        <v>1</v>
      </c>
      <c r="F1277" s="167" t="s">
        <v>1713</v>
      </c>
      <c r="H1277" s="168">
        <v>36.237000000000002</v>
      </c>
      <c r="I1277" s="169"/>
      <c r="L1277" s="165"/>
      <c r="M1277" s="170"/>
      <c r="T1277" s="171"/>
      <c r="AT1277" s="166" t="s">
        <v>184</v>
      </c>
      <c r="AU1277" s="166" t="s">
        <v>89</v>
      </c>
      <c r="AV1277" s="13" t="s">
        <v>89</v>
      </c>
      <c r="AW1277" s="13" t="s">
        <v>31</v>
      </c>
      <c r="AX1277" s="13" t="s">
        <v>76</v>
      </c>
      <c r="AY1277" s="166" t="s">
        <v>175</v>
      </c>
    </row>
    <row r="1278" spans="2:65" s="13" customFormat="1">
      <c r="B1278" s="165"/>
      <c r="D1278" s="159" t="s">
        <v>184</v>
      </c>
      <c r="E1278" s="166" t="s">
        <v>1</v>
      </c>
      <c r="F1278" s="167" t="s">
        <v>1714</v>
      </c>
      <c r="H1278" s="168">
        <v>11.141999999999999</v>
      </c>
      <c r="I1278" s="169"/>
      <c r="L1278" s="165"/>
      <c r="M1278" s="170"/>
      <c r="T1278" s="171"/>
      <c r="AT1278" s="166" t="s">
        <v>184</v>
      </c>
      <c r="AU1278" s="166" t="s">
        <v>89</v>
      </c>
      <c r="AV1278" s="13" t="s">
        <v>89</v>
      </c>
      <c r="AW1278" s="13" t="s">
        <v>31</v>
      </c>
      <c r="AX1278" s="13" t="s">
        <v>76</v>
      </c>
      <c r="AY1278" s="166" t="s">
        <v>175</v>
      </c>
    </row>
    <row r="1279" spans="2:65" s="13" customFormat="1">
      <c r="B1279" s="165"/>
      <c r="D1279" s="159" t="s">
        <v>184</v>
      </c>
      <c r="E1279" s="166" t="s">
        <v>1</v>
      </c>
      <c r="F1279" s="167" t="s">
        <v>1715</v>
      </c>
      <c r="H1279" s="168">
        <v>8.0579999999999998</v>
      </c>
      <c r="I1279" s="169"/>
      <c r="L1279" s="165"/>
      <c r="M1279" s="170"/>
      <c r="T1279" s="171"/>
      <c r="AT1279" s="166" t="s">
        <v>184</v>
      </c>
      <c r="AU1279" s="166" t="s">
        <v>89</v>
      </c>
      <c r="AV1279" s="13" t="s">
        <v>89</v>
      </c>
      <c r="AW1279" s="13" t="s">
        <v>31</v>
      </c>
      <c r="AX1279" s="13" t="s">
        <v>76</v>
      </c>
      <c r="AY1279" s="166" t="s">
        <v>175</v>
      </c>
    </row>
    <row r="1280" spans="2:65" s="13" customFormat="1">
      <c r="B1280" s="165"/>
      <c r="D1280" s="159" t="s">
        <v>184</v>
      </c>
      <c r="E1280" s="166" t="s">
        <v>1</v>
      </c>
      <c r="F1280" s="167" t="s">
        <v>1716</v>
      </c>
      <c r="H1280" s="168">
        <v>7.6379999999999999</v>
      </c>
      <c r="I1280" s="169"/>
      <c r="L1280" s="165"/>
      <c r="M1280" s="170"/>
      <c r="T1280" s="171"/>
      <c r="AT1280" s="166" t="s">
        <v>184</v>
      </c>
      <c r="AU1280" s="166" t="s">
        <v>89</v>
      </c>
      <c r="AV1280" s="13" t="s">
        <v>89</v>
      </c>
      <c r="AW1280" s="13" t="s">
        <v>31</v>
      </c>
      <c r="AX1280" s="13" t="s">
        <v>76</v>
      </c>
      <c r="AY1280" s="166" t="s">
        <v>175</v>
      </c>
    </row>
    <row r="1281" spans="2:65" s="13" customFormat="1" ht="33.75">
      <c r="B1281" s="165"/>
      <c r="D1281" s="159" t="s">
        <v>184</v>
      </c>
      <c r="E1281" s="166" t="s">
        <v>1</v>
      </c>
      <c r="F1281" s="167" t="s">
        <v>1717</v>
      </c>
      <c r="H1281" s="168">
        <v>39.219000000000001</v>
      </c>
      <c r="I1281" s="169"/>
      <c r="L1281" s="165"/>
      <c r="M1281" s="170"/>
      <c r="T1281" s="171"/>
      <c r="AT1281" s="166" t="s">
        <v>184</v>
      </c>
      <c r="AU1281" s="166" t="s">
        <v>89</v>
      </c>
      <c r="AV1281" s="13" t="s">
        <v>89</v>
      </c>
      <c r="AW1281" s="13" t="s">
        <v>31</v>
      </c>
      <c r="AX1281" s="13" t="s">
        <v>76</v>
      </c>
      <c r="AY1281" s="166" t="s">
        <v>175</v>
      </c>
    </row>
    <row r="1282" spans="2:65" s="13" customFormat="1">
      <c r="B1282" s="165"/>
      <c r="D1282" s="159" t="s">
        <v>184</v>
      </c>
      <c r="E1282" s="166" t="s">
        <v>1</v>
      </c>
      <c r="F1282" s="167" t="s">
        <v>1718</v>
      </c>
      <c r="H1282" s="168">
        <v>2.25</v>
      </c>
      <c r="I1282" s="169"/>
      <c r="L1282" s="165"/>
      <c r="M1282" s="170"/>
      <c r="T1282" s="171"/>
      <c r="AT1282" s="166" t="s">
        <v>184</v>
      </c>
      <c r="AU1282" s="166" t="s">
        <v>89</v>
      </c>
      <c r="AV1282" s="13" t="s">
        <v>89</v>
      </c>
      <c r="AW1282" s="13" t="s">
        <v>31</v>
      </c>
      <c r="AX1282" s="13" t="s">
        <v>76</v>
      </c>
      <c r="AY1282" s="166" t="s">
        <v>175</v>
      </c>
    </row>
    <row r="1283" spans="2:65" s="13" customFormat="1">
      <c r="B1283" s="165"/>
      <c r="D1283" s="159" t="s">
        <v>184</v>
      </c>
      <c r="E1283" s="166" t="s">
        <v>1</v>
      </c>
      <c r="F1283" s="167" t="s">
        <v>1719</v>
      </c>
      <c r="H1283" s="168">
        <v>2.25</v>
      </c>
      <c r="I1283" s="169"/>
      <c r="L1283" s="165"/>
      <c r="M1283" s="170"/>
      <c r="T1283" s="171"/>
      <c r="AT1283" s="166" t="s">
        <v>184</v>
      </c>
      <c r="AU1283" s="166" t="s">
        <v>89</v>
      </c>
      <c r="AV1283" s="13" t="s">
        <v>89</v>
      </c>
      <c r="AW1283" s="13" t="s">
        <v>31</v>
      </c>
      <c r="AX1283" s="13" t="s">
        <v>76</v>
      </c>
      <c r="AY1283" s="166" t="s">
        <v>175</v>
      </c>
    </row>
    <row r="1284" spans="2:65" s="13" customFormat="1" ht="33.75">
      <c r="B1284" s="165"/>
      <c r="D1284" s="159" t="s">
        <v>184</v>
      </c>
      <c r="E1284" s="166" t="s">
        <v>1</v>
      </c>
      <c r="F1284" s="167" t="s">
        <v>1720</v>
      </c>
      <c r="H1284" s="168">
        <v>53.954999999999998</v>
      </c>
      <c r="I1284" s="169"/>
      <c r="L1284" s="165"/>
      <c r="M1284" s="170"/>
      <c r="T1284" s="171"/>
      <c r="AT1284" s="166" t="s">
        <v>184</v>
      </c>
      <c r="AU1284" s="166" t="s">
        <v>89</v>
      </c>
      <c r="AV1284" s="13" t="s">
        <v>89</v>
      </c>
      <c r="AW1284" s="13" t="s">
        <v>31</v>
      </c>
      <c r="AX1284" s="13" t="s">
        <v>76</v>
      </c>
      <c r="AY1284" s="166" t="s">
        <v>175</v>
      </c>
    </row>
    <row r="1285" spans="2:65" s="13" customFormat="1">
      <c r="B1285" s="165"/>
      <c r="D1285" s="159" t="s">
        <v>184</v>
      </c>
      <c r="E1285" s="166" t="s">
        <v>1</v>
      </c>
      <c r="F1285" s="167" t="s">
        <v>2434</v>
      </c>
      <c r="H1285" s="168">
        <v>17.652000000000001</v>
      </c>
      <c r="I1285" s="169"/>
      <c r="L1285" s="165"/>
      <c r="M1285" s="170"/>
      <c r="T1285" s="171"/>
      <c r="AT1285" s="166" t="s">
        <v>184</v>
      </c>
      <c r="AU1285" s="166" t="s">
        <v>89</v>
      </c>
      <c r="AV1285" s="13" t="s">
        <v>89</v>
      </c>
      <c r="AW1285" s="13" t="s">
        <v>31</v>
      </c>
      <c r="AX1285" s="13" t="s">
        <v>76</v>
      </c>
      <c r="AY1285" s="166" t="s">
        <v>175</v>
      </c>
    </row>
    <row r="1286" spans="2:65" s="13" customFormat="1">
      <c r="B1286" s="165"/>
      <c r="D1286" s="159" t="s">
        <v>184</v>
      </c>
      <c r="E1286" s="166" t="s">
        <v>1</v>
      </c>
      <c r="F1286" s="167" t="s">
        <v>2435</v>
      </c>
      <c r="H1286" s="168">
        <v>16.224</v>
      </c>
      <c r="I1286" s="169"/>
      <c r="L1286" s="165"/>
      <c r="M1286" s="170"/>
      <c r="T1286" s="171"/>
      <c r="AT1286" s="166" t="s">
        <v>184</v>
      </c>
      <c r="AU1286" s="166" t="s">
        <v>89</v>
      </c>
      <c r="AV1286" s="13" t="s">
        <v>89</v>
      </c>
      <c r="AW1286" s="13" t="s">
        <v>31</v>
      </c>
      <c r="AX1286" s="13" t="s">
        <v>76</v>
      </c>
      <c r="AY1286" s="166" t="s">
        <v>175</v>
      </c>
    </row>
    <row r="1287" spans="2:65" s="13" customFormat="1" ht="22.5">
      <c r="B1287" s="165"/>
      <c r="D1287" s="159" t="s">
        <v>184</v>
      </c>
      <c r="E1287" s="166" t="s">
        <v>1</v>
      </c>
      <c r="F1287" s="167" t="s">
        <v>1723</v>
      </c>
      <c r="H1287" s="168">
        <v>43.847999999999999</v>
      </c>
      <c r="I1287" s="169"/>
      <c r="L1287" s="165"/>
      <c r="M1287" s="170"/>
      <c r="T1287" s="171"/>
      <c r="AT1287" s="166" t="s">
        <v>184</v>
      </c>
      <c r="AU1287" s="166" t="s">
        <v>89</v>
      </c>
      <c r="AV1287" s="13" t="s">
        <v>89</v>
      </c>
      <c r="AW1287" s="13" t="s">
        <v>31</v>
      </c>
      <c r="AX1287" s="13" t="s">
        <v>76</v>
      </c>
      <c r="AY1287" s="166" t="s">
        <v>175</v>
      </c>
    </row>
    <row r="1288" spans="2:65" s="13" customFormat="1">
      <c r="B1288" s="165"/>
      <c r="D1288" s="159" t="s">
        <v>184</v>
      </c>
      <c r="E1288" s="166" t="s">
        <v>1</v>
      </c>
      <c r="F1288" s="167" t="s">
        <v>1724</v>
      </c>
      <c r="H1288" s="168">
        <v>1.758</v>
      </c>
      <c r="I1288" s="169"/>
      <c r="L1288" s="165"/>
      <c r="M1288" s="170"/>
      <c r="T1288" s="171"/>
      <c r="AT1288" s="166" t="s">
        <v>184</v>
      </c>
      <c r="AU1288" s="166" t="s">
        <v>89</v>
      </c>
      <c r="AV1288" s="13" t="s">
        <v>89</v>
      </c>
      <c r="AW1288" s="13" t="s">
        <v>31</v>
      </c>
      <c r="AX1288" s="13" t="s">
        <v>76</v>
      </c>
      <c r="AY1288" s="166" t="s">
        <v>175</v>
      </c>
    </row>
    <row r="1289" spans="2:65" s="13" customFormat="1">
      <c r="B1289" s="165"/>
      <c r="D1289" s="159" t="s">
        <v>184</v>
      </c>
      <c r="E1289" s="166" t="s">
        <v>1</v>
      </c>
      <c r="F1289" s="167" t="s">
        <v>1725</v>
      </c>
      <c r="H1289" s="168">
        <v>18.597000000000001</v>
      </c>
      <c r="I1289" s="169"/>
      <c r="L1289" s="165"/>
      <c r="M1289" s="170"/>
      <c r="T1289" s="171"/>
      <c r="AT1289" s="166" t="s">
        <v>184</v>
      </c>
      <c r="AU1289" s="166" t="s">
        <v>89</v>
      </c>
      <c r="AV1289" s="13" t="s">
        <v>89</v>
      </c>
      <c r="AW1289" s="13" t="s">
        <v>31</v>
      </c>
      <c r="AX1289" s="13" t="s">
        <v>76</v>
      </c>
      <c r="AY1289" s="166" t="s">
        <v>175</v>
      </c>
    </row>
    <row r="1290" spans="2:65" s="13" customFormat="1">
      <c r="B1290" s="165"/>
      <c r="D1290" s="159" t="s">
        <v>184</v>
      </c>
      <c r="E1290" s="166" t="s">
        <v>1</v>
      </c>
      <c r="F1290" s="167" t="s">
        <v>1726</v>
      </c>
      <c r="H1290" s="168">
        <v>4.3010000000000002</v>
      </c>
      <c r="I1290" s="169"/>
      <c r="L1290" s="165"/>
      <c r="M1290" s="170"/>
      <c r="T1290" s="171"/>
      <c r="AT1290" s="166" t="s">
        <v>184</v>
      </c>
      <c r="AU1290" s="166" t="s">
        <v>89</v>
      </c>
      <c r="AV1290" s="13" t="s">
        <v>89</v>
      </c>
      <c r="AW1290" s="13" t="s">
        <v>31</v>
      </c>
      <c r="AX1290" s="13" t="s">
        <v>76</v>
      </c>
      <c r="AY1290" s="166" t="s">
        <v>175</v>
      </c>
    </row>
    <row r="1291" spans="2:65" s="13" customFormat="1" ht="33.75">
      <c r="B1291" s="165"/>
      <c r="D1291" s="159" t="s">
        <v>184</v>
      </c>
      <c r="E1291" s="166" t="s">
        <v>1</v>
      </c>
      <c r="F1291" s="167" t="s">
        <v>1727</v>
      </c>
      <c r="H1291" s="168">
        <v>53.438000000000002</v>
      </c>
      <c r="I1291" s="169"/>
      <c r="L1291" s="165"/>
      <c r="M1291" s="170"/>
      <c r="T1291" s="171"/>
      <c r="AT1291" s="166" t="s">
        <v>184</v>
      </c>
      <c r="AU1291" s="166" t="s">
        <v>89</v>
      </c>
      <c r="AV1291" s="13" t="s">
        <v>89</v>
      </c>
      <c r="AW1291" s="13" t="s">
        <v>31</v>
      </c>
      <c r="AX1291" s="13" t="s">
        <v>76</v>
      </c>
      <c r="AY1291" s="166" t="s">
        <v>175</v>
      </c>
    </row>
    <row r="1292" spans="2:65" s="13" customFormat="1" ht="22.5">
      <c r="B1292" s="165"/>
      <c r="D1292" s="159" t="s">
        <v>184</v>
      </c>
      <c r="E1292" s="166" t="s">
        <v>1</v>
      </c>
      <c r="F1292" s="167" t="s">
        <v>1728</v>
      </c>
      <c r="H1292" s="168">
        <v>46.497999999999998</v>
      </c>
      <c r="I1292" s="169"/>
      <c r="L1292" s="165"/>
      <c r="M1292" s="170"/>
      <c r="T1292" s="171"/>
      <c r="AT1292" s="166" t="s">
        <v>184</v>
      </c>
      <c r="AU1292" s="166" t="s">
        <v>89</v>
      </c>
      <c r="AV1292" s="13" t="s">
        <v>89</v>
      </c>
      <c r="AW1292" s="13" t="s">
        <v>31</v>
      </c>
      <c r="AX1292" s="13" t="s">
        <v>76</v>
      </c>
      <c r="AY1292" s="166" t="s">
        <v>175</v>
      </c>
    </row>
    <row r="1293" spans="2:65" s="14" customFormat="1">
      <c r="B1293" s="183"/>
      <c r="D1293" s="159" t="s">
        <v>184</v>
      </c>
      <c r="E1293" s="184" t="s">
        <v>1</v>
      </c>
      <c r="F1293" s="185" t="s">
        <v>204</v>
      </c>
      <c r="H1293" s="186">
        <v>363.065</v>
      </c>
      <c r="I1293" s="187"/>
      <c r="L1293" s="183"/>
      <c r="M1293" s="188"/>
      <c r="T1293" s="189"/>
      <c r="AT1293" s="184" t="s">
        <v>184</v>
      </c>
      <c r="AU1293" s="184" t="s">
        <v>89</v>
      </c>
      <c r="AV1293" s="14" t="s">
        <v>182</v>
      </c>
      <c r="AW1293" s="14" t="s">
        <v>31</v>
      </c>
      <c r="AX1293" s="14" t="s">
        <v>83</v>
      </c>
      <c r="AY1293" s="184" t="s">
        <v>175</v>
      </c>
    </row>
    <row r="1294" spans="2:65" s="1" customFormat="1" ht="37.9" customHeight="1">
      <c r="B1294" s="143"/>
      <c r="C1294" s="172" t="s">
        <v>2436</v>
      </c>
      <c r="D1294" s="172" t="s">
        <v>186</v>
      </c>
      <c r="E1294" s="173" t="s">
        <v>2437</v>
      </c>
      <c r="F1294" s="174" t="s">
        <v>2438</v>
      </c>
      <c r="G1294" s="175" t="s">
        <v>197</v>
      </c>
      <c r="H1294" s="176">
        <v>381.21800000000002</v>
      </c>
      <c r="I1294" s="177"/>
      <c r="J1294" s="178">
        <f>ROUND(I1294*H1294,2)</f>
        <v>0</v>
      </c>
      <c r="K1294" s="179"/>
      <c r="L1294" s="180"/>
      <c r="M1294" s="181" t="s">
        <v>1</v>
      </c>
      <c r="N1294" s="182" t="s">
        <v>42</v>
      </c>
      <c r="P1294" s="154">
        <f>O1294*H1294</f>
        <v>0</v>
      </c>
      <c r="Q1294" s="154">
        <v>2.1000000000000001E-2</v>
      </c>
      <c r="R1294" s="154">
        <f>Q1294*H1294</f>
        <v>8.0055780000000016</v>
      </c>
      <c r="S1294" s="154">
        <v>0</v>
      </c>
      <c r="T1294" s="155">
        <f>S1294*H1294</f>
        <v>0</v>
      </c>
      <c r="AR1294" s="156" t="s">
        <v>407</v>
      </c>
      <c r="AT1294" s="156" t="s">
        <v>186</v>
      </c>
      <c r="AU1294" s="156" t="s">
        <v>89</v>
      </c>
      <c r="AY1294" s="17" t="s">
        <v>175</v>
      </c>
      <c r="BE1294" s="157">
        <f>IF(N1294="základná",J1294,0)</f>
        <v>0</v>
      </c>
      <c r="BF1294" s="157">
        <f>IF(N1294="znížená",J1294,0)</f>
        <v>0</v>
      </c>
      <c r="BG1294" s="157">
        <f>IF(N1294="zákl. prenesená",J1294,0)</f>
        <v>0</v>
      </c>
      <c r="BH1294" s="157">
        <f>IF(N1294="zníž. prenesená",J1294,0)</f>
        <v>0</v>
      </c>
      <c r="BI1294" s="157">
        <f>IF(N1294="nulová",J1294,0)</f>
        <v>0</v>
      </c>
      <c r="BJ1294" s="17" t="s">
        <v>89</v>
      </c>
      <c r="BK1294" s="157">
        <f>ROUND(I1294*H1294,2)</f>
        <v>0</v>
      </c>
      <c r="BL1294" s="17" t="s">
        <v>321</v>
      </c>
      <c r="BM1294" s="156" t="s">
        <v>2439</v>
      </c>
    </row>
    <row r="1295" spans="2:65" s="13" customFormat="1">
      <c r="B1295" s="165"/>
      <c r="D1295" s="159" t="s">
        <v>184</v>
      </c>
      <c r="E1295" s="166" t="s">
        <v>1</v>
      </c>
      <c r="F1295" s="167" t="s">
        <v>2440</v>
      </c>
      <c r="H1295" s="168">
        <v>381.21800000000002</v>
      </c>
      <c r="I1295" s="169"/>
      <c r="L1295" s="165"/>
      <c r="M1295" s="170"/>
      <c r="T1295" s="171"/>
      <c r="AT1295" s="166" t="s">
        <v>184</v>
      </c>
      <c r="AU1295" s="166" t="s">
        <v>89</v>
      </c>
      <c r="AV1295" s="13" t="s">
        <v>89</v>
      </c>
      <c r="AW1295" s="13" t="s">
        <v>31</v>
      </c>
      <c r="AX1295" s="13" t="s">
        <v>83</v>
      </c>
      <c r="AY1295" s="166" t="s">
        <v>175</v>
      </c>
    </row>
    <row r="1296" spans="2:65" s="1" customFormat="1" ht="24.2" customHeight="1">
      <c r="B1296" s="143"/>
      <c r="C1296" s="144" t="s">
        <v>2441</v>
      </c>
      <c r="D1296" s="144" t="s">
        <v>178</v>
      </c>
      <c r="E1296" s="145" t="s">
        <v>2442</v>
      </c>
      <c r="F1296" s="146" t="s">
        <v>2443</v>
      </c>
      <c r="G1296" s="147" t="s">
        <v>432</v>
      </c>
      <c r="H1296" s="190"/>
      <c r="I1296" s="149"/>
      <c r="J1296" s="150">
        <f>ROUND(I1296*H1296,2)</f>
        <v>0</v>
      </c>
      <c r="K1296" s="151"/>
      <c r="L1296" s="32"/>
      <c r="M1296" s="152" t="s">
        <v>1</v>
      </c>
      <c r="N1296" s="153" t="s">
        <v>42</v>
      </c>
      <c r="P1296" s="154">
        <f>O1296*H1296</f>
        <v>0</v>
      </c>
      <c r="Q1296" s="154">
        <v>0</v>
      </c>
      <c r="R1296" s="154">
        <f>Q1296*H1296</f>
        <v>0</v>
      </c>
      <c r="S1296" s="154">
        <v>0</v>
      </c>
      <c r="T1296" s="155">
        <f>S1296*H1296</f>
        <v>0</v>
      </c>
      <c r="AR1296" s="156" t="s">
        <v>321</v>
      </c>
      <c r="AT1296" s="156" t="s">
        <v>178</v>
      </c>
      <c r="AU1296" s="156" t="s">
        <v>89</v>
      </c>
      <c r="AY1296" s="17" t="s">
        <v>175</v>
      </c>
      <c r="BE1296" s="157">
        <f>IF(N1296="základná",J1296,0)</f>
        <v>0</v>
      </c>
      <c r="BF1296" s="157">
        <f>IF(N1296="znížená",J1296,0)</f>
        <v>0</v>
      </c>
      <c r="BG1296" s="157">
        <f>IF(N1296="zákl. prenesená",J1296,0)</f>
        <v>0</v>
      </c>
      <c r="BH1296" s="157">
        <f>IF(N1296="zníž. prenesená",J1296,0)</f>
        <v>0</v>
      </c>
      <c r="BI1296" s="157">
        <f>IF(N1296="nulová",J1296,0)</f>
        <v>0</v>
      </c>
      <c r="BJ1296" s="17" t="s">
        <v>89</v>
      </c>
      <c r="BK1296" s="157">
        <f>ROUND(I1296*H1296,2)</f>
        <v>0</v>
      </c>
      <c r="BL1296" s="17" t="s">
        <v>321</v>
      </c>
      <c r="BM1296" s="156" t="s">
        <v>2444</v>
      </c>
    </row>
    <row r="1297" spans="2:65" s="11" customFormat="1" ht="22.9" customHeight="1">
      <c r="B1297" s="131"/>
      <c r="D1297" s="132" t="s">
        <v>75</v>
      </c>
      <c r="E1297" s="141" t="s">
        <v>2445</v>
      </c>
      <c r="F1297" s="141" t="s">
        <v>2446</v>
      </c>
      <c r="I1297" s="134"/>
      <c r="J1297" s="142">
        <f>BK1297</f>
        <v>0</v>
      </c>
      <c r="L1297" s="131"/>
      <c r="M1297" s="136"/>
      <c r="P1297" s="137">
        <f>SUM(P1298:P1312)</f>
        <v>0</v>
      </c>
      <c r="R1297" s="137">
        <f>SUM(R1298:R1312)</f>
        <v>2.7720668160000003E-2</v>
      </c>
      <c r="T1297" s="138">
        <f>SUM(T1298:T1312)</f>
        <v>0</v>
      </c>
      <c r="AR1297" s="132" t="s">
        <v>89</v>
      </c>
      <c r="AT1297" s="139" t="s">
        <v>75</v>
      </c>
      <c r="AU1297" s="139" t="s">
        <v>83</v>
      </c>
      <c r="AY1297" s="132" t="s">
        <v>175</v>
      </c>
      <c r="BK1297" s="140">
        <f>SUM(BK1298:BK1312)</f>
        <v>0</v>
      </c>
    </row>
    <row r="1298" spans="2:65" s="1" customFormat="1" ht="33" customHeight="1">
      <c r="B1298" s="143"/>
      <c r="C1298" s="144" t="s">
        <v>2447</v>
      </c>
      <c r="D1298" s="144" t="s">
        <v>178</v>
      </c>
      <c r="E1298" s="145" t="s">
        <v>2448</v>
      </c>
      <c r="F1298" s="146" t="s">
        <v>2449</v>
      </c>
      <c r="G1298" s="147" t="s">
        <v>197</v>
      </c>
      <c r="H1298" s="148">
        <v>20.324000000000002</v>
      </c>
      <c r="I1298" s="149"/>
      <c r="J1298" s="150">
        <f>ROUND(I1298*H1298,2)</f>
        <v>0</v>
      </c>
      <c r="K1298" s="151"/>
      <c r="L1298" s="32"/>
      <c r="M1298" s="152" t="s">
        <v>1</v>
      </c>
      <c r="N1298" s="153" t="s">
        <v>42</v>
      </c>
      <c r="P1298" s="154">
        <f>O1298*H1298</f>
        <v>0</v>
      </c>
      <c r="Q1298" s="154">
        <v>0</v>
      </c>
      <c r="R1298" s="154">
        <f>Q1298*H1298</f>
        <v>0</v>
      </c>
      <c r="S1298" s="154">
        <v>0</v>
      </c>
      <c r="T1298" s="155">
        <f>S1298*H1298</f>
        <v>0</v>
      </c>
      <c r="AR1298" s="156" t="s">
        <v>321</v>
      </c>
      <c r="AT1298" s="156" t="s">
        <v>178</v>
      </c>
      <c r="AU1298" s="156" t="s">
        <v>89</v>
      </c>
      <c r="AY1298" s="17" t="s">
        <v>175</v>
      </c>
      <c r="BE1298" s="157">
        <f>IF(N1298="základná",J1298,0)</f>
        <v>0</v>
      </c>
      <c r="BF1298" s="157">
        <f>IF(N1298="znížená",J1298,0)</f>
        <v>0</v>
      </c>
      <c r="BG1298" s="157">
        <f>IF(N1298="zákl. prenesená",J1298,0)</f>
        <v>0</v>
      </c>
      <c r="BH1298" s="157">
        <f>IF(N1298="zníž. prenesená",J1298,0)</f>
        <v>0</v>
      </c>
      <c r="BI1298" s="157">
        <f>IF(N1298="nulová",J1298,0)</f>
        <v>0</v>
      </c>
      <c r="BJ1298" s="17" t="s">
        <v>89</v>
      </c>
      <c r="BK1298" s="157">
        <f>ROUND(I1298*H1298,2)</f>
        <v>0</v>
      </c>
      <c r="BL1298" s="17" t="s">
        <v>321</v>
      </c>
      <c r="BM1298" s="156" t="s">
        <v>2450</v>
      </c>
    </row>
    <row r="1299" spans="2:65" s="12" customFormat="1">
      <c r="B1299" s="158"/>
      <c r="D1299" s="159" t="s">
        <v>184</v>
      </c>
      <c r="E1299" s="160" t="s">
        <v>1</v>
      </c>
      <c r="F1299" s="161" t="s">
        <v>2451</v>
      </c>
      <c r="H1299" s="160" t="s">
        <v>1</v>
      </c>
      <c r="I1299" s="162"/>
      <c r="L1299" s="158"/>
      <c r="M1299" s="163"/>
      <c r="T1299" s="164"/>
      <c r="AT1299" s="160" t="s">
        <v>184</v>
      </c>
      <c r="AU1299" s="160" t="s">
        <v>89</v>
      </c>
      <c r="AV1299" s="12" t="s">
        <v>83</v>
      </c>
      <c r="AW1299" s="12" t="s">
        <v>31</v>
      </c>
      <c r="AX1299" s="12" t="s">
        <v>76</v>
      </c>
      <c r="AY1299" s="160" t="s">
        <v>175</v>
      </c>
    </row>
    <row r="1300" spans="2:65" s="13" customFormat="1">
      <c r="B1300" s="165"/>
      <c r="D1300" s="159" t="s">
        <v>184</v>
      </c>
      <c r="E1300" s="166" t="s">
        <v>1</v>
      </c>
      <c r="F1300" s="167" t="s">
        <v>2452</v>
      </c>
      <c r="H1300" s="168">
        <v>20.324000000000002</v>
      </c>
      <c r="I1300" s="169"/>
      <c r="L1300" s="165"/>
      <c r="M1300" s="170"/>
      <c r="T1300" s="171"/>
      <c r="AT1300" s="166" t="s">
        <v>184</v>
      </c>
      <c r="AU1300" s="166" t="s">
        <v>89</v>
      </c>
      <c r="AV1300" s="13" t="s">
        <v>89</v>
      </c>
      <c r="AW1300" s="13" t="s">
        <v>31</v>
      </c>
      <c r="AX1300" s="13" t="s">
        <v>76</v>
      </c>
      <c r="AY1300" s="166" t="s">
        <v>175</v>
      </c>
    </row>
    <row r="1301" spans="2:65" s="14" customFormat="1">
      <c r="B1301" s="183"/>
      <c r="D1301" s="159" t="s">
        <v>184</v>
      </c>
      <c r="E1301" s="184" t="s">
        <v>1</v>
      </c>
      <c r="F1301" s="185" t="s">
        <v>204</v>
      </c>
      <c r="H1301" s="186">
        <v>20.324000000000002</v>
      </c>
      <c r="I1301" s="187"/>
      <c r="L1301" s="183"/>
      <c r="M1301" s="188"/>
      <c r="T1301" s="189"/>
      <c r="AT1301" s="184" t="s">
        <v>184</v>
      </c>
      <c r="AU1301" s="184" t="s">
        <v>89</v>
      </c>
      <c r="AV1301" s="14" t="s">
        <v>182</v>
      </c>
      <c r="AW1301" s="14" t="s">
        <v>31</v>
      </c>
      <c r="AX1301" s="14" t="s">
        <v>83</v>
      </c>
      <c r="AY1301" s="184" t="s">
        <v>175</v>
      </c>
    </row>
    <row r="1302" spans="2:65" s="1" customFormat="1" ht="24.2" customHeight="1">
      <c r="B1302" s="143"/>
      <c r="C1302" s="144" t="s">
        <v>2453</v>
      </c>
      <c r="D1302" s="144" t="s">
        <v>178</v>
      </c>
      <c r="E1302" s="145" t="s">
        <v>2454</v>
      </c>
      <c r="F1302" s="146" t="s">
        <v>2455</v>
      </c>
      <c r="G1302" s="147" t="s">
        <v>197</v>
      </c>
      <c r="H1302" s="148">
        <v>114.624</v>
      </c>
      <c r="I1302" s="149"/>
      <c r="J1302" s="150">
        <f>ROUND(I1302*H1302,2)</f>
        <v>0</v>
      </c>
      <c r="K1302" s="151"/>
      <c r="L1302" s="32"/>
      <c r="M1302" s="152" t="s">
        <v>1</v>
      </c>
      <c r="N1302" s="153" t="s">
        <v>42</v>
      </c>
      <c r="P1302" s="154">
        <f>O1302*H1302</f>
        <v>0</v>
      </c>
      <c r="Q1302" s="154">
        <v>8.0000000000000007E-5</v>
      </c>
      <c r="R1302" s="154">
        <f>Q1302*H1302</f>
        <v>9.1699199999999998E-3</v>
      </c>
      <c r="S1302" s="154">
        <v>0</v>
      </c>
      <c r="T1302" s="155">
        <f>S1302*H1302</f>
        <v>0</v>
      </c>
      <c r="AR1302" s="156" t="s">
        <v>321</v>
      </c>
      <c r="AT1302" s="156" t="s">
        <v>178</v>
      </c>
      <c r="AU1302" s="156" t="s">
        <v>89</v>
      </c>
      <c r="AY1302" s="17" t="s">
        <v>175</v>
      </c>
      <c r="BE1302" s="157">
        <f>IF(N1302="základná",J1302,0)</f>
        <v>0</v>
      </c>
      <c r="BF1302" s="157">
        <f>IF(N1302="znížená",J1302,0)</f>
        <v>0</v>
      </c>
      <c r="BG1302" s="157">
        <f>IF(N1302="zákl. prenesená",J1302,0)</f>
        <v>0</v>
      </c>
      <c r="BH1302" s="157">
        <f>IF(N1302="zníž. prenesená",J1302,0)</f>
        <v>0</v>
      </c>
      <c r="BI1302" s="157">
        <f>IF(N1302="nulová",J1302,0)</f>
        <v>0</v>
      </c>
      <c r="BJ1302" s="17" t="s">
        <v>89</v>
      </c>
      <c r="BK1302" s="157">
        <f>ROUND(I1302*H1302,2)</f>
        <v>0</v>
      </c>
      <c r="BL1302" s="17" t="s">
        <v>321</v>
      </c>
      <c r="BM1302" s="156" t="s">
        <v>2456</v>
      </c>
    </row>
    <row r="1303" spans="2:65" s="1" customFormat="1" ht="24.2" customHeight="1">
      <c r="B1303" s="143"/>
      <c r="C1303" s="144" t="s">
        <v>2457</v>
      </c>
      <c r="D1303" s="144" t="s">
        <v>178</v>
      </c>
      <c r="E1303" s="145" t="s">
        <v>2458</v>
      </c>
      <c r="F1303" s="146" t="s">
        <v>2459</v>
      </c>
      <c r="G1303" s="147" t="s">
        <v>197</v>
      </c>
      <c r="H1303" s="148">
        <v>114.624</v>
      </c>
      <c r="I1303" s="149"/>
      <c r="J1303" s="150">
        <f>ROUND(I1303*H1303,2)</f>
        <v>0</v>
      </c>
      <c r="K1303" s="151"/>
      <c r="L1303" s="32"/>
      <c r="M1303" s="152" t="s">
        <v>1</v>
      </c>
      <c r="N1303" s="153" t="s">
        <v>42</v>
      </c>
      <c r="P1303" s="154">
        <f>O1303*H1303</f>
        <v>0</v>
      </c>
      <c r="Q1303" s="154">
        <v>1.6184000000000001E-4</v>
      </c>
      <c r="R1303" s="154">
        <f>Q1303*H1303</f>
        <v>1.8550748160000002E-2</v>
      </c>
      <c r="S1303" s="154">
        <v>0</v>
      </c>
      <c r="T1303" s="155">
        <f>S1303*H1303</f>
        <v>0</v>
      </c>
      <c r="AR1303" s="156" t="s">
        <v>321</v>
      </c>
      <c r="AT1303" s="156" t="s">
        <v>178</v>
      </c>
      <c r="AU1303" s="156" t="s">
        <v>89</v>
      </c>
      <c r="AY1303" s="17" t="s">
        <v>175</v>
      </c>
      <c r="BE1303" s="157">
        <f>IF(N1303="základná",J1303,0)</f>
        <v>0</v>
      </c>
      <c r="BF1303" s="157">
        <f>IF(N1303="znížená",J1303,0)</f>
        <v>0</v>
      </c>
      <c r="BG1303" s="157">
        <f>IF(N1303="zákl. prenesená",J1303,0)</f>
        <v>0</v>
      </c>
      <c r="BH1303" s="157">
        <f>IF(N1303="zníž. prenesená",J1303,0)</f>
        <v>0</v>
      </c>
      <c r="BI1303" s="157">
        <f>IF(N1303="nulová",J1303,0)</f>
        <v>0</v>
      </c>
      <c r="BJ1303" s="17" t="s">
        <v>89</v>
      </c>
      <c r="BK1303" s="157">
        <f>ROUND(I1303*H1303,2)</f>
        <v>0</v>
      </c>
      <c r="BL1303" s="17" t="s">
        <v>321</v>
      </c>
      <c r="BM1303" s="156" t="s">
        <v>2460</v>
      </c>
    </row>
    <row r="1304" spans="2:65" s="12" customFormat="1">
      <c r="B1304" s="158"/>
      <c r="D1304" s="159" t="s">
        <v>184</v>
      </c>
      <c r="E1304" s="160" t="s">
        <v>1</v>
      </c>
      <c r="F1304" s="161" t="s">
        <v>2461</v>
      </c>
      <c r="H1304" s="160" t="s">
        <v>1</v>
      </c>
      <c r="I1304" s="162"/>
      <c r="L1304" s="158"/>
      <c r="M1304" s="163"/>
      <c r="T1304" s="164"/>
      <c r="AT1304" s="160" t="s">
        <v>184</v>
      </c>
      <c r="AU1304" s="160" t="s">
        <v>89</v>
      </c>
      <c r="AV1304" s="12" t="s">
        <v>83</v>
      </c>
      <c r="AW1304" s="12" t="s">
        <v>31</v>
      </c>
      <c r="AX1304" s="12" t="s">
        <v>76</v>
      </c>
      <c r="AY1304" s="160" t="s">
        <v>175</v>
      </c>
    </row>
    <row r="1305" spans="2:65" s="13" customFormat="1">
      <c r="B1305" s="165"/>
      <c r="D1305" s="159" t="s">
        <v>184</v>
      </c>
      <c r="E1305" s="166" t="s">
        <v>1</v>
      </c>
      <c r="F1305" s="167" t="s">
        <v>2462</v>
      </c>
      <c r="H1305" s="168">
        <v>20.43</v>
      </c>
      <c r="I1305" s="169"/>
      <c r="L1305" s="165"/>
      <c r="M1305" s="170"/>
      <c r="T1305" s="171"/>
      <c r="AT1305" s="166" t="s">
        <v>184</v>
      </c>
      <c r="AU1305" s="166" t="s">
        <v>89</v>
      </c>
      <c r="AV1305" s="13" t="s">
        <v>89</v>
      </c>
      <c r="AW1305" s="13" t="s">
        <v>31</v>
      </c>
      <c r="AX1305" s="13" t="s">
        <v>76</v>
      </c>
      <c r="AY1305" s="166" t="s">
        <v>175</v>
      </c>
    </row>
    <row r="1306" spans="2:65" s="13" customFormat="1">
      <c r="B1306" s="165"/>
      <c r="D1306" s="159" t="s">
        <v>184</v>
      </c>
      <c r="E1306" s="166" t="s">
        <v>1</v>
      </c>
      <c r="F1306" s="167" t="s">
        <v>2463</v>
      </c>
      <c r="H1306" s="168">
        <v>32.67</v>
      </c>
      <c r="I1306" s="169"/>
      <c r="L1306" s="165"/>
      <c r="M1306" s="170"/>
      <c r="T1306" s="171"/>
      <c r="AT1306" s="166" t="s">
        <v>184</v>
      </c>
      <c r="AU1306" s="166" t="s">
        <v>89</v>
      </c>
      <c r="AV1306" s="13" t="s">
        <v>89</v>
      </c>
      <c r="AW1306" s="13" t="s">
        <v>31</v>
      </c>
      <c r="AX1306" s="13" t="s">
        <v>76</v>
      </c>
      <c r="AY1306" s="166" t="s">
        <v>175</v>
      </c>
    </row>
    <row r="1307" spans="2:65" s="13" customFormat="1">
      <c r="B1307" s="165"/>
      <c r="D1307" s="159" t="s">
        <v>184</v>
      </c>
      <c r="E1307" s="166" t="s">
        <v>1</v>
      </c>
      <c r="F1307" s="167" t="s">
        <v>2464</v>
      </c>
      <c r="H1307" s="168">
        <v>24.48</v>
      </c>
      <c r="I1307" s="169"/>
      <c r="L1307" s="165"/>
      <c r="M1307" s="170"/>
      <c r="T1307" s="171"/>
      <c r="AT1307" s="166" t="s">
        <v>184</v>
      </c>
      <c r="AU1307" s="166" t="s">
        <v>89</v>
      </c>
      <c r="AV1307" s="13" t="s">
        <v>89</v>
      </c>
      <c r="AW1307" s="13" t="s">
        <v>31</v>
      </c>
      <c r="AX1307" s="13" t="s">
        <v>76</v>
      </c>
      <c r="AY1307" s="166" t="s">
        <v>175</v>
      </c>
    </row>
    <row r="1308" spans="2:65" s="13" customFormat="1">
      <c r="B1308" s="165"/>
      <c r="D1308" s="159" t="s">
        <v>184</v>
      </c>
      <c r="E1308" s="166" t="s">
        <v>1</v>
      </c>
      <c r="F1308" s="167" t="s">
        <v>2465</v>
      </c>
      <c r="H1308" s="168">
        <v>13.85</v>
      </c>
      <c r="I1308" s="169"/>
      <c r="L1308" s="165"/>
      <c r="M1308" s="170"/>
      <c r="T1308" s="171"/>
      <c r="AT1308" s="166" t="s">
        <v>184</v>
      </c>
      <c r="AU1308" s="166" t="s">
        <v>89</v>
      </c>
      <c r="AV1308" s="13" t="s">
        <v>89</v>
      </c>
      <c r="AW1308" s="13" t="s">
        <v>31</v>
      </c>
      <c r="AX1308" s="13" t="s">
        <v>76</v>
      </c>
      <c r="AY1308" s="166" t="s">
        <v>175</v>
      </c>
    </row>
    <row r="1309" spans="2:65" s="13" customFormat="1">
      <c r="B1309" s="165"/>
      <c r="D1309" s="159" t="s">
        <v>184</v>
      </c>
      <c r="E1309" s="166" t="s">
        <v>1</v>
      </c>
      <c r="F1309" s="167" t="s">
        <v>2466</v>
      </c>
      <c r="H1309" s="168">
        <v>2.87</v>
      </c>
      <c r="I1309" s="169"/>
      <c r="L1309" s="165"/>
      <c r="M1309" s="170"/>
      <c r="T1309" s="171"/>
      <c r="AT1309" s="166" t="s">
        <v>184</v>
      </c>
      <c r="AU1309" s="166" t="s">
        <v>89</v>
      </c>
      <c r="AV1309" s="13" t="s">
        <v>89</v>
      </c>
      <c r="AW1309" s="13" t="s">
        <v>31</v>
      </c>
      <c r="AX1309" s="13" t="s">
        <v>76</v>
      </c>
      <c r="AY1309" s="166" t="s">
        <v>175</v>
      </c>
    </row>
    <row r="1310" spans="2:65" s="12" customFormat="1">
      <c r="B1310" s="158"/>
      <c r="D1310" s="159" t="s">
        <v>184</v>
      </c>
      <c r="E1310" s="160" t="s">
        <v>1</v>
      </c>
      <c r="F1310" s="161" t="s">
        <v>2451</v>
      </c>
      <c r="H1310" s="160" t="s">
        <v>1</v>
      </c>
      <c r="I1310" s="162"/>
      <c r="L1310" s="158"/>
      <c r="M1310" s="163"/>
      <c r="T1310" s="164"/>
      <c r="AT1310" s="160" t="s">
        <v>184</v>
      </c>
      <c r="AU1310" s="160" t="s">
        <v>89</v>
      </c>
      <c r="AV1310" s="12" t="s">
        <v>83</v>
      </c>
      <c r="AW1310" s="12" t="s">
        <v>31</v>
      </c>
      <c r="AX1310" s="12" t="s">
        <v>76</v>
      </c>
      <c r="AY1310" s="160" t="s">
        <v>175</v>
      </c>
    </row>
    <row r="1311" spans="2:65" s="13" customFormat="1">
      <c r="B1311" s="165"/>
      <c r="D1311" s="159" t="s">
        <v>184</v>
      </c>
      <c r="E1311" s="166" t="s">
        <v>1</v>
      </c>
      <c r="F1311" s="167" t="s">
        <v>2452</v>
      </c>
      <c r="H1311" s="168">
        <v>20.324000000000002</v>
      </c>
      <c r="I1311" s="169"/>
      <c r="L1311" s="165"/>
      <c r="M1311" s="170"/>
      <c r="T1311" s="171"/>
      <c r="AT1311" s="166" t="s">
        <v>184</v>
      </c>
      <c r="AU1311" s="166" t="s">
        <v>89</v>
      </c>
      <c r="AV1311" s="13" t="s">
        <v>89</v>
      </c>
      <c r="AW1311" s="13" t="s">
        <v>31</v>
      </c>
      <c r="AX1311" s="13" t="s">
        <v>76</v>
      </c>
      <c r="AY1311" s="166" t="s">
        <v>175</v>
      </c>
    </row>
    <row r="1312" spans="2:65" s="14" customFormat="1">
      <c r="B1312" s="183"/>
      <c r="D1312" s="159" t="s">
        <v>184</v>
      </c>
      <c r="E1312" s="184" t="s">
        <v>1</v>
      </c>
      <c r="F1312" s="185" t="s">
        <v>204</v>
      </c>
      <c r="H1312" s="186">
        <v>114.624</v>
      </c>
      <c r="I1312" s="187"/>
      <c r="L1312" s="183"/>
      <c r="M1312" s="188"/>
      <c r="T1312" s="189"/>
      <c r="AT1312" s="184" t="s">
        <v>184</v>
      </c>
      <c r="AU1312" s="184" t="s">
        <v>89</v>
      </c>
      <c r="AV1312" s="14" t="s">
        <v>182</v>
      </c>
      <c r="AW1312" s="14" t="s">
        <v>31</v>
      </c>
      <c r="AX1312" s="14" t="s">
        <v>83</v>
      </c>
      <c r="AY1312" s="184" t="s">
        <v>175</v>
      </c>
    </row>
    <row r="1313" spans="2:65" s="11" customFormat="1" ht="22.9" customHeight="1">
      <c r="B1313" s="131"/>
      <c r="D1313" s="132" t="s">
        <v>75</v>
      </c>
      <c r="E1313" s="141" t="s">
        <v>648</v>
      </c>
      <c r="F1313" s="141" t="s">
        <v>649</v>
      </c>
      <c r="I1313" s="134"/>
      <c r="J1313" s="142">
        <f>BK1313</f>
        <v>0</v>
      </c>
      <c r="L1313" s="131"/>
      <c r="M1313" s="136"/>
      <c r="P1313" s="137">
        <f>SUM(P1314:P1402)</f>
        <v>0</v>
      </c>
      <c r="R1313" s="137">
        <f>SUM(R1314:R1402)</f>
        <v>3.3380703741700004</v>
      </c>
      <c r="T1313" s="138">
        <f>SUM(T1314:T1402)</f>
        <v>1.5635412</v>
      </c>
      <c r="AR1313" s="132" t="s">
        <v>89</v>
      </c>
      <c r="AT1313" s="139" t="s">
        <v>75</v>
      </c>
      <c r="AU1313" s="139" t="s">
        <v>83</v>
      </c>
      <c r="AY1313" s="132" t="s">
        <v>175</v>
      </c>
      <c r="BK1313" s="140">
        <f>SUM(BK1314:BK1402)</f>
        <v>0</v>
      </c>
    </row>
    <row r="1314" spans="2:65" s="1" customFormat="1" ht="24.2" customHeight="1">
      <c r="B1314" s="143"/>
      <c r="C1314" s="144" t="s">
        <v>2467</v>
      </c>
      <c r="D1314" s="144" t="s">
        <v>178</v>
      </c>
      <c r="E1314" s="145" t="s">
        <v>2468</v>
      </c>
      <c r="F1314" s="146" t="s">
        <v>2469</v>
      </c>
      <c r="G1314" s="147" t="s">
        <v>197</v>
      </c>
      <c r="H1314" s="148">
        <v>5211.8040000000001</v>
      </c>
      <c r="I1314" s="149"/>
      <c r="J1314" s="150">
        <f>ROUND(I1314*H1314,2)</f>
        <v>0</v>
      </c>
      <c r="K1314" s="151"/>
      <c r="L1314" s="32"/>
      <c r="M1314" s="152" t="s">
        <v>1</v>
      </c>
      <c r="N1314" s="153" t="s">
        <v>42</v>
      </c>
      <c r="P1314" s="154">
        <f>O1314*H1314</f>
        <v>0</v>
      </c>
      <c r="Q1314" s="154">
        <v>3.4800000000000001E-6</v>
      </c>
      <c r="R1314" s="154">
        <f>Q1314*H1314</f>
        <v>1.8137077920000001E-2</v>
      </c>
      <c r="S1314" s="154">
        <v>2.9999999999999997E-4</v>
      </c>
      <c r="T1314" s="155">
        <f>S1314*H1314</f>
        <v>1.5635412</v>
      </c>
      <c r="AR1314" s="156" t="s">
        <v>321</v>
      </c>
      <c r="AT1314" s="156" t="s">
        <v>178</v>
      </c>
      <c r="AU1314" s="156" t="s">
        <v>89</v>
      </c>
      <c r="AY1314" s="17" t="s">
        <v>175</v>
      </c>
      <c r="BE1314" s="157">
        <f>IF(N1314="základná",J1314,0)</f>
        <v>0</v>
      </c>
      <c r="BF1314" s="157">
        <f>IF(N1314="znížená",J1314,0)</f>
        <v>0</v>
      </c>
      <c r="BG1314" s="157">
        <f>IF(N1314="zákl. prenesená",J1314,0)</f>
        <v>0</v>
      </c>
      <c r="BH1314" s="157">
        <f>IF(N1314="zníž. prenesená",J1314,0)</f>
        <v>0</v>
      </c>
      <c r="BI1314" s="157">
        <f>IF(N1314="nulová",J1314,0)</f>
        <v>0</v>
      </c>
      <c r="BJ1314" s="17" t="s">
        <v>89</v>
      </c>
      <c r="BK1314" s="157">
        <f>ROUND(I1314*H1314,2)</f>
        <v>0</v>
      </c>
      <c r="BL1314" s="17" t="s">
        <v>321</v>
      </c>
      <c r="BM1314" s="156" t="s">
        <v>2470</v>
      </c>
    </row>
    <row r="1315" spans="2:65" s="12" customFormat="1">
      <c r="B1315" s="158"/>
      <c r="D1315" s="159" t="s">
        <v>184</v>
      </c>
      <c r="E1315" s="160" t="s">
        <v>1</v>
      </c>
      <c r="F1315" s="161" t="s">
        <v>2471</v>
      </c>
      <c r="H1315" s="160" t="s">
        <v>1</v>
      </c>
      <c r="I1315" s="162"/>
      <c r="L1315" s="158"/>
      <c r="M1315" s="163"/>
      <c r="T1315" s="164"/>
      <c r="AT1315" s="160" t="s">
        <v>184</v>
      </c>
      <c r="AU1315" s="160" t="s">
        <v>89</v>
      </c>
      <c r="AV1315" s="12" t="s">
        <v>83</v>
      </c>
      <c r="AW1315" s="12" t="s">
        <v>31</v>
      </c>
      <c r="AX1315" s="12" t="s">
        <v>76</v>
      </c>
      <c r="AY1315" s="160" t="s">
        <v>175</v>
      </c>
    </row>
    <row r="1316" spans="2:65" s="13" customFormat="1">
      <c r="B1316" s="165"/>
      <c r="D1316" s="159" t="s">
        <v>184</v>
      </c>
      <c r="E1316" s="166" t="s">
        <v>1</v>
      </c>
      <c r="F1316" s="167" t="s">
        <v>1614</v>
      </c>
      <c r="H1316" s="168">
        <v>70.010000000000005</v>
      </c>
      <c r="I1316" s="169"/>
      <c r="L1316" s="165"/>
      <c r="M1316" s="170"/>
      <c r="T1316" s="171"/>
      <c r="AT1316" s="166" t="s">
        <v>184</v>
      </c>
      <c r="AU1316" s="166" t="s">
        <v>89</v>
      </c>
      <c r="AV1316" s="13" t="s">
        <v>89</v>
      </c>
      <c r="AW1316" s="13" t="s">
        <v>31</v>
      </c>
      <c r="AX1316" s="13" t="s">
        <v>76</v>
      </c>
      <c r="AY1316" s="166" t="s">
        <v>175</v>
      </c>
    </row>
    <row r="1317" spans="2:65" s="13" customFormat="1">
      <c r="B1317" s="165"/>
      <c r="D1317" s="159" t="s">
        <v>184</v>
      </c>
      <c r="E1317" s="166" t="s">
        <v>1</v>
      </c>
      <c r="F1317" s="167" t="s">
        <v>1615</v>
      </c>
      <c r="H1317" s="168">
        <v>70.010000000000005</v>
      </c>
      <c r="I1317" s="169"/>
      <c r="L1317" s="165"/>
      <c r="M1317" s="170"/>
      <c r="T1317" s="171"/>
      <c r="AT1317" s="166" t="s">
        <v>184</v>
      </c>
      <c r="AU1317" s="166" t="s">
        <v>89</v>
      </c>
      <c r="AV1317" s="13" t="s">
        <v>89</v>
      </c>
      <c r="AW1317" s="13" t="s">
        <v>31</v>
      </c>
      <c r="AX1317" s="13" t="s">
        <v>76</v>
      </c>
      <c r="AY1317" s="166" t="s">
        <v>175</v>
      </c>
    </row>
    <row r="1318" spans="2:65" s="12" customFormat="1">
      <c r="B1318" s="158"/>
      <c r="D1318" s="159" t="s">
        <v>184</v>
      </c>
      <c r="E1318" s="160" t="s">
        <v>1</v>
      </c>
      <c r="F1318" s="161" t="s">
        <v>2472</v>
      </c>
      <c r="H1318" s="160" t="s">
        <v>1</v>
      </c>
      <c r="I1318" s="162"/>
      <c r="L1318" s="158"/>
      <c r="M1318" s="163"/>
      <c r="T1318" s="164"/>
      <c r="AT1318" s="160" t="s">
        <v>184</v>
      </c>
      <c r="AU1318" s="160" t="s">
        <v>89</v>
      </c>
      <c r="AV1318" s="12" t="s">
        <v>83</v>
      </c>
      <c r="AW1318" s="12" t="s">
        <v>31</v>
      </c>
      <c r="AX1318" s="12" t="s">
        <v>76</v>
      </c>
      <c r="AY1318" s="160" t="s">
        <v>175</v>
      </c>
    </row>
    <row r="1319" spans="2:65" s="13" customFormat="1">
      <c r="B1319" s="165"/>
      <c r="D1319" s="159" t="s">
        <v>184</v>
      </c>
      <c r="E1319" s="166" t="s">
        <v>1</v>
      </c>
      <c r="F1319" s="167" t="s">
        <v>1625</v>
      </c>
      <c r="H1319" s="168">
        <v>125.908</v>
      </c>
      <c r="I1319" s="169"/>
      <c r="L1319" s="165"/>
      <c r="M1319" s="170"/>
      <c r="T1319" s="171"/>
      <c r="AT1319" s="166" t="s">
        <v>184</v>
      </c>
      <c r="AU1319" s="166" t="s">
        <v>89</v>
      </c>
      <c r="AV1319" s="13" t="s">
        <v>89</v>
      </c>
      <c r="AW1319" s="13" t="s">
        <v>31</v>
      </c>
      <c r="AX1319" s="13" t="s">
        <v>76</v>
      </c>
      <c r="AY1319" s="166" t="s">
        <v>175</v>
      </c>
    </row>
    <row r="1320" spans="2:65" s="13" customFormat="1">
      <c r="B1320" s="165"/>
      <c r="D1320" s="159" t="s">
        <v>184</v>
      </c>
      <c r="E1320" s="166" t="s">
        <v>1</v>
      </c>
      <c r="F1320" s="167" t="s">
        <v>1626</v>
      </c>
      <c r="H1320" s="168">
        <v>125.908</v>
      </c>
      <c r="I1320" s="169"/>
      <c r="L1320" s="165"/>
      <c r="M1320" s="170"/>
      <c r="T1320" s="171"/>
      <c r="AT1320" s="166" t="s">
        <v>184</v>
      </c>
      <c r="AU1320" s="166" t="s">
        <v>89</v>
      </c>
      <c r="AV1320" s="13" t="s">
        <v>89</v>
      </c>
      <c r="AW1320" s="13" t="s">
        <v>31</v>
      </c>
      <c r="AX1320" s="13" t="s">
        <v>76</v>
      </c>
      <c r="AY1320" s="166" t="s">
        <v>175</v>
      </c>
    </row>
    <row r="1321" spans="2:65" s="13" customFormat="1">
      <c r="B1321" s="165"/>
      <c r="D1321" s="159" t="s">
        <v>184</v>
      </c>
      <c r="E1321" s="166" t="s">
        <v>1</v>
      </c>
      <c r="F1321" s="167" t="s">
        <v>1630</v>
      </c>
      <c r="H1321" s="168">
        <v>66.959999999999994</v>
      </c>
      <c r="I1321" s="169"/>
      <c r="L1321" s="165"/>
      <c r="M1321" s="170"/>
      <c r="T1321" s="171"/>
      <c r="AT1321" s="166" t="s">
        <v>184</v>
      </c>
      <c r="AU1321" s="166" t="s">
        <v>89</v>
      </c>
      <c r="AV1321" s="13" t="s">
        <v>89</v>
      </c>
      <c r="AW1321" s="13" t="s">
        <v>31</v>
      </c>
      <c r="AX1321" s="13" t="s">
        <v>76</v>
      </c>
      <c r="AY1321" s="166" t="s">
        <v>175</v>
      </c>
    </row>
    <row r="1322" spans="2:65" s="13" customFormat="1">
      <c r="B1322" s="165"/>
      <c r="D1322" s="159" t="s">
        <v>184</v>
      </c>
      <c r="E1322" s="166" t="s">
        <v>1</v>
      </c>
      <c r="F1322" s="167" t="s">
        <v>1631</v>
      </c>
      <c r="H1322" s="168">
        <v>20.658000000000001</v>
      </c>
      <c r="I1322" s="169"/>
      <c r="L1322" s="165"/>
      <c r="M1322" s="170"/>
      <c r="T1322" s="171"/>
      <c r="AT1322" s="166" t="s">
        <v>184</v>
      </c>
      <c r="AU1322" s="166" t="s">
        <v>89</v>
      </c>
      <c r="AV1322" s="13" t="s">
        <v>89</v>
      </c>
      <c r="AW1322" s="13" t="s">
        <v>31</v>
      </c>
      <c r="AX1322" s="13" t="s">
        <v>76</v>
      </c>
      <c r="AY1322" s="166" t="s">
        <v>175</v>
      </c>
    </row>
    <row r="1323" spans="2:65" s="13" customFormat="1">
      <c r="B1323" s="165"/>
      <c r="D1323" s="159" t="s">
        <v>184</v>
      </c>
      <c r="E1323" s="166" t="s">
        <v>1</v>
      </c>
      <c r="F1323" s="167" t="s">
        <v>1632</v>
      </c>
      <c r="H1323" s="168">
        <v>60.287999999999997</v>
      </c>
      <c r="I1323" s="169"/>
      <c r="L1323" s="165"/>
      <c r="M1323" s="170"/>
      <c r="T1323" s="171"/>
      <c r="AT1323" s="166" t="s">
        <v>184</v>
      </c>
      <c r="AU1323" s="166" t="s">
        <v>89</v>
      </c>
      <c r="AV1323" s="13" t="s">
        <v>89</v>
      </c>
      <c r="AW1323" s="13" t="s">
        <v>31</v>
      </c>
      <c r="AX1323" s="13" t="s">
        <v>76</v>
      </c>
      <c r="AY1323" s="166" t="s">
        <v>175</v>
      </c>
    </row>
    <row r="1324" spans="2:65" s="13" customFormat="1">
      <c r="B1324" s="165"/>
      <c r="D1324" s="159" t="s">
        <v>184</v>
      </c>
      <c r="E1324" s="166" t="s">
        <v>1</v>
      </c>
      <c r="F1324" s="167" t="s">
        <v>1633</v>
      </c>
      <c r="H1324" s="168">
        <v>40.85</v>
      </c>
      <c r="I1324" s="169"/>
      <c r="L1324" s="165"/>
      <c r="M1324" s="170"/>
      <c r="T1324" s="171"/>
      <c r="AT1324" s="166" t="s">
        <v>184</v>
      </c>
      <c r="AU1324" s="166" t="s">
        <v>89</v>
      </c>
      <c r="AV1324" s="13" t="s">
        <v>89</v>
      </c>
      <c r="AW1324" s="13" t="s">
        <v>31</v>
      </c>
      <c r="AX1324" s="13" t="s">
        <v>76</v>
      </c>
      <c r="AY1324" s="166" t="s">
        <v>175</v>
      </c>
    </row>
    <row r="1325" spans="2:65" s="13" customFormat="1">
      <c r="B1325" s="165"/>
      <c r="D1325" s="159" t="s">
        <v>184</v>
      </c>
      <c r="E1325" s="166" t="s">
        <v>1</v>
      </c>
      <c r="F1325" s="167" t="s">
        <v>1634</v>
      </c>
      <c r="H1325" s="168">
        <v>54.503999999999998</v>
      </c>
      <c r="I1325" s="169"/>
      <c r="L1325" s="165"/>
      <c r="M1325" s="170"/>
      <c r="T1325" s="171"/>
      <c r="AT1325" s="166" t="s">
        <v>184</v>
      </c>
      <c r="AU1325" s="166" t="s">
        <v>89</v>
      </c>
      <c r="AV1325" s="13" t="s">
        <v>89</v>
      </c>
      <c r="AW1325" s="13" t="s">
        <v>31</v>
      </c>
      <c r="AX1325" s="13" t="s">
        <v>76</v>
      </c>
      <c r="AY1325" s="166" t="s">
        <v>175</v>
      </c>
    </row>
    <row r="1326" spans="2:65" s="13" customFormat="1">
      <c r="B1326" s="165"/>
      <c r="D1326" s="159" t="s">
        <v>184</v>
      </c>
      <c r="E1326" s="166" t="s">
        <v>1</v>
      </c>
      <c r="F1326" s="167" t="s">
        <v>1635</v>
      </c>
      <c r="H1326" s="168">
        <v>18.300999999999998</v>
      </c>
      <c r="I1326" s="169"/>
      <c r="L1326" s="165"/>
      <c r="M1326" s="170"/>
      <c r="T1326" s="171"/>
      <c r="AT1326" s="166" t="s">
        <v>184</v>
      </c>
      <c r="AU1326" s="166" t="s">
        <v>89</v>
      </c>
      <c r="AV1326" s="13" t="s">
        <v>89</v>
      </c>
      <c r="AW1326" s="13" t="s">
        <v>31</v>
      </c>
      <c r="AX1326" s="13" t="s">
        <v>76</v>
      </c>
      <c r="AY1326" s="166" t="s">
        <v>175</v>
      </c>
    </row>
    <row r="1327" spans="2:65" s="13" customFormat="1">
      <c r="B1327" s="165"/>
      <c r="D1327" s="159" t="s">
        <v>184</v>
      </c>
      <c r="E1327" s="166" t="s">
        <v>1</v>
      </c>
      <c r="F1327" s="167" t="s">
        <v>1636</v>
      </c>
      <c r="H1327" s="168">
        <v>12.898</v>
      </c>
      <c r="I1327" s="169"/>
      <c r="L1327" s="165"/>
      <c r="M1327" s="170"/>
      <c r="T1327" s="171"/>
      <c r="AT1327" s="166" t="s">
        <v>184</v>
      </c>
      <c r="AU1327" s="166" t="s">
        <v>89</v>
      </c>
      <c r="AV1327" s="13" t="s">
        <v>89</v>
      </c>
      <c r="AW1327" s="13" t="s">
        <v>31</v>
      </c>
      <c r="AX1327" s="13" t="s">
        <v>76</v>
      </c>
      <c r="AY1327" s="166" t="s">
        <v>175</v>
      </c>
    </row>
    <row r="1328" spans="2:65" s="13" customFormat="1">
      <c r="B1328" s="165"/>
      <c r="D1328" s="159" t="s">
        <v>184</v>
      </c>
      <c r="E1328" s="166" t="s">
        <v>1</v>
      </c>
      <c r="F1328" s="167" t="s">
        <v>1637</v>
      </c>
      <c r="H1328" s="168">
        <v>12.257999999999999</v>
      </c>
      <c r="I1328" s="169"/>
      <c r="L1328" s="165"/>
      <c r="M1328" s="170"/>
      <c r="T1328" s="171"/>
      <c r="AT1328" s="166" t="s">
        <v>184</v>
      </c>
      <c r="AU1328" s="166" t="s">
        <v>89</v>
      </c>
      <c r="AV1328" s="13" t="s">
        <v>89</v>
      </c>
      <c r="AW1328" s="13" t="s">
        <v>31</v>
      </c>
      <c r="AX1328" s="13" t="s">
        <v>76</v>
      </c>
      <c r="AY1328" s="166" t="s">
        <v>175</v>
      </c>
    </row>
    <row r="1329" spans="2:51" s="13" customFormat="1" ht="33.75">
      <c r="B1329" s="165"/>
      <c r="D1329" s="159" t="s">
        <v>184</v>
      </c>
      <c r="E1329" s="166" t="s">
        <v>1</v>
      </c>
      <c r="F1329" s="167" t="s">
        <v>1638</v>
      </c>
      <c r="H1329" s="168">
        <v>59.344000000000001</v>
      </c>
      <c r="I1329" s="169"/>
      <c r="L1329" s="165"/>
      <c r="M1329" s="170"/>
      <c r="T1329" s="171"/>
      <c r="AT1329" s="166" t="s">
        <v>184</v>
      </c>
      <c r="AU1329" s="166" t="s">
        <v>89</v>
      </c>
      <c r="AV1329" s="13" t="s">
        <v>89</v>
      </c>
      <c r="AW1329" s="13" t="s">
        <v>31</v>
      </c>
      <c r="AX1329" s="13" t="s">
        <v>76</v>
      </c>
      <c r="AY1329" s="166" t="s">
        <v>175</v>
      </c>
    </row>
    <row r="1330" spans="2:51" s="13" customFormat="1" ht="22.5">
      <c r="B1330" s="165"/>
      <c r="D1330" s="159" t="s">
        <v>184</v>
      </c>
      <c r="E1330" s="166" t="s">
        <v>1</v>
      </c>
      <c r="F1330" s="167" t="s">
        <v>1639</v>
      </c>
      <c r="H1330" s="168">
        <v>66.811000000000007</v>
      </c>
      <c r="I1330" s="169"/>
      <c r="L1330" s="165"/>
      <c r="M1330" s="170"/>
      <c r="T1330" s="171"/>
      <c r="AT1330" s="166" t="s">
        <v>184</v>
      </c>
      <c r="AU1330" s="166" t="s">
        <v>89</v>
      </c>
      <c r="AV1330" s="13" t="s">
        <v>89</v>
      </c>
      <c r="AW1330" s="13" t="s">
        <v>31</v>
      </c>
      <c r="AX1330" s="13" t="s">
        <v>76</v>
      </c>
      <c r="AY1330" s="166" t="s">
        <v>175</v>
      </c>
    </row>
    <row r="1331" spans="2:51" s="13" customFormat="1">
      <c r="B1331" s="165"/>
      <c r="D1331" s="159" t="s">
        <v>184</v>
      </c>
      <c r="E1331" s="166" t="s">
        <v>1</v>
      </c>
      <c r="F1331" s="167" t="s">
        <v>1640</v>
      </c>
      <c r="H1331" s="168">
        <v>182.99799999999999</v>
      </c>
      <c r="I1331" s="169"/>
      <c r="L1331" s="165"/>
      <c r="M1331" s="170"/>
      <c r="T1331" s="171"/>
      <c r="AT1331" s="166" t="s">
        <v>184</v>
      </c>
      <c r="AU1331" s="166" t="s">
        <v>89</v>
      </c>
      <c r="AV1331" s="13" t="s">
        <v>89</v>
      </c>
      <c r="AW1331" s="13" t="s">
        <v>31</v>
      </c>
      <c r="AX1331" s="13" t="s">
        <v>76</v>
      </c>
      <c r="AY1331" s="166" t="s">
        <v>175</v>
      </c>
    </row>
    <row r="1332" spans="2:51" s="13" customFormat="1">
      <c r="B1332" s="165"/>
      <c r="D1332" s="159" t="s">
        <v>184</v>
      </c>
      <c r="E1332" s="166" t="s">
        <v>1</v>
      </c>
      <c r="F1332" s="167" t="s">
        <v>1641</v>
      </c>
      <c r="H1332" s="168">
        <v>134.50399999999999</v>
      </c>
      <c r="I1332" s="169"/>
      <c r="L1332" s="165"/>
      <c r="M1332" s="170"/>
      <c r="T1332" s="171"/>
      <c r="AT1332" s="166" t="s">
        <v>184</v>
      </c>
      <c r="AU1332" s="166" t="s">
        <v>89</v>
      </c>
      <c r="AV1332" s="13" t="s">
        <v>89</v>
      </c>
      <c r="AW1332" s="13" t="s">
        <v>31</v>
      </c>
      <c r="AX1332" s="13" t="s">
        <v>76</v>
      </c>
      <c r="AY1332" s="166" t="s">
        <v>175</v>
      </c>
    </row>
    <row r="1333" spans="2:51" s="13" customFormat="1">
      <c r="B1333" s="165"/>
      <c r="D1333" s="159" t="s">
        <v>184</v>
      </c>
      <c r="E1333" s="166" t="s">
        <v>1</v>
      </c>
      <c r="F1333" s="167" t="s">
        <v>1642</v>
      </c>
      <c r="H1333" s="168">
        <v>139.92400000000001</v>
      </c>
      <c r="I1333" s="169"/>
      <c r="L1333" s="165"/>
      <c r="M1333" s="170"/>
      <c r="T1333" s="171"/>
      <c r="AT1333" s="166" t="s">
        <v>184</v>
      </c>
      <c r="AU1333" s="166" t="s">
        <v>89</v>
      </c>
      <c r="AV1333" s="13" t="s">
        <v>89</v>
      </c>
      <c r="AW1333" s="13" t="s">
        <v>31</v>
      </c>
      <c r="AX1333" s="13" t="s">
        <v>76</v>
      </c>
      <c r="AY1333" s="166" t="s">
        <v>175</v>
      </c>
    </row>
    <row r="1334" spans="2:51" s="13" customFormat="1" ht="22.5">
      <c r="B1334" s="165"/>
      <c r="D1334" s="159" t="s">
        <v>184</v>
      </c>
      <c r="E1334" s="166" t="s">
        <v>1</v>
      </c>
      <c r="F1334" s="167" t="s">
        <v>1643</v>
      </c>
      <c r="H1334" s="168">
        <v>174.62899999999999</v>
      </c>
      <c r="I1334" s="169"/>
      <c r="L1334" s="165"/>
      <c r="M1334" s="170"/>
      <c r="T1334" s="171"/>
      <c r="AT1334" s="166" t="s">
        <v>184</v>
      </c>
      <c r="AU1334" s="166" t="s">
        <v>89</v>
      </c>
      <c r="AV1334" s="13" t="s">
        <v>89</v>
      </c>
      <c r="AW1334" s="13" t="s">
        <v>31</v>
      </c>
      <c r="AX1334" s="13" t="s">
        <v>76</v>
      </c>
      <c r="AY1334" s="166" t="s">
        <v>175</v>
      </c>
    </row>
    <row r="1335" spans="2:51" s="13" customFormat="1">
      <c r="B1335" s="165"/>
      <c r="D1335" s="159" t="s">
        <v>184</v>
      </c>
      <c r="E1335" s="166" t="s">
        <v>1</v>
      </c>
      <c r="F1335" s="167" t="s">
        <v>1644</v>
      </c>
      <c r="H1335" s="168">
        <v>100.77800000000001</v>
      </c>
      <c r="I1335" s="169"/>
      <c r="L1335" s="165"/>
      <c r="M1335" s="170"/>
      <c r="T1335" s="171"/>
      <c r="AT1335" s="166" t="s">
        <v>184</v>
      </c>
      <c r="AU1335" s="166" t="s">
        <v>89</v>
      </c>
      <c r="AV1335" s="13" t="s">
        <v>89</v>
      </c>
      <c r="AW1335" s="13" t="s">
        <v>31</v>
      </c>
      <c r="AX1335" s="13" t="s">
        <v>76</v>
      </c>
      <c r="AY1335" s="166" t="s">
        <v>175</v>
      </c>
    </row>
    <row r="1336" spans="2:51" s="13" customFormat="1" ht="22.5">
      <c r="B1336" s="165"/>
      <c r="D1336" s="159" t="s">
        <v>184</v>
      </c>
      <c r="E1336" s="166" t="s">
        <v>1</v>
      </c>
      <c r="F1336" s="167" t="s">
        <v>1645</v>
      </c>
      <c r="H1336" s="168">
        <v>107.866</v>
      </c>
      <c r="I1336" s="169"/>
      <c r="L1336" s="165"/>
      <c r="M1336" s="170"/>
      <c r="T1336" s="171"/>
      <c r="AT1336" s="166" t="s">
        <v>184</v>
      </c>
      <c r="AU1336" s="166" t="s">
        <v>89</v>
      </c>
      <c r="AV1336" s="13" t="s">
        <v>89</v>
      </c>
      <c r="AW1336" s="13" t="s">
        <v>31</v>
      </c>
      <c r="AX1336" s="13" t="s">
        <v>76</v>
      </c>
      <c r="AY1336" s="166" t="s">
        <v>175</v>
      </c>
    </row>
    <row r="1337" spans="2:51" s="13" customFormat="1">
      <c r="B1337" s="165"/>
      <c r="D1337" s="159" t="s">
        <v>184</v>
      </c>
      <c r="E1337" s="166" t="s">
        <v>1</v>
      </c>
      <c r="F1337" s="167" t="s">
        <v>1646</v>
      </c>
      <c r="H1337" s="168">
        <v>90.956999999999994</v>
      </c>
      <c r="I1337" s="169"/>
      <c r="L1337" s="165"/>
      <c r="M1337" s="170"/>
      <c r="T1337" s="171"/>
      <c r="AT1337" s="166" t="s">
        <v>184</v>
      </c>
      <c r="AU1337" s="166" t="s">
        <v>89</v>
      </c>
      <c r="AV1337" s="13" t="s">
        <v>89</v>
      </c>
      <c r="AW1337" s="13" t="s">
        <v>31</v>
      </c>
      <c r="AX1337" s="13" t="s">
        <v>76</v>
      </c>
      <c r="AY1337" s="166" t="s">
        <v>175</v>
      </c>
    </row>
    <row r="1338" spans="2:51" s="13" customFormat="1">
      <c r="B1338" s="165"/>
      <c r="D1338" s="159" t="s">
        <v>184</v>
      </c>
      <c r="E1338" s="166" t="s">
        <v>1</v>
      </c>
      <c r="F1338" s="167" t="s">
        <v>1647</v>
      </c>
      <c r="H1338" s="168">
        <v>90.956999999999994</v>
      </c>
      <c r="I1338" s="169"/>
      <c r="L1338" s="165"/>
      <c r="M1338" s="170"/>
      <c r="T1338" s="171"/>
      <c r="AT1338" s="166" t="s">
        <v>184</v>
      </c>
      <c r="AU1338" s="166" t="s">
        <v>89</v>
      </c>
      <c r="AV1338" s="13" t="s">
        <v>89</v>
      </c>
      <c r="AW1338" s="13" t="s">
        <v>31</v>
      </c>
      <c r="AX1338" s="13" t="s">
        <v>76</v>
      </c>
      <c r="AY1338" s="166" t="s">
        <v>175</v>
      </c>
    </row>
    <row r="1339" spans="2:51" s="13" customFormat="1" ht="22.5">
      <c r="B1339" s="165"/>
      <c r="D1339" s="159" t="s">
        <v>184</v>
      </c>
      <c r="E1339" s="166" t="s">
        <v>1</v>
      </c>
      <c r="F1339" s="167" t="s">
        <v>1648</v>
      </c>
      <c r="H1339" s="168">
        <v>230.52699999999999</v>
      </c>
      <c r="I1339" s="169"/>
      <c r="L1339" s="165"/>
      <c r="M1339" s="170"/>
      <c r="T1339" s="171"/>
      <c r="AT1339" s="166" t="s">
        <v>184</v>
      </c>
      <c r="AU1339" s="166" t="s">
        <v>89</v>
      </c>
      <c r="AV1339" s="13" t="s">
        <v>89</v>
      </c>
      <c r="AW1339" s="13" t="s">
        <v>31</v>
      </c>
      <c r="AX1339" s="13" t="s">
        <v>76</v>
      </c>
      <c r="AY1339" s="166" t="s">
        <v>175</v>
      </c>
    </row>
    <row r="1340" spans="2:51" s="13" customFormat="1" ht="22.5">
      <c r="B1340" s="165"/>
      <c r="D1340" s="159" t="s">
        <v>184</v>
      </c>
      <c r="E1340" s="166" t="s">
        <v>1</v>
      </c>
      <c r="F1340" s="167" t="s">
        <v>1649</v>
      </c>
      <c r="H1340" s="168">
        <v>336.20699999999999</v>
      </c>
      <c r="I1340" s="169"/>
      <c r="L1340" s="165"/>
      <c r="M1340" s="170"/>
      <c r="T1340" s="171"/>
      <c r="AT1340" s="166" t="s">
        <v>184</v>
      </c>
      <c r="AU1340" s="166" t="s">
        <v>89</v>
      </c>
      <c r="AV1340" s="13" t="s">
        <v>89</v>
      </c>
      <c r="AW1340" s="13" t="s">
        <v>31</v>
      </c>
      <c r="AX1340" s="13" t="s">
        <v>76</v>
      </c>
      <c r="AY1340" s="166" t="s">
        <v>175</v>
      </c>
    </row>
    <row r="1341" spans="2:51" s="13" customFormat="1" ht="22.5">
      <c r="B1341" s="165"/>
      <c r="D1341" s="159" t="s">
        <v>184</v>
      </c>
      <c r="E1341" s="166" t="s">
        <v>1</v>
      </c>
      <c r="F1341" s="167" t="s">
        <v>1650</v>
      </c>
      <c r="H1341" s="168">
        <v>81.423000000000002</v>
      </c>
      <c r="I1341" s="169"/>
      <c r="L1341" s="165"/>
      <c r="M1341" s="170"/>
      <c r="T1341" s="171"/>
      <c r="AT1341" s="166" t="s">
        <v>184</v>
      </c>
      <c r="AU1341" s="166" t="s">
        <v>89</v>
      </c>
      <c r="AV1341" s="13" t="s">
        <v>89</v>
      </c>
      <c r="AW1341" s="13" t="s">
        <v>31</v>
      </c>
      <c r="AX1341" s="13" t="s">
        <v>76</v>
      </c>
      <c r="AY1341" s="166" t="s">
        <v>175</v>
      </c>
    </row>
    <row r="1342" spans="2:51" s="13" customFormat="1">
      <c r="B1342" s="165"/>
      <c r="D1342" s="159" t="s">
        <v>184</v>
      </c>
      <c r="E1342" s="166" t="s">
        <v>1</v>
      </c>
      <c r="F1342" s="167" t="s">
        <v>1651</v>
      </c>
      <c r="H1342" s="168">
        <v>25.065999999999999</v>
      </c>
      <c r="I1342" s="169"/>
      <c r="L1342" s="165"/>
      <c r="M1342" s="170"/>
      <c r="T1342" s="171"/>
      <c r="AT1342" s="166" t="s">
        <v>184</v>
      </c>
      <c r="AU1342" s="166" t="s">
        <v>89</v>
      </c>
      <c r="AV1342" s="13" t="s">
        <v>89</v>
      </c>
      <c r="AW1342" s="13" t="s">
        <v>31</v>
      </c>
      <c r="AX1342" s="13" t="s">
        <v>76</v>
      </c>
      <c r="AY1342" s="166" t="s">
        <v>175</v>
      </c>
    </row>
    <row r="1343" spans="2:51" s="13" customFormat="1">
      <c r="B1343" s="165"/>
      <c r="D1343" s="159" t="s">
        <v>184</v>
      </c>
      <c r="E1343" s="166" t="s">
        <v>1</v>
      </c>
      <c r="F1343" s="167" t="s">
        <v>1652</v>
      </c>
      <c r="H1343" s="168">
        <v>69.905000000000001</v>
      </c>
      <c r="I1343" s="169"/>
      <c r="L1343" s="165"/>
      <c r="M1343" s="170"/>
      <c r="T1343" s="171"/>
      <c r="AT1343" s="166" t="s">
        <v>184</v>
      </c>
      <c r="AU1343" s="166" t="s">
        <v>89</v>
      </c>
      <c r="AV1343" s="13" t="s">
        <v>89</v>
      </c>
      <c r="AW1343" s="13" t="s">
        <v>31</v>
      </c>
      <c r="AX1343" s="13" t="s">
        <v>76</v>
      </c>
      <c r="AY1343" s="166" t="s">
        <v>175</v>
      </c>
    </row>
    <row r="1344" spans="2:51" s="13" customFormat="1">
      <c r="B1344" s="165"/>
      <c r="D1344" s="159" t="s">
        <v>184</v>
      </c>
      <c r="E1344" s="166" t="s">
        <v>1</v>
      </c>
      <c r="F1344" s="167" t="s">
        <v>1653</v>
      </c>
      <c r="H1344" s="168">
        <v>63.554000000000002</v>
      </c>
      <c r="I1344" s="169"/>
      <c r="L1344" s="165"/>
      <c r="M1344" s="170"/>
      <c r="T1344" s="171"/>
      <c r="AT1344" s="166" t="s">
        <v>184</v>
      </c>
      <c r="AU1344" s="166" t="s">
        <v>89</v>
      </c>
      <c r="AV1344" s="13" t="s">
        <v>89</v>
      </c>
      <c r="AW1344" s="13" t="s">
        <v>31</v>
      </c>
      <c r="AX1344" s="13" t="s">
        <v>76</v>
      </c>
      <c r="AY1344" s="166" t="s">
        <v>175</v>
      </c>
    </row>
    <row r="1345" spans="2:51" s="13" customFormat="1">
      <c r="B1345" s="165"/>
      <c r="D1345" s="159" t="s">
        <v>184</v>
      </c>
      <c r="E1345" s="166" t="s">
        <v>1</v>
      </c>
      <c r="F1345" s="167" t="s">
        <v>1654</v>
      </c>
      <c r="H1345" s="168">
        <v>60.881999999999998</v>
      </c>
      <c r="I1345" s="169"/>
      <c r="L1345" s="165"/>
      <c r="M1345" s="170"/>
      <c r="T1345" s="171"/>
      <c r="AT1345" s="166" t="s">
        <v>184</v>
      </c>
      <c r="AU1345" s="166" t="s">
        <v>89</v>
      </c>
      <c r="AV1345" s="13" t="s">
        <v>89</v>
      </c>
      <c r="AW1345" s="13" t="s">
        <v>31</v>
      </c>
      <c r="AX1345" s="13" t="s">
        <v>76</v>
      </c>
      <c r="AY1345" s="166" t="s">
        <v>175</v>
      </c>
    </row>
    <row r="1346" spans="2:51" s="13" customFormat="1" ht="22.5">
      <c r="B1346" s="165"/>
      <c r="D1346" s="159" t="s">
        <v>184</v>
      </c>
      <c r="E1346" s="166" t="s">
        <v>1</v>
      </c>
      <c r="F1346" s="167" t="s">
        <v>1655</v>
      </c>
      <c r="H1346" s="168">
        <v>117.94799999999999</v>
      </c>
      <c r="I1346" s="169"/>
      <c r="L1346" s="165"/>
      <c r="M1346" s="170"/>
      <c r="T1346" s="171"/>
      <c r="AT1346" s="166" t="s">
        <v>184</v>
      </c>
      <c r="AU1346" s="166" t="s">
        <v>89</v>
      </c>
      <c r="AV1346" s="13" t="s">
        <v>89</v>
      </c>
      <c r="AW1346" s="13" t="s">
        <v>31</v>
      </c>
      <c r="AX1346" s="13" t="s">
        <v>76</v>
      </c>
      <c r="AY1346" s="166" t="s">
        <v>175</v>
      </c>
    </row>
    <row r="1347" spans="2:51" s="13" customFormat="1">
      <c r="B1347" s="165"/>
      <c r="D1347" s="159" t="s">
        <v>184</v>
      </c>
      <c r="E1347" s="166" t="s">
        <v>1</v>
      </c>
      <c r="F1347" s="167" t="s">
        <v>1656</v>
      </c>
      <c r="H1347" s="168">
        <v>138.89599999999999</v>
      </c>
      <c r="I1347" s="169"/>
      <c r="L1347" s="165"/>
      <c r="M1347" s="170"/>
      <c r="T1347" s="171"/>
      <c r="AT1347" s="166" t="s">
        <v>184</v>
      </c>
      <c r="AU1347" s="166" t="s">
        <v>89</v>
      </c>
      <c r="AV1347" s="13" t="s">
        <v>89</v>
      </c>
      <c r="AW1347" s="13" t="s">
        <v>31</v>
      </c>
      <c r="AX1347" s="13" t="s">
        <v>76</v>
      </c>
      <c r="AY1347" s="166" t="s">
        <v>175</v>
      </c>
    </row>
    <row r="1348" spans="2:51" s="13" customFormat="1" ht="22.5">
      <c r="B1348" s="165"/>
      <c r="D1348" s="159" t="s">
        <v>184</v>
      </c>
      <c r="E1348" s="166" t="s">
        <v>1</v>
      </c>
      <c r="F1348" s="167" t="s">
        <v>1657</v>
      </c>
      <c r="H1348" s="168">
        <v>250.876</v>
      </c>
      <c r="I1348" s="169"/>
      <c r="L1348" s="165"/>
      <c r="M1348" s="170"/>
      <c r="T1348" s="171"/>
      <c r="AT1348" s="166" t="s">
        <v>184</v>
      </c>
      <c r="AU1348" s="166" t="s">
        <v>89</v>
      </c>
      <c r="AV1348" s="13" t="s">
        <v>89</v>
      </c>
      <c r="AW1348" s="13" t="s">
        <v>31</v>
      </c>
      <c r="AX1348" s="13" t="s">
        <v>76</v>
      </c>
      <c r="AY1348" s="166" t="s">
        <v>175</v>
      </c>
    </row>
    <row r="1349" spans="2:51" s="13" customFormat="1" ht="22.5">
      <c r="B1349" s="165"/>
      <c r="D1349" s="159" t="s">
        <v>184</v>
      </c>
      <c r="E1349" s="166" t="s">
        <v>1</v>
      </c>
      <c r="F1349" s="167" t="s">
        <v>1658</v>
      </c>
      <c r="H1349" s="168">
        <v>132.334</v>
      </c>
      <c r="I1349" s="169"/>
      <c r="L1349" s="165"/>
      <c r="M1349" s="170"/>
      <c r="T1349" s="171"/>
      <c r="AT1349" s="166" t="s">
        <v>184</v>
      </c>
      <c r="AU1349" s="166" t="s">
        <v>89</v>
      </c>
      <c r="AV1349" s="13" t="s">
        <v>89</v>
      </c>
      <c r="AW1349" s="13" t="s">
        <v>31</v>
      </c>
      <c r="AX1349" s="13" t="s">
        <v>76</v>
      </c>
      <c r="AY1349" s="166" t="s">
        <v>175</v>
      </c>
    </row>
    <row r="1350" spans="2:51" s="13" customFormat="1" ht="22.5">
      <c r="B1350" s="165"/>
      <c r="D1350" s="159" t="s">
        <v>184</v>
      </c>
      <c r="E1350" s="166" t="s">
        <v>1</v>
      </c>
      <c r="F1350" s="167" t="s">
        <v>1659</v>
      </c>
      <c r="H1350" s="168">
        <v>340.28</v>
      </c>
      <c r="I1350" s="169"/>
      <c r="L1350" s="165"/>
      <c r="M1350" s="170"/>
      <c r="T1350" s="171"/>
      <c r="AT1350" s="166" t="s">
        <v>184</v>
      </c>
      <c r="AU1350" s="166" t="s">
        <v>89</v>
      </c>
      <c r="AV1350" s="13" t="s">
        <v>89</v>
      </c>
      <c r="AW1350" s="13" t="s">
        <v>31</v>
      </c>
      <c r="AX1350" s="13" t="s">
        <v>76</v>
      </c>
      <c r="AY1350" s="166" t="s">
        <v>175</v>
      </c>
    </row>
    <row r="1351" spans="2:51" s="13" customFormat="1" ht="22.5">
      <c r="B1351" s="165"/>
      <c r="D1351" s="159" t="s">
        <v>184</v>
      </c>
      <c r="E1351" s="166" t="s">
        <v>1</v>
      </c>
      <c r="F1351" s="167" t="s">
        <v>1660</v>
      </c>
      <c r="H1351" s="168">
        <v>163.971</v>
      </c>
      <c r="I1351" s="169"/>
      <c r="L1351" s="165"/>
      <c r="M1351" s="170"/>
      <c r="T1351" s="171"/>
      <c r="AT1351" s="166" t="s">
        <v>184</v>
      </c>
      <c r="AU1351" s="166" t="s">
        <v>89</v>
      </c>
      <c r="AV1351" s="13" t="s">
        <v>89</v>
      </c>
      <c r="AW1351" s="13" t="s">
        <v>31</v>
      </c>
      <c r="AX1351" s="13" t="s">
        <v>76</v>
      </c>
      <c r="AY1351" s="166" t="s">
        <v>175</v>
      </c>
    </row>
    <row r="1352" spans="2:51" s="13" customFormat="1" ht="22.5">
      <c r="B1352" s="165"/>
      <c r="D1352" s="159" t="s">
        <v>184</v>
      </c>
      <c r="E1352" s="166" t="s">
        <v>1</v>
      </c>
      <c r="F1352" s="167" t="s">
        <v>1661</v>
      </c>
      <c r="H1352" s="168">
        <v>222.76</v>
      </c>
      <c r="I1352" s="169"/>
      <c r="L1352" s="165"/>
      <c r="M1352" s="170"/>
      <c r="T1352" s="171"/>
      <c r="AT1352" s="166" t="s">
        <v>184</v>
      </c>
      <c r="AU1352" s="166" t="s">
        <v>89</v>
      </c>
      <c r="AV1352" s="13" t="s">
        <v>89</v>
      </c>
      <c r="AW1352" s="13" t="s">
        <v>31</v>
      </c>
      <c r="AX1352" s="13" t="s">
        <v>76</v>
      </c>
      <c r="AY1352" s="166" t="s">
        <v>175</v>
      </c>
    </row>
    <row r="1353" spans="2:51" s="13" customFormat="1">
      <c r="B1353" s="165"/>
      <c r="D1353" s="159" t="s">
        <v>184</v>
      </c>
      <c r="E1353" s="166" t="s">
        <v>1</v>
      </c>
      <c r="F1353" s="167" t="s">
        <v>1662</v>
      </c>
      <c r="H1353" s="168">
        <v>163.26</v>
      </c>
      <c r="I1353" s="169"/>
      <c r="L1353" s="165"/>
      <c r="M1353" s="170"/>
      <c r="T1353" s="171"/>
      <c r="AT1353" s="166" t="s">
        <v>184</v>
      </c>
      <c r="AU1353" s="166" t="s">
        <v>89</v>
      </c>
      <c r="AV1353" s="13" t="s">
        <v>89</v>
      </c>
      <c r="AW1353" s="13" t="s">
        <v>31</v>
      </c>
      <c r="AX1353" s="13" t="s">
        <v>76</v>
      </c>
      <c r="AY1353" s="166" t="s">
        <v>175</v>
      </c>
    </row>
    <row r="1354" spans="2:51" s="13" customFormat="1">
      <c r="B1354" s="165"/>
      <c r="D1354" s="159" t="s">
        <v>184</v>
      </c>
      <c r="E1354" s="166" t="s">
        <v>1</v>
      </c>
      <c r="F1354" s="167" t="s">
        <v>1663</v>
      </c>
      <c r="H1354" s="168">
        <v>43.78</v>
      </c>
      <c r="I1354" s="169"/>
      <c r="L1354" s="165"/>
      <c r="M1354" s="170"/>
      <c r="T1354" s="171"/>
      <c r="AT1354" s="166" t="s">
        <v>184</v>
      </c>
      <c r="AU1354" s="166" t="s">
        <v>89</v>
      </c>
      <c r="AV1354" s="13" t="s">
        <v>89</v>
      </c>
      <c r="AW1354" s="13" t="s">
        <v>31</v>
      </c>
      <c r="AX1354" s="13" t="s">
        <v>76</v>
      </c>
      <c r="AY1354" s="166" t="s">
        <v>175</v>
      </c>
    </row>
    <row r="1355" spans="2:51" s="13" customFormat="1" ht="33.75">
      <c r="B1355" s="165"/>
      <c r="D1355" s="159" t="s">
        <v>184</v>
      </c>
      <c r="E1355" s="166" t="s">
        <v>1</v>
      </c>
      <c r="F1355" s="167" t="s">
        <v>1664</v>
      </c>
      <c r="H1355" s="168">
        <v>86.552000000000007</v>
      </c>
      <c r="I1355" s="169"/>
      <c r="L1355" s="165"/>
      <c r="M1355" s="170"/>
      <c r="T1355" s="171"/>
      <c r="AT1355" s="166" t="s">
        <v>184</v>
      </c>
      <c r="AU1355" s="166" t="s">
        <v>89</v>
      </c>
      <c r="AV1355" s="13" t="s">
        <v>89</v>
      </c>
      <c r="AW1355" s="13" t="s">
        <v>31</v>
      </c>
      <c r="AX1355" s="13" t="s">
        <v>76</v>
      </c>
      <c r="AY1355" s="166" t="s">
        <v>175</v>
      </c>
    </row>
    <row r="1356" spans="2:51" s="13" customFormat="1" ht="33.75">
      <c r="B1356" s="165"/>
      <c r="D1356" s="159" t="s">
        <v>184</v>
      </c>
      <c r="E1356" s="166" t="s">
        <v>1</v>
      </c>
      <c r="F1356" s="167" t="s">
        <v>1665</v>
      </c>
      <c r="H1356" s="168">
        <v>75.031999999999996</v>
      </c>
      <c r="I1356" s="169"/>
      <c r="L1356" s="165"/>
      <c r="M1356" s="170"/>
      <c r="T1356" s="171"/>
      <c r="AT1356" s="166" t="s">
        <v>184</v>
      </c>
      <c r="AU1356" s="166" t="s">
        <v>89</v>
      </c>
      <c r="AV1356" s="13" t="s">
        <v>89</v>
      </c>
      <c r="AW1356" s="13" t="s">
        <v>31</v>
      </c>
      <c r="AX1356" s="13" t="s">
        <v>76</v>
      </c>
      <c r="AY1356" s="166" t="s">
        <v>175</v>
      </c>
    </row>
    <row r="1357" spans="2:51" s="13" customFormat="1" ht="22.5">
      <c r="B1357" s="165"/>
      <c r="D1357" s="159" t="s">
        <v>184</v>
      </c>
      <c r="E1357" s="166" t="s">
        <v>1</v>
      </c>
      <c r="F1357" s="167" t="s">
        <v>1666</v>
      </c>
      <c r="H1357" s="168">
        <v>85.918999999999997</v>
      </c>
      <c r="I1357" s="169"/>
      <c r="L1357" s="165"/>
      <c r="M1357" s="170"/>
      <c r="T1357" s="171"/>
      <c r="AT1357" s="166" t="s">
        <v>184</v>
      </c>
      <c r="AU1357" s="166" t="s">
        <v>89</v>
      </c>
      <c r="AV1357" s="13" t="s">
        <v>89</v>
      </c>
      <c r="AW1357" s="13" t="s">
        <v>31</v>
      </c>
      <c r="AX1357" s="13" t="s">
        <v>76</v>
      </c>
      <c r="AY1357" s="166" t="s">
        <v>175</v>
      </c>
    </row>
    <row r="1358" spans="2:51" s="13" customFormat="1">
      <c r="B1358" s="165"/>
      <c r="D1358" s="159" t="s">
        <v>184</v>
      </c>
      <c r="E1358" s="166" t="s">
        <v>1</v>
      </c>
      <c r="F1358" s="167" t="s">
        <v>1667</v>
      </c>
      <c r="H1358" s="168">
        <v>75.599999999999994</v>
      </c>
      <c r="I1358" s="169"/>
      <c r="L1358" s="165"/>
      <c r="M1358" s="170"/>
      <c r="T1358" s="171"/>
      <c r="AT1358" s="166" t="s">
        <v>184</v>
      </c>
      <c r="AU1358" s="166" t="s">
        <v>89</v>
      </c>
      <c r="AV1358" s="13" t="s">
        <v>89</v>
      </c>
      <c r="AW1358" s="13" t="s">
        <v>31</v>
      </c>
      <c r="AX1358" s="13" t="s">
        <v>76</v>
      </c>
      <c r="AY1358" s="166" t="s">
        <v>175</v>
      </c>
    </row>
    <row r="1359" spans="2:51" s="13" customFormat="1" ht="22.5">
      <c r="B1359" s="165"/>
      <c r="D1359" s="159" t="s">
        <v>184</v>
      </c>
      <c r="E1359" s="166" t="s">
        <v>1</v>
      </c>
      <c r="F1359" s="167" t="s">
        <v>1668</v>
      </c>
      <c r="H1359" s="168">
        <v>95.438000000000002</v>
      </c>
      <c r="I1359" s="169"/>
      <c r="L1359" s="165"/>
      <c r="M1359" s="170"/>
      <c r="T1359" s="171"/>
      <c r="AT1359" s="166" t="s">
        <v>184</v>
      </c>
      <c r="AU1359" s="166" t="s">
        <v>89</v>
      </c>
      <c r="AV1359" s="13" t="s">
        <v>89</v>
      </c>
      <c r="AW1359" s="13" t="s">
        <v>31</v>
      </c>
      <c r="AX1359" s="13" t="s">
        <v>76</v>
      </c>
      <c r="AY1359" s="166" t="s">
        <v>175</v>
      </c>
    </row>
    <row r="1360" spans="2:51" s="13" customFormat="1" ht="22.5">
      <c r="B1360" s="165"/>
      <c r="D1360" s="159" t="s">
        <v>184</v>
      </c>
      <c r="E1360" s="166" t="s">
        <v>1</v>
      </c>
      <c r="F1360" s="167" t="s">
        <v>1669</v>
      </c>
      <c r="H1360" s="168">
        <v>100.05</v>
      </c>
      <c r="I1360" s="169"/>
      <c r="L1360" s="165"/>
      <c r="M1360" s="170"/>
      <c r="T1360" s="171"/>
      <c r="AT1360" s="166" t="s">
        <v>184</v>
      </c>
      <c r="AU1360" s="166" t="s">
        <v>89</v>
      </c>
      <c r="AV1360" s="13" t="s">
        <v>89</v>
      </c>
      <c r="AW1360" s="13" t="s">
        <v>31</v>
      </c>
      <c r="AX1360" s="13" t="s">
        <v>76</v>
      </c>
      <c r="AY1360" s="166" t="s">
        <v>175</v>
      </c>
    </row>
    <row r="1361" spans="2:51" s="13" customFormat="1">
      <c r="B1361" s="165"/>
      <c r="D1361" s="159" t="s">
        <v>184</v>
      </c>
      <c r="E1361" s="166" t="s">
        <v>1</v>
      </c>
      <c r="F1361" s="167" t="s">
        <v>1670</v>
      </c>
      <c r="H1361" s="168">
        <v>29.806999999999999</v>
      </c>
      <c r="I1361" s="169"/>
      <c r="L1361" s="165"/>
      <c r="M1361" s="170"/>
      <c r="T1361" s="171"/>
      <c r="AT1361" s="166" t="s">
        <v>184</v>
      </c>
      <c r="AU1361" s="166" t="s">
        <v>89</v>
      </c>
      <c r="AV1361" s="13" t="s">
        <v>89</v>
      </c>
      <c r="AW1361" s="13" t="s">
        <v>31</v>
      </c>
      <c r="AX1361" s="13" t="s">
        <v>76</v>
      </c>
      <c r="AY1361" s="166" t="s">
        <v>175</v>
      </c>
    </row>
    <row r="1362" spans="2:51" s="13" customFormat="1" ht="22.5">
      <c r="B1362" s="165"/>
      <c r="D1362" s="159" t="s">
        <v>184</v>
      </c>
      <c r="E1362" s="166" t="s">
        <v>1</v>
      </c>
      <c r="F1362" s="167" t="s">
        <v>1671</v>
      </c>
      <c r="H1362" s="168">
        <v>97.658000000000001</v>
      </c>
      <c r="I1362" s="169"/>
      <c r="L1362" s="165"/>
      <c r="M1362" s="170"/>
      <c r="T1362" s="171"/>
      <c r="AT1362" s="166" t="s">
        <v>184</v>
      </c>
      <c r="AU1362" s="166" t="s">
        <v>89</v>
      </c>
      <c r="AV1362" s="13" t="s">
        <v>89</v>
      </c>
      <c r="AW1362" s="13" t="s">
        <v>31</v>
      </c>
      <c r="AX1362" s="13" t="s">
        <v>76</v>
      </c>
      <c r="AY1362" s="166" t="s">
        <v>175</v>
      </c>
    </row>
    <row r="1363" spans="2:51" s="13" customFormat="1">
      <c r="B1363" s="165"/>
      <c r="D1363" s="159" t="s">
        <v>184</v>
      </c>
      <c r="E1363" s="166" t="s">
        <v>1</v>
      </c>
      <c r="F1363" s="167" t="s">
        <v>1672</v>
      </c>
      <c r="H1363" s="168">
        <v>43.264000000000003</v>
      </c>
      <c r="I1363" s="169"/>
      <c r="L1363" s="165"/>
      <c r="M1363" s="170"/>
      <c r="T1363" s="171"/>
      <c r="AT1363" s="166" t="s">
        <v>184</v>
      </c>
      <c r="AU1363" s="166" t="s">
        <v>89</v>
      </c>
      <c r="AV1363" s="13" t="s">
        <v>89</v>
      </c>
      <c r="AW1363" s="13" t="s">
        <v>31</v>
      </c>
      <c r="AX1363" s="13" t="s">
        <v>76</v>
      </c>
      <c r="AY1363" s="166" t="s">
        <v>175</v>
      </c>
    </row>
    <row r="1364" spans="2:51" s="13" customFormat="1">
      <c r="B1364" s="165"/>
      <c r="D1364" s="159" t="s">
        <v>184</v>
      </c>
      <c r="E1364" s="166" t="s">
        <v>1</v>
      </c>
      <c r="F1364" s="167" t="s">
        <v>1673</v>
      </c>
      <c r="H1364" s="168">
        <v>40.783999999999999</v>
      </c>
      <c r="I1364" s="169"/>
      <c r="L1364" s="165"/>
      <c r="M1364" s="170"/>
      <c r="T1364" s="171"/>
      <c r="AT1364" s="166" t="s">
        <v>184</v>
      </c>
      <c r="AU1364" s="166" t="s">
        <v>89</v>
      </c>
      <c r="AV1364" s="13" t="s">
        <v>89</v>
      </c>
      <c r="AW1364" s="13" t="s">
        <v>31</v>
      </c>
      <c r="AX1364" s="13" t="s">
        <v>76</v>
      </c>
      <c r="AY1364" s="166" t="s">
        <v>175</v>
      </c>
    </row>
    <row r="1365" spans="2:51" s="13" customFormat="1">
      <c r="B1365" s="165"/>
      <c r="D1365" s="159" t="s">
        <v>184</v>
      </c>
      <c r="E1365" s="166" t="s">
        <v>1</v>
      </c>
      <c r="F1365" s="167" t="s">
        <v>1674</v>
      </c>
      <c r="H1365" s="168">
        <v>49.829000000000001</v>
      </c>
      <c r="I1365" s="169"/>
      <c r="L1365" s="165"/>
      <c r="M1365" s="170"/>
      <c r="T1365" s="171"/>
      <c r="AT1365" s="166" t="s">
        <v>184</v>
      </c>
      <c r="AU1365" s="166" t="s">
        <v>89</v>
      </c>
      <c r="AV1365" s="13" t="s">
        <v>89</v>
      </c>
      <c r="AW1365" s="13" t="s">
        <v>31</v>
      </c>
      <c r="AX1365" s="13" t="s">
        <v>76</v>
      </c>
      <c r="AY1365" s="166" t="s">
        <v>175</v>
      </c>
    </row>
    <row r="1366" spans="2:51" s="13" customFormat="1">
      <c r="B1366" s="165"/>
      <c r="D1366" s="159" t="s">
        <v>184</v>
      </c>
      <c r="E1366" s="166" t="s">
        <v>1</v>
      </c>
      <c r="F1366" s="167" t="s">
        <v>1675</v>
      </c>
      <c r="H1366" s="168">
        <v>28.527999999999999</v>
      </c>
      <c r="I1366" s="169"/>
      <c r="L1366" s="165"/>
      <c r="M1366" s="170"/>
      <c r="T1366" s="171"/>
      <c r="AT1366" s="166" t="s">
        <v>184</v>
      </c>
      <c r="AU1366" s="166" t="s">
        <v>89</v>
      </c>
      <c r="AV1366" s="13" t="s">
        <v>89</v>
      </c>
      <c r="AW1366" s="13" t="s">
        <v>31</v>
      </c>
      <c r="AX1366" s="13" t="s">
        <v>76</v>
      </c>
      <c r="AY1366" s="166" t="s">
        <v>175</v>
      </c>
    </row>
    <row r="1367" spans="2:51" s="13" customFormat="1">
      <c r="B1367" s="165"/>
      <c r="D1367" s="159" t="s">
        <v>184</v>
      </c>
      <c r="E1367" s="166" t="s">
        <v>1</v>
      </c>
      <c r="F1367" s="167" t="s">
        <v>1676</v>
      </c>
      <c r="H1367" s="168">
        <v>14.27</v>
      </c>
      <c r="I1367" s="169"/>
      <c r="L1367" s="165"/>
      <c r="M1367" s="170"/>
      <c r="T1367" s="171"/>
      <c r="AT1367" s="166" t="s">
        <v>184</v>
      </c>
      <c r="AU1367" s="166" t="s">
        <v>89</v>
      </c>
      <c r="AV1367" s="13" t="s">
        <v>89</v>
      </c>
      <c r="AW1367" s="13" t="s">
        <v>31</v>
      </c>
      <c r="AX1367" s="13" t="s">
        <v>76</v>
      </c>
      <c r="AY1367" s="166" t="s">
        <v>175</v>
      </c>
    </row>
    <row r="1368" spans="2:51" s="13" customFormat="1">
      <c r="B1368" s="165"/>
      <c r="D1368" s="159" t="s">
        <v>184</v>
      </c>
      <c r="E1368" s="166" t="s">
        <v>1</v>
      </c>
      <c r="F1368" s="167" t="s">
        <v>1677</v>
      </c>
      <c r="H1368" s="168">
        <v>14.27</v>
      </c>
      <c r="I1368" s="169"/>
      <c r="L1368" s="165"/>
      <c r="M1368" s="170"/>
      <c r="T1368" s="171"/>
      <c r="AT1368" s="166" t="s">
        <v>184</v>
      </c>
      <c r="AU1368" s="166" t="s">
        <v>89</v>
      </c>
      <c r="AV1368" s="13" t="s">
        <v>89</v>
      </c>
      <c r="AW1368" s="13" t="s">
        <v>31</v>
      </c>
      <c r="AX1368" s="13" t="s">
        <v>76</v>
      </c>
      <c r="AY1368" s="166" t="s">
        <v>175</v>
      </c>
    </row>
    <row r="1369" spans="2:51" s="13" customFormat="1">
      <c r="B1369" s="165"/>
      <c r="D1369" s="159" t="s">
        <v>184</v>
      </c>
      <c r="E1369" s="166" t="s">
        <v>1</v>
      </c>
      <c r="F1369" s="167" t="s">
        <v>1678</v>
      </c>
      <c r="H1369" s="168">
        <v>13.864000000000001</v>
      </c>
      <c r="I1369" s="169"/>
      <c r="L1369" s="165"/>
      <c r="M1369" s="170"/>
      <c r="T1369" s="171"/>
      <c r="AT1369" s="166" t="s">
        <v>184</v>
      </c>
      <c r="AU1369" s="166" t="s">
        <v>89</v>
      </c>
      <c r="AV1369" s="13" t="s">
        <v>89</v>
      </c>
      <c r="AW1369" s="13" t="s">
        <v>31</v>
      </c>
      <c r="AX1369" s="13" t="s">
        <v>76</v>
      </c>
      <c r="AY1369" s="166" t="s">
        <v>175</v>
      </c>
    </row>
    <row r="1370" spans="2:51" s="13" customFormat="1">
      <c r="B1370" s="165"/>
      <c r="D1370" s="159" t="s">
        <v>184</v>
      </c>
      <c r="E1370" s="166" t="s">
        <v>1</v>
      </c>
      <c r="F1370" s="167" t="s">
        <v>1679</v>
      </c>
      <c r="H1370" s="168">
        <v>13.864000000000001</v>
      </c>
      <c r="I1370" s="169"/>
      <c r="L1370" s="165"/>
      <c r="M1370" s="170"/>
      <c r="T1370" s="171"/>
      <c r="AT1370" s="166" t="s">
        <v>184</v>
      </c>
      <c r="AU1370" s="166" t="s">
        <v>89</v>
      </c>
      <c r="AV1370" s="13" t="s">
        <v>89</v>
      </c>
      <c r="AW1370" s="13" t="s">
        <v>31</v>
      </c>
      <c r="AX1370" s="13" t="s">
        <v>76</v>
      </c>
      <c r="AY1370" s="166" t="s">
        <v>175</v>
      </c>
    </row>
    <row r="1371" spans="2:51" s="13" customFormat="1" ht="22.5">
      <c r="B1371" s="165"/>
      <c r="D1371" s="159" t="s">
        <v>184</v>
      </c>
      <c r="E1371" s="166" t="s">
        <v>1</v>
      </c>
      <c r="F1371" s="167" t="s">
        <v>1680</v>
      </c>
      <c r="H1371" s="168">
        <v>232.48</v>
      </c>
      <c r="I1371" s="169"/>
      <c r="L1371" s="165"/>
      <c r="M1371" s="170"/>
      <c r="T1371" s="171"/>
      <c r="AT1371" s="166" t="s">
        <v>184</v>
      </c>
      <c r="AU1371" s="166" t="s">
        <v>89</v>
      </c>
      <c r="AV1371" s="13" t="s">
        <v>89</v>
      </c>
      <c r="AW1371" s="13" t="s">
        <v>31</v>
      </c>
      <c r="AX1371" s="13" t="s">
        <v>76</v>
      </c>
      <c r="AY1371" s="166" t="s">
        <v>175</v>
      </c>
    </row>
    <row r="1372" spans="2:51" s="13" customFormat="1">
      <c r="B1372" s="165"/>
      <c r="D1372" s="159" t="s">
        <v>184</v>
      </c>
      <c r="E1372" s="166" t="s">
        <v>1</v>
      </c>
      <c r="F1372" s="167" t="s">
        <v>1681</v>
      </c>
      <c r="H1372" s="168">
        <v>54.887999999999998</v>
      </c>
      <c r="I1372" s="169"/>
      <c r="L1372" s="165"/>
      <c r="M1372" s="170"/>
      <c r="T1372" s="171"/>
      <c r="AT1372" s="166" t="s">
        <v>184</v>
      </c>
      <c r="AU1372" s="166" t="s">
        <v>89</v>
      </c>
      <c r="AV1372" s="13" t="s">
        <v>89</v>
      </c>
      <c r="AW1372" s="13" t="s">
        <v>31</v>
      </c>
      <c r="AX1372" s="13" t="s">
        <v>76</v>
      </c>
      <c r="AY1372" s="166" t="s">
        <v>175</v>
      </c>
    </row>
    <row r="1373" spans="2:51" s="13" customFormat="1">
      <c r="B1373" s="165"/>
      <c r="D1373" s="159" t="s">
        <v>184</v>
      </c>
      <c r="E1373" s="166" t="s">
        <v>1</v>
      </c>
      <c r="F1373" s="167" t="s">
        <v>1682</v>
      </c>
      <c r="H1373" s="168">
        <v>26.87</v>
      </c>
      <c r="I1373" s="169"/>
      <c r="L1373" s="165"/>
      <c r="M1373" s="170"/>
      <c r="T1373" s="171"/>
      <c r="AT1373" s="166" t="s">
        <v>184</v>
      </c>
      <c r="AU1373" s="166" t="s">
        <v>89</v>
      </c>
      <c r="AV1373" s="13" t="s">
        <v>89</v>
      </c>
      <c r="AW1373" s="13" t="s">
        <v>31</v>
      </c>
      <c r="AX1373" s="13" t="s">
        <v>76</v>
      </c>
      <c r="AY1373" s="166" t="s">
        <v>175</v>
      </c>
    </row>
    <row r="1374" spans="2:51" s="13" customFormat="1">
      <c r="B1374" s="165"/>
      <c r="D1374" s="159" t="s">
        <v>184</v>
      </c>
      <c r="E1374" s="166" t="s">
        <v>1</v>
      </c>
      <c r="F1374" s="167" t="s">
        <v>1683</v>
      </c>
      <c r="H1374" s="168">
        <v>22.916</v>
      </c>
      <c r="I1374" s="169"/>
      <c r="L1374" s="165"/>
      <c r="M1374" s="170"/>
      <c r="T1374" s="171"/>
      <c r="AT1374" s="166" t="s">
        <v>184</v>
      </c>
      <c r="AU1374" s="166" t="s">
        <v>89</v>
      </c>
      <c r="AV1374" s="13" t="s">
        <v>89</v>
      </c>
      <c r="AW1374" s="13" t="s">
        <v>31</v>
      </c>
      <c r="AX1374" s="13" t="s">
        <v>76</v>
      </c>
      <c r="AY1374" s="166" t="s">
        <v>175</v>
      </c>
    </row>
    <row r="1375" spans="2:51" s="13" customFormat="1">
      <c r="B1375" s="165"/>
      <c r="D1375" s="159" t="s">
        <v>184</v>
      </c>
      <c r="E1375" s="166" t="s">
        <v>1</v>
      </c>
      <c r="F1375" s="167" t="s">
        <v>1684</v>
      </c>
      <c r="H1375" s="168">
        <v>27.622</v>
      </c>
      <c r="I1375" s="169"/>
      <c r="L1375" s="165"/>
      <c r="M1375" s="170"/>
      <c r="T1375" s="171"/>
      <c r="AT1375" s="166" t="s">
        <v>184</v>
      </c>
      <c r="AU1375" s="166" t="s">
        <v>89</v>
      </c>
      <c r="AV1375" s="13" t="s">
        <v>89</v>
      </c>
      <c r="AW1375" s="13" t="s">
        <v>31</v>
      </c>
      <c r="AX1375" s="13" t="s">
        <v>76</v>
      </c>
      <c r="AY1375" s="166" t="s">
        <v>175</v>
      </c>
    </row>
    <row r="1376" spans="2:51" s="13" customFormat="1">
      <c r="B1376" s="165"/>
      <c r="D1376" s="159" t="s">
        <v>184</v>
      </c>
      <c r="E1376" s="166" t="s">
        <v>1</v>
      </c>
      <c r="F1376" s="167" t="s">
        <v>1685</v>
      </c>
      <c r="H1376" s="168">
        <v>39.993000000000002</v>
      </c>
      <c r="I1376" s="169"/>
      <c r="L1376" s="165"/>
      <c r="M1376" s="170"/>
      <c r="T1376" s="171"/>
      <c r="AT1376" s="166" t="s">
        <v>184</v>
      </c>
      <c r="AU1376" s="166" t="s">
        <v>89</v>
      </c>
      <c r="AV1376" s="13" t="s">
        <v>89</v>
      </c>
      <c r="AW1376" s="13" t="s">
        <v>31</v>
      </c>
      <c r="AX1376" s="13" t="s">
        <v>76</v>
      </c>
      <c r="AY1376" s="166" t="s">
        <v>175</v>
      </c>
    </row>
    <row r="1377" spans="2:65" s="13" customFormat="1" ht="33.75">
      <c r="B1377" s="165"/>
      <c r="D1377" s="159" t="s">
        <v>184</v>
      </c>
      <c r="E1377" s="166" t="s">
        <v>1</v>
      </c>
      <c r="F1377" s="167" t="s">
        <v>1686</v>
      </c>
      <c r="H1377" s="168">
        <v>84.661000000000001</v>
      </c>
      <c r="I1377" s="169"/>
      <c r="L1377" s="165"/>
      <c r="M1377" s="170"/>
      <c r="T1377" s="171"/>
      <c r="AT1377" s="166" t="s">
        <v>184</v>
      </c>
      <c r="AU1377" s="166" t="s">
        <v>89</v>
      </c>
      <c r="AV1377" s="13" t="s">
        <v>89</v>
      </c>
      <c r="AW1377" s="13" t="s">
        <v>31</v>
      </c>
      <c r="AX1377" s="13" t="s">
        <v>76</v>
      </c>
      <c r="AY1377" s="166" t="s">
        <v>175</v>
      </c>
    </row>
    <row r="1378" spans="2:65" s="13" customFormat="1" ht="22.5">
      <c r="B1378" s="165"/>
      <c r="D1378" s="159" t="s">
        <v>184</v>
      </c>
      <c r="E1378" s="166" t="s">
        <v>1</v>
      </c>
      <c r="F1378" s="167" t="s">
        <v>1687</v>
      </c>
      <c r="H1378" s="168">
        <v>69.293000000000006</v>
      </c>
      <c r="I1378" s="169"/>
      <c r="L1378" s="165"/>
      <c r="M1378" s="170"/>
      <c r="T1378" s="171"/>
      <c r="AT1378" s="166" t="s">
        <v>184</v>
      </c>
      <c r="AU1378" s="166" t="s">
        <v>89</v>
      </c>
      <c r="AV1378" s="13" t="s">
        <v>89</v>
      </c>
      <c r="AW1378" s="13" t="s">
        <v>31</v>
      </c>
      <c r="AX1378" s="13" t="s">
        <v>76</v>
      </c>
      <c r="AY1378" s="166" t="s">
        <v>175</v>
      </c>
    </row>
    <row r="1379" spans="2:65" s="13" customFormat="1" ht="22.5">
      <c r="B1379" s="165"/>
      <c r="D1379" s="159" t="s">
        <v>184</v>
      </c>
      <c r="E1379" s="166" t="s">
        <v>1</v>
      </c>
      <c r="F1379" s="167" t="s">
        <v>1688</v>
      </c>
      <c r="H1379" s="168">
        <v>82.155000000000001</v>
      </c>
      <c r="I1379" s="169"/>
      <c r="L1379" s="165"/>
      <c r="M1379" s="170"/>
      <c r="T1379" s="171"/>
      <c r="AT1379" s="166" t="s">
        <v>184</v>
      </c>
      <c r="AU1379" s="166" t="s">
        <v>89</v>
      </c>
      <c r="AV1379" s="13" t="s">
        <v>89</v>
      </c>
      <c r="AW1379" s="13" t="s">
        <v>31</v>
      </c>
      <c r="AX1379" s="13" t="s">
        <v>76</v>
      </c>
      <c r="AY1379" s="166" t="s">
        <v>175</v>
      </c>
    </row>
    <row r="1380" spans="2:65" s="12" customFormat="1">
      <c r="B1380" s="158"/>
      <c r="D1380" s="159" t="s">
        <v>184</v>
      </c>
      <c r="E1380" s="160" t="s">
        <v>1</v>
      </c>
      <c r="F1380" s="161" t="s">
        <v>1689</v>
      </c>
      <c r="H1380" s="160" t="s">
        <v>1</v>
      </c>
      <c r="I1380" s="162"/>
      <c r="L1380" s="158"/>
      <c r="M1380" s="163"/>
      <c r="T1380" s="164"/>
      <c r="AT1380" s="160" t="s">
        <v>184</v>
      </c>
      <c r="AU1380" s="160" t="s">
        <v>89</v>
      </c>
      <c r="AV1380" s="12" t="s">
        <v>83</v>
      </c>
      <c r="AW1380" s="12" t="s">
        <v>31</v>
      </c>
      <c r="AX1380" s="12" t="s">
        <v>76</v>
      </c>
      <c r="AY1380" s="160" t="s">
        <v>175</v>
      </c>
    </row>
    <row r="1381" spans="2:65" s="13" customFormat="1">
      <c r="B1381" s="165"/>
      <c r="D1381" s="159" t="s">
        <v>184</v>
      </c>
      <c r="E1381" s="166" t="s">
        <v>1</v>
      </c>
      <c r="F1381" s="167" t="s">
        <v>1690</v>
      </c>
      <c r="H1381" s="168">
        <v>58.902000000000001</v>
      </c>
      <c r="I1381" s="169"/>
      <c r="L1381" s="165"/>
      <c r="M1381" s="170"/>
      <c r="T1381" s="171"/>
      <c r="AT1381" s="166" t="s">
        <v>184</v>
      </c>
      <c r="AU1381" s="166" t="s">
        <v>89</v>
      </c>
      <c r="AV1381" s="13" t="s">
        <v>89</v>
      </c>
      <c r="AW1381" s="13" t="s">
        <v>31</v>
      </c>
      <c r="AX1381" s="13" t="s">
        <v>76</v>
      </c>
      <c r="AY1381" s="166" t="s">
        <v>175</v>
      </c>
    </row>
    <row r="1382" spans="2:65" s="12" customFormat="1" ht="22.5">
      <c r="B1382" s="158"/>
      <c r="D1382" s="159" t="s">
        <v>184</v>
      </c>
      <c r="E1382" s="160" t="s">
        <v>1</v>
      </c>
      <c r="F1382" s="161" t="s">
        <v>1691</v>
      </c>
      <c r="H1382" s="160" t="s">
        <v>1</v>
      </c>
      <c r="I1382" s="162"/>
      <c r="L1382" s="158"/>
      <c r="M1382" s="163"/>
      <c r="T1382" s="164"/>
      <c r="AT1382" s="160" t="s">
        <v>184</v>
      </c>
      <c r="AU1382" s="160" t="s">
        <v>89</v>
      </c>
      <c r="AV1382" s="12" t="s">
        <v>83</v>
      </c>
      <c r="AW1382" s="12" t="s">
        <v>31</v>
      </c>
      <c r="AX1382" s="12" t="s">
        <v>76</v>
      </c>
      <c r="AY1382" s="160" t="s">
        <v>175</v>
      </c>
    </row>
    <row r="1383" spans="2:65" s="13" customFormat="1">
      <c r="B1383" s="165"/>
      <c r="D1383" s="159" t="s">
        <v>184</v>
      </c>
      <c r="E1383" s="166" t="s">
        <v>1</v>
      </c>
      <c r="F1383" s="167" t="s">
        <v>1692</v>
      </c>
      <c r="H1383" s="168">
        <v>-237.75399999999999</v>
      </c>
      <c r="I1383" s="169"/>
      <c r="L1383" s="165"/>
      <c r="M1383" s="170"/>
      <c r="T1383" s="171"/>
      <c r="AT1383" s="166" t="s">
        <v>184</v>
      </c>
      <c r="AU1383" s="166" t="s">
        <v>89</v>
      </c>
      <c r="AV1383" s="13" t="s">
        <v>89</v>
      </c>
      <c r="AW1383" s="13" t="s">
        <v>31</v>
      </c>
      <c r="AX1383" s="13" t="s">
        <v>76</v>
      </c>
      <c r="AY1383" s="166" t="s">
        <v>175</v>
      </c>
    </row>
    <row r="1384" spans="2:65" s="12" customFormat="1">
      <c r="B1384" s="158"/>
      <c r="D1384" s="159" t="s">
        <v>184</v>
      </c>
      <c r="E1384" s="160" t="s">
        <v>1</v>
      </c>
      <c r="F1384" s="161" t="s">
        <v>1693</v>
      </c>
      <c r="H1384" s="160" t="s">
        <v>1</v>
      </c>
      <c r="I1384" s="162"/>
      <c r="L1384" s="158"/>
      <c r="M1384" s="163"/>
      <c r="T1384" s="164"/>
      <c r="AT1384" s="160" t="s">
        <v>184</v>
      </c>
      <c r="AU1384" s="160" t="s">
        <v>89</v>
      </c>
      <c r="AV1384" s="12" t="s">
        <v>83</v>
      </c>
      <c r="AW1384" s="12" t="s">
        <v>31</v>
      </c>
      <c r="AX1384" s="12" t="s">
        <v>76</v>
      </c>
      <c r="AY1384" s="160" t="s">
        <v>175</v>
      </c>
    </row>
    <row r="1385" spans="2:65" s="13" customFormat="1">
      <c r="B1385" s="165"/>
      <c r="D1385" s="159" t="s">
        <v>184</v>
      </c>
      <c r="E1385" s="166" t="s">
        <v>1</v>
      </c>
      <c r="F1385" s="167" t="s">
        <v>1694</v>
      </c>
      <c r="H1385" s="168">
        <v>-36.225999999999999</v>
      </c>
      <c r="I1385" s="169"/>
      <c r="L1385" s="165"/>
      <c r="M1385" s="170"/>
      <c r="T1385" s="171"/>
      <c r="AT1385" s="166" t="s">
        <v>184</v>
      </c>
      <c r="AU1385" s="166" t="s">
        <v>89</v>
      </c>
      <c r="AV1385" s="13" t="s">
        <v>89</v>
      </c>
      <c r="AW1385" s="13" t="s">
        <v>31</v>
      </c>
      <c r="AX1385" s="13" t="s">
        <v>76</v>
      </c>
      <c r="AY1385" s="166" t="s">
        <v>175</v>
      </c>
    </row>
    <row r="1386" spans="2:65" s="12" customFormat="1">
      <c r="B1386" s="158"/>
      <c r="D1386" s="159" t="s">
        <v>184</v>
      </c>
      <c r="E1386" s="160" t="s">
        <v>1</v>
      </c>
      <c r="F1386" s="161" t="s">
        <v>1695</v>
      </c>
      <c r="H1386" s="160" t="s">
        <v>1</v>
      </c>
      <c r="I1386" s="162"/>
      <c r="L1386" s="158"/>
      <c r="M1386" s="163"/>
      <c r="T1386" s="164"/>
      <c r="AT1386" s="160" t="s">
        <v>184</v>
      </c>
      <c r="AU1386" s="160" t="s">
        <v>89</v>
      </c>
      <c r="AV1386" s="12" t="s">
        <v>83</v>
      </c>
      <c r="AW1386" s="12" t="s">
        <v>31</v>
      </c>
      <c r="AX1386" s="12" t="s">
        <v>76</v>
      </c>
      <c r="AY1386" s="160" t="s">
        <v>175</v>
      </c>
    </row>
    <row r="1387" spans="2:65" s="13" customFormat="1">
      <c r="B1387" s="165"/>
      <c r="D1387" s="159" t="s">
        <v>184</v>
      </c>
      <c r="E1387" s="166" t="s">
        <v>1</v>
      </c>
      <c r="F1387" s="167" t="s">
        <v>1696</v>
      </c>
      <c r="H1387" s="168">
        <v>-347.71499999999997</v>
      </c>
      <c r="I1387" s="169"/>
      <c r="L1387" s="165"/>
      <c r="M1387" s="170"/>
      <c r="T1387" s="171"/>
      <c r="AT1387" s="166" t="s">
        <v>184</v>
      </c>
      <c r="AU1387" s="166" t="s">
        <v>89</v>
      </c>
      <c r="AV1387" s="13" t="s">
        <v>89</v>
      </c>
      <c r="AW1387" s="13" t="s">
        <v>31</v>
      </c>
      <c r="AX1387" s="13" t="s">
        <v>76</v>
      </c>
      <c r="AY1387" s="166" t="s">
        <v>175</v>
      </c>
    </row>
    <row r="1388" spans="2:65" s="14" customFormat="1">
      <c r="B1388" s="183"/>
      <c r="D1388" s="159" t="s">
        <v>184</v>
      </c>
      <c r="E1388" s="184" t="s">
        <v>1</v>
      </c>
      <c r="F1388" s="185" t="s">
        <v>204</v>
      </c>
      <c r="H1388" s="186">
        <v>5211.8040000000001</v>
      </c>
      <c r="I1388" s="187"/>
      <c r="L1388" s="183"/>
      <c r="M1388" s="188"/>
      <c r="T1388" s="189"/>
      <c r="AT1388" s="184" t="s">
        <v>184</v>
      </c>
      <c r="AU1388" s="184" t="s">
        <v>89</v>
      </c>
      <c r="AV1388" s="14" t="s">
        <v>182</v>
      </c>
      <c r="AW1388" s="14" t="s">
        <v>31</v>
      </c>
      <c r="AX1388" s="14" t="s">
        <v>83</v>
      </c>
      <c r="AY1388" s="184" t="s">
        <v>175</v>
      </c>
    </row>
    <row r="1389" spans="2:65" s="1" customFormat="1" ht="24.2" customHeight="1">
      <c r="B1389" s="143"/>
      <c r="C1389" s="144" t="s">
        <v>2473</v>
      </c>
      <c r="D1389" s="144" t="s">
        <v>178</v>
      </c>
      <c r="E1389" s="145" t="s">
        <v>2474</v>
      </c>
      <c r="F1389" s="146" t="s">
        <v>2475</v>
      </c>
      <c r="G1389" s="147" t="s">
        <v>197</v>
      </c>
      <c r="H1389" s="148">
        <v>3215.27</v>
      </c>
      <c r="I1389" s="149"/>
      <c r="J1389" s="150">
        <f>ROUND(I1389*H1389,2)</f>
        <v>0</v>
      </c>
      <c r="K1389" s="151"/>
      <c r="L1389" s="32"/>
      <c r="M1389" s="152" t="s">
        <v>1</v>
      </c>
      <c r="N1389" s="153" t="s">
        <v>42</v>
      </c>
      <c r="P1389" s="154">
        <f>O1389*H1389</f>
        <v>0</v>
      </c>
      <c r="Q1389" s="154">
        <v>1.2750000000000001E-4</v>
      </c>
      <c r="R1389" s="154">
        <f>Q1389*H1389</f>
        <v>0.40994692500000002</v>
      </c>
      <c r="S1389" s="154">
        <v>0</v>
      </c>
      <c r="T1389" s="155">
        <f>S1389*H1389</f>
        <v>0</v>
      </c>
      <c r="AR1389" s="156" t="s">
        <v>321</v>
      </c>
      <c r="AT1389" s="156" t="s">
        <v>178</v>
      </c>
      <c r="AU1389" s="156" t="s">
        <v>89</v>
      </c>
      <c r="AY1389" s="17" t="s">
        <v>175</v>
      </c>
      <c r="BE1389" s="157">
        <f>IF(N1389="základná",J1389,0)</f>
        <v>0</v>
      </c>
      <c r="BF1389" s="157">
        <f>IF(N1389="znížená",J1389,0)</f>
        <v>0</v>
      </c>
      <c r="BG1389" s="157">
        <f>IF(N1389="zákl. prenesená",J1389,0)</f>
        <v>0</v>
      </c>
      <c r="BH1389" s="157">
        <f>IF(N1389="zníž. prenesená",J1389,0)</f>
        <v>0</v>
      </c>
      <c r="BI1389" s="157">
        <f>IF(N1389="nulová",J1389,0)</f>
        <v>0</v>
      </c>
      <c r="BJ1389" s="17" t="s">
        <v>89</v>
      </c>
      <c r="BK1389" s="157">
        <f>ROUND(I1389*H1389,2)</f>
        <v>0</v>
      </c>
      <c r="BL1389" s="17" t="s">
        <v>321</v>
      </c>
      <c r="BM1389" s="156" t="s">
        <v>2476</v>
      </c>
    </row>
    <row r="1390" spans="2:65" s="1" customFormat="1" ht="24.2" customHeight="1">
      <c r="B1390" s="143"/>
      <c r="C1390" s="144" t="s">
        <v>2477</v>
      </c>
      <c r="D1390" s="144" t="s">
        <v>178</v>
      </c>
      <c r="E1390" s="145" t="s">
        <v>2478</v>
      </c>
      <c r="F1390" s="146" t="s">
        <v>2479</v>
      </c>
      <c r="G1390" s="147" t="s">
        <v>197</v>
      </c>
      <c r="H1390" s="148">
        <v>6289.7950000000001</v>
      </c>
      <c r="I1390" s="149"/>
      <c r="J1390" s="150">
        <f>ROUND(I1390*H1390,2)</f>
        <v>0</v>
      </c>
      <c r="K1390" s="151"/>
      <c r="L1390" s="32"/>
      <c r="M1390" s="152" t="s">
        <v>1</v>
      </c>
      <c r="N1390" s="153" t="s">
        <v>42</v>
      </c>
      <c r="P1390" s="154">
        <f>O1390*H1390</f>
        <v>0</v>
      </c>
      <c r="Q1390" s="154">
        <v>1.6574999999999999E-4</v>
      </c>
      <c r="R1390" s="154">
        <f>Q1390*H1390</f>
        <v>1.04253352125</v>
      </c>
      <c r="S1390" s="154">
        <v>0</v>
      </c>
      <c r="T1390" s="155">
        <f>S1390*H1390</f>
        <v>0</v>
      </c>
      <c r="AR1390" s="156" t="s">
        <v>321</v>
      </c>
      <c r="AT1390" s="156" t="s">
        <v>178</v>
      </c>
      <c r="AU1390" s="156" t="s">
        <v>89</v>
      </c>
      <c r="AY1390" s="17" t="s">
        <v>175</v>
      </c>
      <c r="BE1390" s="157">
        <f>IF(N1390="základná",J1390,0)</f>
        <v>0</v>
      </c>
      <c r="BF1390" s="157">
        <f>IF(N1390="znížená",J1390,0)</f>
        <v>0</v>
      </c>
      <c r="BG1390" s="157">
        <f>IF(N1390="zákl. prenesená",J1390,0)</f>
        <v>0</v>
      </c>
      <c r="BH1390" s="157">
        <f>IF(N1390="zníž. prenesená",J1390,0)</f>
        <v>0</v>
      </c>
      <c r="BI1390" s="157">
        <f>IF(N1390="nulová",J1390,0)</f>
        <v>0</v>
      </c>
      <c r="BJ1390" s="17" t="s">
        <v>89</v>
      </c>
      <c r="BK1390" s="157">
        <f>ROUND(I1390*H1390,2)</f>
        <v>0</v>
      </c>
      <c r="BL1390" s="17" t="s">
        <v>321</v>
      </c>
      <c r="BM1390" s="156" t="s">
        <v>2480</v>
      </c>
    </row>
    <row r="1391" spans="2:65" s="1" customFormat="1" ht="37.9" customHeight="1">
      <c r="B1391" s="143"/>
      <c r="C1391" s="144" t="s">
        <v>2481</v>
      </c>
      <c r="D1391" s="144" t="s">
        <v>178</v>
      </c>
      <c r="E1391" s="145" t="s">
        <v>2482</v>
      </c>
      <c r="F1391" s="146" t="s">
        <v>2483</v>
      </c>
      <c r="G1391" s="147" t="s">
        <v>197</v>
      </c>
      <c r="H1391" s="148">
        <v>3215.27</v>
      </c>
      <c r="I1391" s="149"/>
      <c r="J1391" s="150">
        <f>ROUND(I1391*H1391,2)</f>
        <v>0</v>
      </c>
      <c r="K1391" s="151"/>
      <c r="L1391" s="32"/>
      <c r="M1391" s="152" t="s">
        <v>1</v>
      </c>
      <c r="N1391" s="153" t="s">
        <v>42</v>
      </c>
      <c r="P1391" s="154">
        <f>O1391*H1391</f>
        <v>0</v>
      </c>
      <c r="Q1391" s="154">
        <v>1.7000000000000001E-4</v>
      </c>
      <c r="R1391" s="154">
        <f>Q1391*H1391</f>
        <v>0.54659590000000002</v>
      </c>
      <c r="S1391" s="154">
        <v>0</v>
      </c>
      <c r="T1391" s="155">
        <f>S1391*H1391</f>
        <v>0</v>
      </c>
      <c r="AR1391" s="156" t="s">
        <v>321</v>
      </c>
      <c r="AT1391" s="156" t="s">
        <v>178</v>
      </c>
      <c r="AU1391" s="156" t="s">
        <v>89</v>
      </c>
      <c r="AY1391" s="17" t="s">
        <v>175</v>
      </c>
      <c r="BE1391" s="157">
        <f>IF(N1391="základná",J1391,0)</f>
        <v>0</v>
      </c>
      <c r="BF1391" s="157">
        <f>IF(N1391="znížená",J1391,0)</f>
        <v>0</v>
      </c>
      <c r="BG1391" s="157">
        <f>IF(N1391="zákl. prenesená",J1391,0)</f>
        <v>0</v>
      </c>
      <c r="BH1391" s="157">
        <f>IF(N1391="zníž. prenesená",J1391,0)</f>
        <v>0</v>
      </c>
      <c r="BI1391" s="157">
        <f>IF(N1391="nulová",J1391,0)</f>
        <v>0</v>
      </c>
      <c r="BJ1391" s="17" t="s">
        <v>89</v>
      </c>
      <c r="BK1391" s="157">
        <f>ROUND(I1391*H1391,2)</f>
        <v>0</v>
      </c>
      <c r="BL1391" s="17" t="s">
        <v>321</v>
      </c>
      <c r="BM1391" s="156" t="s">
        <v>2484</v>
      </c>
    </row>
    <row r="1392" spans="2:65" s="12" customFormat="1">
      <c r="B1392" s="158"/>
      <c r="D1392" s="159" t="s">
        <v>184</v>
      </c>
      <c r="E1392" s="160" t="s">
        <v>1</v>
      </c>
      <c r="F1392" s="161" t="s">
        <v>2485</v>
      </c>
      <c r="H1392" s="160" t="s">
        <v>1</v>
      </c>
      <c r="I1392" s="162"/>
      <c r="L1392" s="158"/>
      <c r="M1392" s="163"/>
      <c r="T1392" s="164"/>
      <c r="AT1392" s="160" t="s">
        <v>184</v>
      </c>
      <c r="AU1392" s="160" t="s">
        <v>89</v>
      </c>
      <c r="AV1392" s="12" t="s">
        <v>83</v>
      </c>
      <c r="AW1392" s="12" t="s">
        <v>31</v>
      </c>
      <c r="AX1392" s="12" t="s">
        <v>76</v>
      </c>
      <c r="AY1392" s="160" t="s">
        <v>175</v>
      </c>
    </row>
    <row r="1393" spans="2:65" s="13" customFormat="1">
      <c r="B1393" s="165"/>
      <c r="D1393" s="159" t="s">
        <v>184</v>
      </c>
      <c r="E1393" s="166" t="s">
        <v>1</v>
      </c>
      <c r="F1393" s="167" t="s">
        <v>2486</v>
      </c>
      <c r="H1393" s="168">
        <v>3215.27</v>
      </c>
      <c r="I1393" s="169"/>
      <c r="L1393" s="165"/>
      <c r="M1393" s="170"/>
      <c r="T1393" s="171"/>
      <c r="AT1393" s="166" t="s">
        <v>184</v>
      </c>
      <c r="AU1393" s="166" t="s">
        <v>89</v>
      </c>
      <c r="AV1393" s="13" t="s">
        <v>89</v>
      </c>
      <c r="AW1393" s="13" t="s">
        <v>31</v>
      </c>
      <c r="AX1393" s="13" t="s">
        <v>76</v>
      </c>
      <c r="AY1393" s="166" t="s">
        <v>175</v>
      </c>
    </row>
    <row r="1394" spans="2:65" s="14" customFormat="1">
      <c r="B1394" s="183"/>
      <c r="D1394" s="159" t="s">
        <v>184</v>
      </c>
      <c r="E1394" s="184" t="s">
        <v>1</v>
      </c>
      <c r="F1394" s="185" t="s">
        <v>204</v>
      </c>
      <c r="H1394" s="186">
        <v>3215.27</v>
      </c>
      <c r="I1394" s="187"/>
      <c r="L1394" s="183"/>
      <c r="M1394" s="188"/>
      <c r="T1394" s="189"/>
      <c r="AT1394" s="184" t="s">
        <v>184</v>
      </c>
      <c r="AU1394" s="184" t="s">
        <v>89</v>
      </c>
      <c r="AV1394" s="14" t="s">
        <v>182</v>
      </c>
      <c r="AW1394" s="14" t="s">
        <v>31</v>
      </c>
      <c r="AX1394" s="14" t="s">
        <v>83</v>
      </c>
      <c r="AY1394" s="184" t="s">
        <v>175</v>
      </c>
    </row>
    <row r="1395" spans="2:65" s="1" customFormat="1" ht="37.9" customHeight="1">
      <c r="B1395" s="143"/>
      <c r="C1395" s="144" t="s">
        <v>2487</v>
      </c>
      <c r="D1395" s="144" t="s">
        <v>178</v>
      </c>
      <c r="E1395" s="145" t="s">
        <v>2488</v>
      </c>
      <c r="F1395" s="146" t="s">
        <v>2489</v>
      </c>
      <c r="G1395" s="147" t="s">
        <v>197</v>
      </c>
      <c r="H1395" s="148">
        <v>6289.7950000000001</v>
      </c>
      <c r="I1395" s="149"/>
      <c r="J1395" s="150">
        <f>ROUND(I1395*H1395,2)</f>
        <v>0</v>
      </c>
      <c r="K1395" s="151"/>
      <c r="L1395" s="32"/>
      <c r="M1395" s="152" t="s">
        <v>1</v>
      </c>
      <c r="N1395" s="153" t="s">
        <v>42</v>
      </c>
      <c r="P1395" s="154">
        <f>O1395*H1395</f>
        <v>0</v>
      </c>
      <c r="Q1395" s="154">
        <v>2.1000000000000001E-4</v>
      </c>
      <c r="R1395" s="154">
        <f>Q1395*H1395</f>
        <v>1.32085695</v>
      </c>
      <c r="S1395" s="154">
        <v>0</v>
      </c>
      <c r="T1395" s="155">
        <f>S1395*H1395</f>
        <v>0</v>
      </c>
      <c r="AR1395" s="156" t="s">
        <v>321</v>
      </c>
      <c r="AT1395" s="156" t="s">
        <v>178</v>
      </c>
      <c r="AU1395" s="156" t="s">
        <v>89</v>
      </c>
      <c r="AY1395" s="17" t="s">
        <v>175</v>
      </c>
      <c r="BE1395" s="157">
        <f>IF(N1395="základná",J1395,0)</f>
        <v>0</v>
      </c>
      <c r="BF1395" s="157">
        <f>IF(N1395="znížená",J1395,0)</f>
        <v>0</v>
      </c>
      <c r="BG1395" s="157">
        <f>IF(N1395="zákl. prenesená",J1395,0)</f>
        <v>0</v>
      </c>
      <c r="BH1395" s="157">
        <f>IF(N1395="zníž. prenesená",J1395,0)</f>
        <v>0</v>
      </c>
      <c r="BI1395" s="157">
        <f>IF(N1395="nulová",J1395,0)</f>
        <v>0</v>
      </c>
      <c r="BJ1395" s="17" t="s">
        <v>89</v>
      </c>
      <c r="BK1395" s="157">
        <f>ROUND(I1395*H1395,2)</f>
        <v>0</v>
      </c>
      <c r="BL1395" s="17" t="s">
        <v>321</v>
      </c>
      <c r="BM1395" s="156" t="s">
        <v>2490</v>
      </c>
    </row>
    <row r="1396" spans="2:65" s="12" customFormat="1">
      <c r="B1396" s="158"/>
      <c r="D1396" s="159" t="s">
        <v>184</v>
      </c>
      <c r="E1396" s="160" t="s">
        <v>1</v>
      </c>
      <c r="F1396" s="161" t="s">
        <v>2491</v>
      </c>
      <c r="H1396" s="160" t="s">
        <v>1</v>
      </c>
      <c r="I1396" s="162"/>
      <c r="L1396" s="158"/>
      <c r="M1396" s="163"/>
      <c r="T1396" s="164"/>
      <c r="AT1396" s="160" t="s">
        <v>184</v>
      </c>
      <c r="AU1396" s="160" t="s">
        <v>89</v>
      </c>
      <c r="AV1396" s="12" t="s">
        <v>83</v>
      </c>
      <c r="AW1396" s="12" t="s">
        <v>31</v>
      </c>
      <c r="AX1396" s="12" t="s">
        <v>76</v>
      </c>
      <c r="AY1396" s="160" t="s">
        <v>175</v>
      </c>
    </row>
    <row r="1397" spans="2:65" s="13" customFormat="1">
      <c r="B1397" s="165"/>
      <c r="D1397" s="159" t="s">
        <v>184</v>
      </c>
      <c r="E1397" s="166" t="s">
        <v>1</v>
      </c>
      <c r="F1397" s="167" t="s">
        <v>2492</v>
      </c>
      <c r="H1397" s="168">
        <v>140.02000000000001</v>
      </c>
      <c r="I1397" s="169"/>
      <c r="L1397" s="165"/>
      <c r="M1397" s="170"/>
      <c r="T1397" s="171"/>
      <c r="AT1397" s="166" t="s">
        <v>184</v>
      </c>
      <c r="AU1397" s="166" t="s">
        <v>89</v>
      </c>
      <c r="AV1397" s="13" t="s">
        <v>89</v>
      </c>
      <c r="AW1397" s="13" t="s">
        <v>31</v>
      </c>
      <c r="AX1397" s="13" t="s">
        <v>76</v>
      </c>
      <c r="AY1397" s="166" t="s">
        <v>175</v>
      </c>
    </row>
    <row r="1398" spans="2:65" s="12" customFormat="1">
      <c r="B1398" s="158"/>
      <c r="D1398" s="159" t="s">
        <v>184</v>
      </c>
      <c r="E1398" s="160" t="s">
        <v>1</v>
      </c>
      <c r="F1398" s="161" t="s">
        <v>2493</v>
      </c>
      <c r="H1398" s="160" t="s">
        <v>1</v>
      </c>
      <c r="I1398" s="162"/>
      <c r="L1398" s="158"/>
      <c r="M1398" s="163"/>
      <c r="T1398" s="164"/>
      <c r="AT1398" s="160" t="s">
        <v>184</v>
      </c>
      <c r="AU1398" s="160" t="s">
        <v>89</v>
      </c>
      <c r="AV1398" s="12" t="s">
        <v>83</v>
      </c>
      <c r="AW1398" s="12" t="s">
        <v>31</v>
      </c>
      <c r="AX1398" s="12" t="s">
        <v>76</v>
      </c>
      <c r="AY1398" s="160" t="s">
        <v>175</v>
      </c>
    </row>
    <row r="1399" spans="2:65" s="13" customFormat="1">
      <c r="B1399" s="165"/>
      <c r="D1399" s="159" t="s">
        <v>184</v>
      </c>
      <c r="E1399" s="166" t="s">
        <v>1</v>
      </c>
      <c r="F1399" s="167" t="s">
        <v>2494</v>
      </c>
      <c r="H1399" s="168">
        <v>5071.7839999999997</v>
      </c>
      <c r="I1399" s="169"/>
      <c r="L1399" s="165"/>
      <c r="M1399" s="170"/>
      <c r="T1399" s="171"/>
      <c r="AT1399" s="166" t="s">
        <v>184</v>
      </c>
      <c r="AU1399" s="166" t="s">
        <v>89</v>
      </c>
      <c r="AV1399" s="13" t="s">
        <v>89</v>
      </c>
      <c r="AW1399" s="13" t="s">
        <v>31</v>
      </c>
      <c r="AX1399" s="13" t="s">
        <v>76</v>
      </c>
      <c r="AY1399" s="166" t="s">
        <v>175</v>
      </c>
    </row>
    <row r="1400" spans="2:65" s="12" customFormat="1">
      <c r="B1400" s="158"/>
      <c r="D1400" s="159" t="s">
        <v>184</v>
      </c>
      <c r="E1400" s="160" t="s">
        <v>1</v>
      </c>
      <c r="F1400" s="161" t="s">
        <v>2495</v>
      </c>
      <c r="H1400" s="160" t="s">
        <v>1</v>
      </c>
      <c r="I1400" s="162"/>
      <c r="L1400" s="158"/>
      <c r="M1400" s="163"/>
      <c r="T1400" s="164"/>
      <c r="AT1400" s="160" t="s">
        <v>184</v>
      </c>
      <c r="AU1400" s="160" t="s">
        <v>89</v>
      </c>
      <c r="AV1400" s="12" t="s">
        <v>83</v>
      </c>
      <c r="AW1400" s="12" t="s">
        <v>31</v>
      </c>
      <c r="AX1400" s="12" t="s">
        <v>76</v>
      </c>
      <c r="AY1400" s="160" t="s">
        <v>175</v>
      </c>
    </row>
    <row r="1401" spans="2:65" s="13" customFormat="1">
      <c r="B1401" s="165"/>
      <c r="D1401" s="159" t="s">
        <v>184</v>
      </c>
      <c r="E1401" s="166" t="s">
        <v>1</v>
      </c>
      <c r="F1401" s="167" t="s">
        <v>2496</v>
      </c>
      <c r="H1401" s="168">
        <v>1077.991</v>
      </c>
      <c r="I1401" s="169"/>
      <c r="L1401" s="165"/>
      <c r="M1401" s="170"/>
      <c r="T1401" s="171"/>
      <c r="AT1401" s="166" t="s">
        <v>184</v>
      </c>
      <c r="AU1401" s="166" t="s">
        <v>89</v>
      </c>
      <c r="AV1401" s="13" t="s">
        <v>89</v>
      </c>
      <c r="AW1401" s="13" t="s">
        <v>31</v>
      </c>
      <c r="AX1401" s="13" t="s">
        <v>76</v>
      </c>
      <c r="AY1401" s="166" t="s">
        <v>175</v>
      </c>
    </row>
    <row r="1402" spans="2:65" s="14" customFormat="1">
      <c r="B1402" s="183"/>
      <c r="D1402" s="159" t="s">
        <v>184</v>
      </c>
      <c r="E1402" s="184" t="s">
        <v>1</v>
      </c>
      <c r="F1402" s="185" t="s">
        <v>204</v>
      </c>
      <c r="H1402" s="186">
        <v>6289.7950000000001</v>
      </c>
      <c r="I1402" s="187"/>
      <c r="L1402" s="183"/>
      <c r="M1402" s="188"/>
      <c r="T1402" s="189"/>
      <c r="AT1402" s="184" t="s">
        <v>184</v>
      </c>
      <c r="AU1402" s="184" t="s">
        <v>89</v>
      </c>
      <c r="AV1402" s="14" t="s">
        <v>182</v>
      </c>
      <c r="AW1402" s="14" t="s">
        <v>31</v>
      </c>
      <c r="AX1402" s="14" t="s">
        <v>83</v>
      </c>
      <c r="AY1402" s="184" t="s">
        <v>175</v>
      </c>
    </row>
    <row r="1403" spans="2:65" s="11" customFormat="1" ht="25.9" customHeight="1">
      <c r="B1403" s="131"/>
      <c r="D1403" s="132" t="s">
        <v>75</v>
      </c>
      <c r="E1403" s="133" t="s">
        <v>1014</v>
      </c>
      <c r="F1403" s="133" t="s">
        <v>1015</v>
      </c>
      <c r="I1403" s="134"/>
      <c r="J1403" s="135">
        <f>BK1403</f>
        <v>0</v>
      </c>
      <c r="L1403" s="131"/>
      <c r="M1403" s="136"/>
      <c r="P1403" s="137">
        <f>SUM(P1404:P1409)</f>
        <v>0</v>
      </c>
      <c r="R1403" s="137">
        <f>SUM(R1404:R1409)</f>
        <v>0</v>
      </c>
      <c r="T1403" s="138">
        <f>SUM(T1404:T1409)</f>
        <v>0</v>
      </c>
      <c r="AR1403" s="132" t="s">
        <v>182</v>
      </c>
      <c r="AT1403" s="139" t="s">
        <v>75</v>
      </c>
      <c r="AU1403" s="139" t="s">
        <v>76</v>
      </c>
      <c r="AY1403" s="132" t="s">
        <v>175</v>
      </c>
      <c r="BK1403" s="140">
        <f>SUM(BK1404:BK1409)</f>
        <v>0</v>
      </c>
    </row>
    <row r="1404" spans="2:65" s="1" customFormat="1" ht="33" customHeight="1">
      <c r="B1404" s="143"/>
      <c r="C1404" s="144" t="s">
        <v>2497</v>
      </c>
      <c r="D1404" s="144" t="s">
        <v>178</v>
      </c>
      <c r="E1404" s="145" t="s">
        <v>2498</v>
      </c>
      <c r="F1404" s="146" t="s">
        <v>2499</v>
      </c>
      <c r="G1404" s="147" t="s">
        <v>1019</v>
      </c>
      <c r="H1404" s="148">
        <v>200</v>
      </c>
      <c r="I1404" s="149"/>
      <c r="J1404" s="150">
        <f>ROUND(I1404*H1404,2)</f>
        <v>0</v>
      </c>
      <c r="K1404" s="151"/>
      <c r="L1404" s="32"/>
      <c r="M1404" s="152" t="s">
        <v>1</v>
      </c>
      <c r="N1404" s="153" t="s">
        <v>42</v>
      </c>
      <c r="P1404" s="154">
        <f>O1404*H1404</f>
        <v>0</v>
      </c>
      <c r="Q1404" s="154">
        <v>0</v>
      </c>
      <c r="R1404" s="154">
        <f>Q1404*H1404</f>
        <v>0</v>
      </c>
      <c r="S1404" s="154">
        <v>0</v>
      </c>
      <c r="T1404" s="155">
        <f>S1404*H1404</f>
        <v>0</v>
      </c>
      <c r="AR1404" s="156" t="s">
        <v>1020</v>
      </c>
      <c r="AT1404" s="156" t="s">
        <v>178</v>
      </c>
      <c r="AU1404" s="156" t="s">
        <v>83</v>
      </c>
      <c r="AY1404" s="17" t="s">
        <v>175</v>
      </c>
      <c r="BE1404" s="157">
        <f>IF(N1404="základná",J1404,0)</f>
        <v>0</v>
      </c>
      <c r="BF1404" s="157">
        <f>IF(N1404="znížená",J1404,0)</f>
        <v>0</v>
      </c>
      <c r="BG1404" s="157">
        <f>IF(N1404="zákl. prenesená",J1404,0)</f>
        <v>0</v>
      </c>
      <c r="BH1404" s="157">
        <f>IF(N1404="zníž. prenesená",J1404,0)</f>
        <v>0</v>
      </c>
      <c r="BI1404" s="157">
        <f>IF(N1404="nulová",J1404,0)</f>
        <v>0</v>
      </c>
      <c r="BJ1404" s="17" t="s">
        <v>89</v>
      </c>
      <c r="BK1404" s="157">
        <f>ROUND(I1404*H1404,2)</f>
        <v>0</v>
      </c>
      <c r="BL1404" s="17" t="s">
        <v>1020</v>
      </c>
      <c r="BM1404" s="156" t="s">
        <v>2500</v>
      </c>
    </row>
    <row r="1405" spans="2:65" s="12" customFormat="1">
      <c r="B1405" s="158"/>
      <c r="D1405" s="159" t="s">
        <v>184</v>
      </c>
      <c r="E1405" s="160" t="s">
        <v>1</v>
      </c>
      <c r="F1405" s="161" t="s">
        <v>2501</v>
      </c>
      <c r="H1405" s="160" t="s">
        <v>1</v>
      </c>
      <c r="I1405" s="162"/>
      <c r="L1405" s="158"/>
      <c r="M1405" s="163"/>
      <c r="T1405" s="164"/>
      <c r="AT1405" s="160" t="s">
        <v>184</v>
      </c>
      <c r="AU1405" s="160" t="s">
        <v>83</v>
      </c>
      <c r="AV1405" s="12" t="s">
        <v>83</v>
      </c>
      <c r="AW1405" s="12" t="s">
        <v>31</v>
      </c>
      <c r="AX1405" s="12" t="s">
        <v>76</v>
      </c>
      <c r="AY1405" s="160" t="s">
        <v>175</v>
      </c>
    </row>
    <row r="1406" spans="2:65" s="13" customFormat="1">
      <c r="B1406" s="165"/>
      <c r="D1406" s="159" t="s">
        <v>184</v>
      </c>
      <c r="E1406" s="166" t="s">
        <v>1</v>
      </c>
      <c r="F1406" s="167" t="s">
        <v>2502</v>
      </c>
      <c r="H1406" s="168">
        <v>200</v>
      </c>
      <c r="I1406" s="169"/>
      <c r="L1406" s="165"/>
      <c r="M1406" s="170"/>
      <c r="T1406" s="171"/>
      <c r="AT1406" s="166" t="s">
        <v>184</v>
      </c>
      <c r="AU1406" s="166" t="s">
        <v>83</v>
      </c>
      <c r="AV1406" s="13" t="s">
        <v>89</v>
      </c>
      <c r="AW1406" s="13" t="s">
        <v>31</v>
      </c>
      <c r="AX1406" s="13" t="s">
        <v>83</v>
      </c>
      <c r="AY1406" s="166" t="s">
        <v>175</v>
      </c>
    </row>
    <row r="1407" spans="2:65" s="1" customFormat="1" ht="37.9" customHeight="1">
      <c r="B1407" s="143"/>
      <c r="C1407" s="144" t="s">
        <v>2503</v>
      </c>
      <c r="D1407" s="144" t="s">
        <v>178</v>
      </c>
      <c r="E1407" s="145" t="s">
        <v>1017</v>
      </c>
      <c r="F1407" s="146" t="s">
        <v>1018</v>
      </c>
      <c r="G1407" s="147" t="s">
        <v>1019</v>
      </c>
      <c r="H1407" s="148">
        <v>200</v>
      </c>
      <c r="I1407" s="149"/>
      <c r="J1407" s="150">
        <f>ROUND(I1407*H1407,2)</f>
        <v>0</v>
      </c>
      <c r="K1407" s="151"/>
      <c r="L1407" s="32"/>
      <c r="M1407" s="152" t="s">
        <v>1</v>
      </c>
      <c r="N1407" s="153" t="s">
        <v>42</v>
      </c>
      <c r="P1407" s="154">
        <f>O1407*H1407</f>
        <v>0</v>
      </c>
      <c r="Q1407" s="154">
        <v>0</v>
      </c>
      <c r="R1407" s="154">
        <f>Q1407*H1407</f>
        <v>0</v>
      </c>
      <c r="S1407" s="154">
        <v>0</v>
      </c>
      <c r="T1407" s="155">
        <f>S1407*H1407</f>
        <v>0</v>
      </c>
      <c r="AR1407" s="156" t="s">
        <v>1020</v>
      </c>
      <c r="AT1407" s="156" t="s">
        <v>178</v>
      </c>
      <c r="AU1407" s="156" t="s">
        <v>83</v>
      </c>
      <c r="AY1407" s="17" t="s">
        <v>175</v>
      </c>
      <c r="BE1407" s="157">
        <f>IF(N1407="základná",J1407,0)</f>
        <v>0</v>
      </c>
      <c r="BF1407" s="157">
        <f>IF(N1407="znížená",J1407,0)</f>
        <v>0</v>
      </c>
      <c r="BG1407" s="157">
        <f>IF(N1407="zákl. prenesená",J1407,0)</f>
        <v>0</v>
      </c>
      <c r="BH1407" s="157">
        <f>IF(N1407="zníž. prenesená",J1407,0)</f>
        <v>0</v>
      </c>
      <c r="BI1407" s="157">
        <f>IF(N1407="nulová",J1407,0)</f>
        <v>0</v>
      </c>
      <c r="BJ1407" s="17" t="s">
        <v>89</v>
      </c>
      <c r="BK1407" s="157">
        <f>ROUND(I1407*H1407,2)</f>
        <v>0</v>
      </c>
      <c r="BL1407" s="17" t="s">
        <v>1020</v>
      </c>
      <c r="BM1407" s="156" t="s">
        <v>2504</v>
      </c>
    </row>
    <row r="1408" spans="2:65" s="12" customFormat="1">
      <c r="B1408" s="158"/>
      <c r="D1408" s="159" t="s">
        <v>184</v>
      </c>
      <c r="E1408" s="160" t="s">
        <v>1</v>
      </c>
      <c r="F1408" s="161" t="s">
        <v>2505</v>
      </c>
      <c r="H1408" s="160" t="s">
        <v>1</v>
      </c>
      <c r="I1408" s="162"/>
      <c r="L1408" s="158"/>
      <c r="M1408" s="163"/>
      <c r="T1408" s="164"/>
      <c r="AT1408" s="160" t="s">
        <v>184</v>
      </c>
      <c r="AU1408" s="160" t="s">
        <v>83</v>
      </c>
      <c r="AV1408" s="12" t="s">
        <v>83</v>
      </c>
      <c r="AW1408" s="12" t="s">
        <v>31</v>
      </c>
      <c r="AX1408" s="12" t="s">
        <v>76</v>
      </c>
      <c r="AY1408" s="160" t="s">
        <v>175</v>
      </c>
    </row>
    <row r="1409" spans="2:51" s="13" customFormat="1">
      <c r="B1409" s="165"/>
      <c r="D1409" s="159" t="s">
        <v>184</v>
      </c>
      <c r="E1409" s="166" t="s">
        <v>1</v>
      </c>
      <c r="F1409" s="167" t="s">
        <v>2502</v>
      </c>
      <c r="H1409" s="168">
        <v>200</v>
      </c>
      <c r="I1409" s="169"/>
      <c r="L1409" s="165"/>
      <c r="M1409" s="199"/>
      <c r="N1409" s="200"/>
      <c r="O1409" s="200"/>
      <c r="P1409" s="200"/>
      <c r="Q1409" s="200"/>
      <c r="R1409" s="200"/>
      <c r="S1409" s="200"/>
      <c r="T1409" s="201"/>
      <c r="AT1409" s="166" t="s">
        <v>184</v>
      </c>
      <c r="AU1409" s="166" t="s">
        <v>83</v>
      </c>
      <c r="AV1409" s="13" t="s">
        <v>89</v>
      </c>
      <c r="AW1409" s="13" t="s">
        <v>31</v>
      </c>
      <c r="AX1409" s="13" t="s">
        <v>83</v>
      </c>
      <c r="AY1409" s="166" t="s">
        <v>175</v>
      </c>
    </row>
    <row r="1410" spans="2:51" s="1" customFormat="1" ht="6.95" customHeight="1">
      <c r="B1410" s="47"/>
      <c r="C1410" s="48"/>
      <c r="D1410" s="48"/>
      <c r="E1410" s="48"/>
      <c r="F1410" s="48"/>
      <c r="G1410" s="48"/>
      <c r="H1410" s="48"/>
      <c r="I1410" s="48"/>
      <c r="J1410" s="48"/>
      <c r="K1410" s="48"/>
      <c r="L1410" s="32"/>
    </row>
  </sheetData>
  <autoFilter ref="C137:K1409" xr:uid="{00000000-0009-0000-0000-000006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7"/>
  <sheetViews>
    <sheetView showGridLines="0" topLeftCell="A152" workbookViewId="0">
      <selection activeCell="L176" sqref="L17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2506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ROUND((SUM(BE123:BE176)),  2)</f>
        <v>0</v>
      </c>
      <c r="G35" s="100"/>
      <c r="H35" s="100"/>
      <c r="I35" s="101">
        <v>0.23</v>
      </c>
      <c r="J35" s="99">
        <f>ROUND(((SUM(BE123:BE176))*I35),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ROUND((SUM(BF123:BF176)),  2)</f>
        <v>0</v>
      </c>
      <c r="G36" s="100"/>
      <c r="H36" s="100"/>
      <c r="I36" s="101">
        <v>0.23</v>
      </c>
      <c r="J36" s="99">
        <f>ROUND(((SUM(BF123:BF176))*I36),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ROUND((SUM(BG123:BG176)),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ROUND((SUM(BH123:BH176)),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ROUND((SUM(BI123:BI176)),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07 - Zdravotechnika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J123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2507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8" customFormat="1" ht="24.95" customHeight="1">
      <c r="B100" s="114"/>
      <c r="D100" s="115" t="s">
        <v>2508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5" customHeight="1">
      <c r="B101" s="114"/>
      <c r="D101" s="115" t="s">
        <v>2509</v>
      </c>
      <c r="E101" s="116"/>
      <c r="F101" s="116"/>
      <c r="G101" s="116"/>
      <c r="H101" s="116"/>
      <c r="I101" s="116"/>
      <c r="J101" s="117">
        <f>J143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161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26.25" customHeight="1">
      <c r="B111" s="32"/>
      <c r="E111" s="261" t="str">
        <f>E7</f>
        <v>Stavebné úpravy a rekonštrukcia priestorov Strednej odbornej školy drevárskej vo Zvolene</v>
      </c>
      <c r="F111" s="262"/>
      <c r="G111" s="262"/>
      <c r="H111" s="262"/>
      <c r="L111" s="32"/>
    </row>
    <row r="112" spans="2:47" ht="12" customHeight="1">
      <c r="B112" s="20"/>
      <c r="C112" s="27" t="s">
        <v>140</v>
      </c>
      <c r="L112" s="20"/>
    </row>
    <row r="113" spans="2:65" s="1" customFormat="1" ht="16.5" customHeight="1">
      <c r="B113" s="32"/>
      <c r="E113" s="261" t="s">
        <v>1505</v>
      </c>
      <c r="F113" s="260"/>
      <c r="G113" s="260"/>
      <c r="H113" s="260"/>
      <c r="L113" s="32"/>
    </row>
    <row r="114" spans="2:65" s="1" customFormat="1" ht="12" customHeight="1">
      <c r="B114" s="32"/>
      <c r="C114" s="27" t="s">
        <v>142</v>
      </c>
      <c r="L114" s="32"/>
    </row>
    <row r="115" spans="2:65" s="1" customFormat="1" ht="16.5" customHeight="1">
      <c r="B115" s="32"/>
      <c r="E115" s="215" t="str">
        <f>E11</f>
        <v>07 - Zdravotechnika</v>
      </c>
      <c r="F115" s="260"/>
      <c r="G115" s="260"/>
      <c r="H115" s="260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parc.č. 1132/1, 1132/2, 1558/147 k.ú. Môťová</v>
      </c>
      <c r="I117" s="27" t="s">
        <v>21</v>
      </c>
      <c r="J117" s="55" t="str">
        <f>IF(J14="","",J14)</f>
        <v>27. 2. 2025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Banskobystrický samosprávny kraj</v>
      </c>
      <c r="I119" s="27" t="s">
        <v>29</v>
      </c>
      <c r="J119" s="30" t="str">
        <f>E23</f>
        <v>Ing. Marek Mečír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162</v>
      </c>
      <c r="D122" s="124" t="s">
        <v>61</v>
      </c>
      <c r="E122" s="124" t="s">
        <v>57</v>
      </c>
      <c r="F122" s="124" t="s">
        <v>58</v>
      </c>
      <c r="G122" s="124" t="s">
        <v>163</v>
      </c>
      <c r="H122" s="124" t="s">
        <v>164</v>
      </c>
      <c r="I122" s="124" t="s">
        <v>165</v>
      </c>
      <c r="J122" s="125" t="s">
        <v>146</v>
      </c>
      <c r="K122" s="126" t="s">
        <v>166</v>
      </c>
      <c r="L122" s="122"/>
      <c r="M122" s="62" t="s">
        <v>1</v>
      </c>
      <c r="N122" s="63" t="s">
        <v>40</v>
      </c>
      <c r="O122" s="63" t="s">
        <v>167</v>
      </c>
      <c r="P122" s="63" t="s">
        <v>168</v>
      </c>
      <c r="Q122" s="63" t="s">
        <v>169</v>
      </c>
      <c r="R122" s="63" t="s">
        <v>170</v>
      </c>
      <c r="S122" s="63" t="s">
        <v>171</v>
      </c>
      <c r="T122" s="64" t="s">
        <v>172</v>
      </c>
    </row>
    <row r="123" spans="2:65" s="1" customFormat="1" ht="22.9" customHeight="1">
      <c r="B123" s="32"/>
      <c r="C123" s="67" t="s">
        <v>147</v>
      </c>
      <c r="J123" s="127">
        <f>BK123</f>
        <v>0</v>
      </c>
      <c r="L123" s="32"/>
      <c r="M123" s="65"/>
      <c r="N123" s="56"/>
      <c r="O123" s="56"/>
      <c r="P123" s="128">
        <f>P124+P132+P143</f>
        <v>0</v>
      </c>
      <c r="Q123" s="56"/>
      <c r="R123" s="128">
        <f>R124+R132+R143</f>
        <v>0</v>
      </c>
      <c r="S123" s="56"/>
      <c r="T123" s="129">
        <f>T124+T132+T143</f>
        <v>0</v>
      </c>
      <c r="AT123" s="17" t="s">
        <v>75</v>
      </c>
      <c r="AU123" s="17" t="s">
        <v>148</v>
      </c>
      <c r="BK123" s="130">
        <f>BK124+BK132+BK143</f>
        <v>0</v>
      </c>
    </row>
    <row r="124" spans="2:65" s="11" customFormat="1" ht="25.9" customHeight="1">
      <c r="B124" s="131"/>
      <c r="D124" s="132" t="s">
        <v>75</v>
      </c>
      <c r="E124" s="133" t="s">
        <v>2510</v>
      </c>
      <c r="F124" s="133" t="s">
        <v>2511</v>
      </c>
      <c r="I124" s="134"/>
      <c r="J124" s="135">
        <f>BK124</f>
        <v>0</v>
      </c>
      <c r="L124" s="131"/>
      <c r="M124" s="136"/>
      <c r="P124" s="137">
        <f>SUM(P125:P131)</f>
        <v>0</v>
      </c>
      <c r="R124" s="137">
        <f>SUM(R125:R131)</f>
        <v>0</v>
      </c>
      <c r="T124" s="138">
        <f>SUM(T125:T131)</f>
        <v>0</v>
      </c>
      <c r="AR124" s="132" t="s">
        <v>83</v>
      </c>
      <c r="AT124" s="139" t="s">
        <v>75</v>
      </c>
      <c r="AU124" s="139" t="s">
        <v>76</v>
      </c>
      <c r="AY124" s="132" t="s">
        <v>175</v>
      </c>
      <c r="BK124" s="140">
        <f>SUM(BK125:BK131)</f>
        <v>0</v>
      </c>
    </row>
    <row r="125" spans="2:65" s="1" customFormat="1" ht="16.5" customHeight="1">
      <c r="B125" s="143"/>
      <c r="C125" s="144" t="s">
        <v>83</v>
      </c>
      <c r="D125" s="144" t="s">
        <v>178</v>
      </c>
      <c r="E125" s="145" t="s">
        <v>2512</v>
      </c>
      <c r="F125" s="146" t="s">
        <v>2513</v>
      </c>
      <c r="G125" s="147" t="s">
        <v>376</v>
      </c>
      <c r="H125" s="148">
        <v>1.8</v>
      </c>
      <c r="I125" s="149"/>
      <c r="J125" s="150">
        <f t="shared" ref="J125:J131" si="0">ROUND(I125*H125,2)</f>
        <v>0</v>
      </c>
      <c r="K125" s="151"/>
      <c r="L125" s="32"/>
      <c r="M125" s="152" t="s">
        <v>1</v>
      </c>
      <c r="N125" s="153" t="s">
        <v>42</v>
      </c>
      <c r="P125" s="154">
        <f t="shared" ref="P125:P131" si="1">O125*H125</f>
        <v>0</v>
      </c>
      <c r="Q125" s="154">
        <v>0</v>
      </c>
      <c r="R125" s="154">
        <f t="shared" ref="R125:R131" si="2">Q125*H125</f>
        <v>0</v>
      </c>
      <c r="S125" s="154">
        <v>0</v>
      </c>
      <c r="T125" s="155">
        <f t="shared" ref="T125:T131" si="3">S125*H125</f>
        <v>0</v>
      </c>
      <c r="AR125" s="156" t="s">
        <v>182</v>
      </c>
      <c r="AT125" s="156" t="s">
        <v>178</v>
      </c>
      <c r="AU125" s="156" t="s">
        <v>83</v>
      </c>
      <c r="AY125" s="17" t="s">
        <v>175</v>
      </c>
      <c r="BE125" s="157">
        <f t="shared" ref="BE125:BE131" si="4">IF(N125="základná",J125,0)</f>
        <v>0</v>
      </c>
      <c r="BF125" s="157">
        <f t="shared" ref="BF125:BF131" si="5">IF(N125="znížená",J125,0)</f>
        <v>0</v>
      </c>
      <c r="BG125" s="157">
        <f t="shared" ref="BG125:BG131" si="6">IF(N125="zákl. prenesená",J125,0)</f>
        <v>0</v>
      </c>
      <c r="BH125" s="157">
        <f t="shared" ref="BH125:BH131" si="7">IF(N125="zníž. prenesená",J125,0)</f>
        <v>0</v>
      </c>
      <c r="BI125" s="157">
        <f t="shared" ref="BI125:BI131" si="8">IF(N125="nulová",J125,0)</f>
        <v>0</v>
      </c>
      <c r="BJ125" s="17" t="s">
        <v>89</v>
      </c>
      <c r="BK125" s="157">
        <f t="shared" ref="BK125:BK131" si="9">ROUND(I125*H125,2)</f>
        <v>0</v>
      </c>
      <c r="BL125" s="17" t="s">
        <v>182</v>
      </c>
      <c r="BM125" s="156" t="s">
        <v>89</v>
      </c>
    </row>
    <row r="126" spans="2:65" s="1" customFormat="1" ht="16.5" customHeight="1">
      <c r="B126" s="143"/>
      <c r="C126" s="144" t="s">
        <v>89</v>
      </c>
      <c r="D126" s="144" t="s">
        <v>178</v>
      </c>
      <c r="E126" s="145" t="s">
        <v>2514</v>
      </c>
      <c r="F126" s="146" t="s">
        <v>2515</v>
      </c>
      <c r="G126" s="147" t="s">
        <v>181</v>
      </c>
      <c r="H126" s="148">
        <v>1</v>
      </c>
      <c r="I126" s="149"/>
      <c r="J126" s="150">
        <f t="shared" si="0"/>
        <v>0</v>
      </c>
      <c r="K126" s="151"/>
      <c r="L126" s="32"/>
      <c r="M126" s="152" t="s">
        <v>1</v>
      </c>
      <c r="N126" s="153" t="s">
        <v>42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182</v>
      </c>
      <c r="AT126" s="156" t="s">
        <v>178</v>
      </c>
      <c r="AU126" s="156" t="s">
        <v>83</v>
      </c>
      <c r="AY126" s="17" t="s">
        <v>175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89</v>
      </c>
      <c r="BK126" s="157">
        <f t="shared" si="9"/>
        <v>0</v>
      </c>
      <c r="BL126" s="17" t="s">
        <v>182</v>
      </c>
      <c r="BM126" s="156" t="s">
        <v>182</v>
      </c>
    </row>
    <row r="127" spans="2:65" s="1" customFormat="1" ht="24.2" customHeight="1">
      <c r="B127" s="143"/>
      <c r="C127" s="144" t="s">
        <v>176</v>
      </c>
      <c r="D127" s="144" t="s">
        <v>178</v>
      </c>
      <c r="E127" s="145" t="s">
        <v>2516</v>
      </c>
      <c r="F127" s="146" t="s">
        <v>2517</v>
      </c>
      <c r="G127" s="147" t="s">
        <v>181</v>
      </c>
      <c r="H127" s="148">
        <v>9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182</v>
      </c>
      <c r="AT127" s="156" t="s">
        <v>178</v>
      </c>
      <c r="AU127" s="156" t="s">
        <v>83</v>
      </c>
      <c r="AY127" s="17" t="s">
        <v>175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182</v>
      </c>
      <c r="BM127" s="156" t="s">
        <v>205</v>
      </c>
    </row>
    <row r="128" spans="2:65" s="1" customFormat="1" ht="16.5" customHeight="1">
      <c r="B128" s="143"/>
      <c r="C128" s="144" t="s">
        <v>182</v>
      </c>
      <c r="D128" s="144" t="s">
        <v>178</v>
      </c>
      <c r="E128" s="145" t="s">
        <v>2518</v>
      </c>
      <c r="F128" s="146" t="s">
        <v>2519</v>
      </c>
      <c r="G128" s="147" t="s">
        <v>181</v>
      </c>
      <c r="H128" s="148">
        <v>16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182</v>
      </c>
      <c r="AT128" s="156" t="s">
        <v>178</v>
      </c>
      <c r="AU128" s="156" t="s">
        <v>83</v>
      </c>
      <c r="AY128" s="17" t="s">
        <v>175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182</v>
      </c>
      <c r="BM128" s="156" t="s">
        <v>189</v>
      </c>
    </row>
    <row r="129" spans="2:65" s="1" customFormat="1" ht="16.5" customHeight="1">
      <c r="B129" s="143"/>
      <c r="C129" s="144" t="s">
        <v>207</v>
      </c>
      <c r="D129" s="144" t="s">
        <v>178</v>
      </c>
      <c r="E129" s="145" t="s">
        <v>2520</v>
      </c>
      <c r="F129" s="146" t="s">
        <v>2521</v>
      </c>
      <c r="G129" s="147" t="s">
        <v>181</v>
      </c>
      <c r="H129" s="148">
        <v>11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182</v>
      </c>
      <c r="AT129" s="156" t="s">
        <v>178</v>
      </c>
      <c r="AU129" s="156" t="s">
        <v>83</v>
      </c>
      <c r="AY129" s="17" t="s">
        <v>175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182</v>
      </c>
      <c r="BM129" s="156" t="s">
        <v>121</v>
      </c>
    </row>
    <row r="130" spans="2:65" s="1" customFormat="1" ht="16.5" customHeight="1">
      <c r="B130" s="143"/>
      <c r="C130" s="144" t="s">
        <v>205</v>
      </c>
      <c r="D130" s="144" t="s">
        <v>178</v>
      </c>
      <c r="E130" s="145" t="s">
        <v>2522</v>
      </c>
      <c r="F130" s="146" t="s">
        <v>2523</v>
      </c>
      <c r="G130" s="147" t="s">
        <v>181</v>
      </c>
      <c r="H130" s="148">
        <v>6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182</v>
      </c>
      <c r="AT130" s="156" t="s">
        <v>178</v>
      </c>
      <c r="AU130" s="156" t="s">
        <v>83</v>
      </c>
      <c r="AY130" s="17" t="s">
        <v>175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182</v>
      </c>
      <c r="BM130" s="156" t="s">
        <v>127</v>
      </c>
    </row>
    <row r="131" spans="2:65" s="1" customFormat="1" ht="16.5" customHeight="1">
      <c r="B131" s="143"/>
      <c r="C131" s="144" t="s">
        <v>247</v>
      </c>
      <c r="D131" s="144" t="s">
        <v>178</v>
      </c>
      <c r="E131" s="145" t="s">
        <v>2524</v>
      </c>
      <c r="F131" s="146" t="s">
        <v>2525</v>
      </c>
      <c r="G131" s="147" t="s">
        <v>181</v>
      </c>
      <c r="H131" s="148">
        <v>16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182</v>
      </c>
      <c r="AT131" s="156" t="s">
        <v>178</v>
      </c>
      <c r="AU131" s="156" t="s">
        <v>83</v>
      </c>
      <c r="AY131" s="17" t="s">
        <v>175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182</v>
      </c>
      <c r="BM131" s="156" t="s">
        <v>133</v>
      </c>
    </row>
    <row r="132" spans="2:65" s="11" customFormat="1" ht="25.9" customHeight="1">
      <c r="B132" s="131"/>
      <c r="D132" s="132" t="s">
        <v>75</v>
      </c>
      <c r="E132" s="133" t="s">
        <v>2526</v>
      </c>
      <c r="F132" s="133" t="s">
        <v>2527</v>
      </c>
      <c r="I132" s="134"/>
      <c r="J132" s="135">
        <f>BK132</f>
        <v>0</v>
      </c>
      <c r="L132" s="131"/>
      <c r="M132" s="136"/>
      <c r="P132" s="137">
        <f>SUM(P133:P142)</f>
        <v>0</v>
      </c>
      <c r="R132" s="137">
        <f>SUM(R133:R142)</f>
        <v>0</v>
      </c>
      <c r="T132" s="138">
        <f>SUM(T133:T142)</f>
        <v>0</v>
      </c>
      <c r="AR132" s="132" t="s">
        <v>83</v>
      </c>
      <c r="AT132" s="139" t="s">
        <v>75</v>
      </c>
      <c r="AU132" s="139" t="s">
        <v>76</v>
      </c>
      <c r="AY132" s="132" t="s">
        <v>175</v>
      </c>
      <c r="BK132" s="140">
        <f>SUM(BK133:BK142)</f>
        <v>0</v>
      </c>
    </row>
    <row r="133" spans="2:65" s="1" customFormat="1" ht="16.5" customHeight="1">
      <c r="B133" s="143"/>
      <c r="C133" s="144" t="s">
        <v>189</v>
      </c>
      <c r="D133" s="144" t="s">
        <v>178</v>
      </c>
      <c r="E133" s="145" t="s">
        <v>2528</v>
      </c>
      <c r="F133" s="146" t="s">
        <v>2529</v>
      </c>
      <c r="G133" s="147" t="s">
        <v>289</v>
      </c>
      <c r="H133" s="148">
        <v>30</v>
      </c>
      <c r="I133" s="149"/>
      <c r="J133" s="150">
        <f t="shared" ref="J133:J142" si="10">ROUND(I133*H133,2)</f>
        <v>0</v>
      </c>
      <c r="K133" s="151"/>
      <c r="L133" s="32"/>
      <c r="M133" s="152" t="s">
        <v>1</v>
      </c>
      <c r="N133" s="153" t="s">
        <v>42</v>
      </c>
      <c r="P133" s="154">
        <f t="shared" ref="P133:P142" si="11">O133*H133</f>
        <v>0</v>
      </c>
      <c r="Q133" s="154">
        <v>0</v>
      </c>
      <c r="R133" s="154">
        <f t="shared" ref="R133:R142" si="12">Q133*H133</f>
        <v>0</v>
      </c>
      <c r="S133" s="154">
        <v>0</v>
      </c>
      <c r="T133" s="155">
        <f t="shared" ref="T133:T142" si="13">S133*H133</f>
        <v>0</v>
      </c>
      <c r="AR133" s="156" t="s">
        <v>182</v>
      </c>
      <c r="AT133" s="156" t="s">
        <v>178</v>
      </c>
      <c r="AU133" s="156" t="s">
        <v>83</v>
      </c>
      <c r="AY133" s="17" t="s">
        <v>175</v>
      </c>
      <c r="BE133" s="157">
        <f t="shared" ref="BE133:BE142" si="14">IF(N133="základná",J133,0)</f>
        <v>0</v>
      </c>
      <c r="BF133" s="157">
        <f t="shared" ref="BF133:BF142" si="15">IF(N133="znížená",J133,0)</f>
        <v>0</v>
      </c>
      <c r="BG133" s="157">
        <f t="shared" ref="BG133:BG142" si="16">IF(N133="zákl. prenesená",J133,0)</f>
        <v>0</v>
      </c>
      <c r="BH133" s="157">
        <f t="shared" ref="BH133:BH142" si="17">IF(N133="zníž. prenesená",J133,0)</f>
        <v>0</v>
      </c>
      <c r="BI133" s="157">
        <f t="shared" ref="BI133:BI142" si="18">IF(N133="nulová",J133,0)</f>
        <v>0</v>
      </c>
      <c r="BJ133" s="17" t="s">
        <v>89</v>
      </c>
      <c r="BK133" s="157">
        <f t="shared" ref="BK133:BK142" si="19">ROUND(I133*H133,2)</f>
        <v>0</v>
      </c>
      <c r="BL133" s="17" t="s">
        <v>182</v>
      </c>
      <c r="BM133" s="156" t="s">
        <v>321</v>
      </c>
    </row>
    <row r="134" spans="2:65" s="1" customFormat="1" ht="16.5" customHeight="1">
      <c r="B134" s="143"/>
      <c r="C134" s="144" t="s">
        <v>269</v>
      </c>
      <c r="D134" s="144" t="s">
        <v>178</v>
      </c>
      <c r="E134" s="145" t="s">
        <v>2530</v>
      </c>
      <c r="F134" s="146" t="s">
        <v>2531</v>
      </c>
      <c r="G134" s="147" t="s">
        <v>289</v>
      </c>
      <c r="H134" s="148">
        <v>0.7</v>
      </c>
      <c r="I134" s="149"/>
      <c r="J134" s="150">
        <f t="shared" si="10"/>
        <v>0</v>
      </c>
      <c r="K134" s="151"/>
      <c r="L134" s="32"/>
      <c r="M134" s="152" t="s">
        <v>1</v>
      </c>
      <c r="N134" s="153" t="s">
        <v>42</v>
      </c>
      <c r="P134" s="154">
        <f t="shared" si="11"/>
        <v>0</v>
      </c>
      <c r="Q134" s="154">
        <v>0</v>
      </c>
      <c r="R134" s="154">
        <f t="shared" si="12"/>
        <v>0</v>
      </c>
      <c r="S134" s="154">
        <v>0</v>
      </c>
      <c r="T134" s="155">
        <f t="shared" si="13"/>
        <v>0</v>
      </c>
      <c r="AR134" s="156" t="s">
        <v>182</v>
      </c>
      <c r="AT134" s="156" t="s">
        <v>178</v>
      </c>
      <c r="AU134" s="156" t="s">
        <v>83</v>
      </c>
      <c r="AY134" s="17" t="s">
        <v>175</v>
      </c>
      <c r="BE134" s="157">
        <f t="shared" si="14"/>
        <v>0</v>
      </c>
      <c r="BF134" s="157">
        <f t="shared" si="15"/>
        <v>0</v>
      </c>
      <c r="BG134" s="157">
        <f t="shared" si="16"/>
        <v>0</v>
      </c>
      <c r="BH134" s="157">
        <f t="shared" si="17"/>
        <v>0</v>
      </c>
      <c r="BI134" s="157">
        <f t="shared" si="18"/>
        <v>0</v>
      </c>
      <c r="BJ134" s="17" t="s">
        <v>89</v>
      </c>
      <c r="BK134" s="157">
        <f t="shared" si="19"/>
        <v>0</v>
      </c>
      <c r="BL134" s="17" t="s">
        <v>182</v>
      </c>
      <c r="BM134" s="156" t="s">
        <v>333</v>
      </c>
    </row>
    <row r="135" spans="2:65" s="1" customFormat="1" ht="21.75" customHeight="1">
      <c r="B135" s="143"/>
      <c r="C135" s="144" t="s">
        <v>121</v>
      </c>
      <c r="D135" s="144" t="s">
        <v>178</v>
      </c>
      <c r="E135" s="145" t="s">
        <v>2532</v>
      </c>
      <c r="F135" s="146" t="s">
        <v>2533</v>
      </c>
      <c r="G135" s="147" t="s">
        <v>289</v>
      </c>
      <c r="H135" s="148">
        <v>30</v>
      </c>
      <c r="I135" s="149"/>
      <c r="J135" s="150">
        <f t="shared" si="10"/>
        <v>0</v>
      </c>
      <c r="K135" s="151"/>
      <c r="L135" s="32"/>
      <c r="M135" s="152" t="s">
        <v>1</v>
      </c>
      <c r="N135" s="153" t="s">
        <v>42</v>
      </c>
      <c r="P135" s="154">
        <f t="shared" si="11"/>
        <v>0</v>
      </c>
      <c r="Q135" s="154">
        <v>0</v>
      </c>
      <c r="R135" s="154">
        <f t="shared" si="12"/>
        <v>0</v>
      </c>
      <c r="S135" s="154">
        <v>0</v>
      </c>
      <c r="T135" s="155">
        <f t="shared" si="13"/>
        <v>0</v>
      </c>
      <c r="AR135" s="156" t="s">
        <v>182</v>
      </c>
      <c r="AT135" s="156" t="s">
        <v>178</v>
      </c>
      <c r="AU135" s="156" t="s">
        <v>83</v>
      </c>
      <c r="AY135" s="17" t="s">
        <v>175</v>
      </c>
      <c r="BE135" s="157">
        <f t="shared" si="14"/>
        <v>0</v>
      </c>
      <c r="BF135" s="157">
        <f t="shared" si="15"/>
        <v>0</v>
      </c>
      <c r="BG135" s="157">
        <f t="shared" si="16"/>
        <v>0</v>
      </c>
      <c r="BH135" s="157">
        <f t="shared" si="17"/>
        <v>0</v>
      </c>
      <c r="BI135" s="157">
        <f t="shared" si="18"/>
        <v>0</v>
      </c>
      <c r="BJ135" s="17" t="s">
        <v>89</v>
      </c>
      <c r="BK135" s="157">
        <f t="shared" si="19"/>
        <v>0</v>
      </c>
      <c r="BL135" s="17" t="s">
        <v>182</v>
      </c>
      <c r="BM135" s="156" t="s">
        <v>345</v>
      </c>
    </row>
    <row r="136" spans="2:65" s="1" customFormat="1" ht="16.5" customHeight="1">
      <c r="B136" s="143"/>
      <c r="C136" s="144" t="s">
        <v>124</v>
      </c>
      <c r="D136" s="144" t="s">
        <v>178</v>
      </c>
      <c r="E136" s="145" t="s">
        <v>2534</v>
      </c>
      <c r="F136" s="146" t="s">
        <v>2535</v>
      </c>
      <c r="G136" s="147" t="s">
        <v>289</v>
      </c>
      <c r="H136" s="148">
        <v>6.3</v>
      </c>
      <c r="I136" s="149"/>
      <c r="J136" s="150">
        <f t="shared" si="10"/>
        <v>0</v>
      </c>
      <c r="K136" s="151"/>
      <c r="L136" s="32"/>
      <c r="M136" s="152" t="s">
        <v>1</v>
      </c>
      <c r="N136" s="153" t="s">
        <v>42</v>
      </c>
      <c r="P136" s="154">
        <f t="shared" si="11"/>
        <v>0</v>
      </c>
      <c r="Q136" s="154">
        <v>0</v>
      </c>
      <c r="R136" s="154">
        <f t="shared" si="12"/>
        <v>0</v>
      </c>
      <c r="S136" s="154">
        <v>0</v>
      </c>
      <c r="T136" s="155">
        <f t="shared" si="13"/>
        <v>0</v>
      </c>
      <c r="AR136" s="156" t="s">
        <v>182</v>
      </c>
      <c r="AT136" s="156" t="s">
        <v>178</v>
      </c>
      <c r="AU136" s="156" t="s">
        <v>83</v>
      </c>
      <c r="AY136" s="17" t="s">
        <v>175</v>
      </c>
      <c r="BE136" s="157">
        <f t="shared" si="14"/>
        <v>0</v>
      </c>
      <c r="BF136" s="157">
        <f t="shared" si="15"/>
        <v>0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7" t="s">
        <v>89</v>
      </c>
      <c r="BK136" s="157">
        <f t="shared" si="19"/>
        <v>0</v>
      </c>
      <c r="BL136" s="17" t="s">
        <v>182</v>
      </c>
      <c r="BM136" s="156" t="s">
        <v>355</v>
      </c>
    </row>
    <row r="137" spans="2:65" s="1" customFormat="1" ht="16.5" customHeight="1">
      <c r="B137" s="143"/>
      <c r="C137" s="172" t="s">
        <v>127</v>
      </c>
      <c r="D137" s="172" t="s">
        <v>186</v>
      </c>
      <c r="E137" s="173" t="s">
        <v>2536</v>
      </c>
      <c r="F137" s="174" t="s">
        <v>2537</v>
      </c>
      <c r="G137" s="175" t="s">
        <v>376</v>
      </c>
      <c r="H137" s="176">
        <v>9.4499999999999993</v>
      </c>
      <c r="I137" s="177"/>
      <c r="J137" s="178">
        <f t="shared" si="10"/>
        <v>0</v>
      </c>
      <c r="K137" s="179"/>
      <c r="L137" s="180"/>
      <c r="M137" s="181" t="s">
        <v>1</v>
      </c>
      <c r="N137" s="182" t="s">
        <v>42</v>
      </c>
      <c r="P137" s="154">
        <f t="shared" si="11"/>
        <v>0</v>
      </c>
      <c r="Q137" s="154">
        <v>0</v>
      </c>
      <c r="R137" s="154">
        <f t="shared" si="12"/>
        <v>0</v>
      </c>
      <c r="S137" s="154">
        <v>0</v>
      </c>
      <c r="T137" s="155">
        <f t="shared" si="13"/>
        <v>0</v>
      </c>
      <c r="AR137" s="156" t="s">
        <v>189</v>
      </c>
      <c r="AT137" s="156" t="s">
        <v>186</v>
      </c>
      <c r="AU137" s="156" t="s">
        <v>83</v>
      </c>
      <c r="AY137" s="17" t="s">
        <v>175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7" t="s">
        <v>89</v>
      </c>
      <c r="BK137" s="157">
        <f t="shared" si="19"/>
        <v>0</v>
      </c>
      <c r="BL137" s="17" t="s">
        <v>182</v>
      </c>
      <c r="BM137" s="156" t="s">
        <v>367</v>
      </c>
    </row>
    <row r="138" spans="2:65" s="1" customFormat="1" ht="24.2" customHeight="1">
      <c r="B138" s="143"/>
      <c r="C138" s="144" t="s">
        <v>130</v>
      </c>
      <c r="D138" s="144" t="s">
        <v>178</v>
      </c>
      <c r="E138" s="145" t="s">
        <v>2538</v>
      </c>
      <c r="F138" s="146" t="s">
        <v>2539</v>
      </c>
      <c r="G138" s="147" t="s">
        <v>289</v>
      </c>
      <c r="H138" s="148">
        <v>3.69</v>
      </c>
      <c r="I138" s="149"/>
      <c r="J138" s="150">
        <f t="shared" si="10"/>
        <v>0</v>
      </c>
      <c r="K138" s="151"/>
      <c r="L138" s="32"/>
      <c r="M138" s="152" t="s">
        <v>1</v>
      </c>
      <c r="N138" s="153" t="s">
        <v>42</v>
      </c>
      <c r="P138" s="154">
        <f t="shared" si="11"/>
        <v>0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AR138" s="156" t="s">
        <v>182</v>
      </c>
      <c r="AT138" s="156" t="s">
        <v>178</v>
      </c>
      <c r="AU138" s="156" t="s">
        <v>83</v>
      </c>
      <c r="AY138" s="17" t="s">
        <v>175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7" t="s">
        <v>89</v>
      </c>
      <c r="BK138" s="157">
        <f t="shared" si="19"/>
        <v>0</v>
      </c>
      <c r="BL138" s="17" t="s">
        <v>182</v>
      </c>
      <c r="BM138" s="156" t="s">
        <v>378</v>
      </c>
    </row>
    <row r="139" spans="2:65" s="1" customFormat="1" ht="16.5" customHeight="1">
      <c r="B139" s="143"/>
      <c r="C139" s="144" t="s">
        <v>133</v>
      </c>
      <c r="D139" s="144" t="s">
        <v>178</v>
      </c>
      <c r="E139" s="145" t="s">
        <v>2540</v>
      </c>
      <c r="F139" s="146" t="s">
        <v>2541</v>
      </c>
      <c r="G139" s="147" t="s">
        <v>253</v>
      </c>
      <c r="H139" s="148">
        <v>42</v>
      </c>
      <c r="I139" s="149"/>
      <c r="J139" s="150">
        <f t="shared" si="10"/>
        <v>0</v>
      </c>
      <c r="K139" s="151"/>
      <c r="L139" s="32"/>
      <c r="M139" s="152" t="s">
        <v>1</v>
      </c>
      <c r="N139" s="153" t="s">
        <v>42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AR139" s="156" t="s">
        <v>182</v>
      </c>
      <c r="AT139" s="156" t="s">
        <v>178</v>
      </c>
      <c r="AU139" s="156" t="s">
        <v>83</v>
      </c>
      <c r="AY139" s="17" t="s">
        <v>175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7" t="s">
        <v>89</v>
      </c>
      <c r="BK139" s="157">
        <f t="shared" si="19"/>
        <v>0</v>
      </c>
      <c r="BL139" s="17" t="s">
        <v>182</v>
      </c>
      <c r="BM139" s="156" t="s">
        <v>386</v>
      </c>
    </row>
    <row r="140" spans="2:65" s="1" customFormat="1" ht="16.5" customHeight="1">
      <c r="B140" s="143"/>
      <c r="C140" s="144" t="s">
        <v>136</v>
      </c>
      <c r="D140" s="144" t="s">
        <v>178</v>
      </c>
      <c r="E140" s="145" t="s">
        <v>2542</v>
      </c>
      <c r="F140" s="146" t="s">
        <v>2543</v>
      </c>
      <c r="G140" s="147" t="s">
        <v>253</v>
      </c>
      <c r="H140" s="148">
        <v>42</v>
      </c>
      <c r="I140" s="149"/>
      <c r="J140" s="150">
        <f t="shared" si="10"/>
        <v>0</v>
      </c>
      <c r="K140" s="151"/>
      <c r="L140" s="32"/>
      <c r="M140" s="152" t="s">
        <v>1</v>
      </c>
      <c r="N140" s="153" t="s">
        <v>42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AR140" s="156" t="s">
        <v>182</v>
      </c>
      <c r="AT140" s="156" t="s">
        <v>178</v>
      </c>
      <c r="AU140" s="156" t="s">
        <v>83</v>
      </c>
      <c r="AY140" s="17" t="s">
        <v>175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89</v>
      </c>
      <c r="BK140" s="157">
        <f t="shared" si="19"/>
        <v>0</v>
      </c>
      <c r="BL140" s="17" t="s">
        <v>182</v>
      </c>
      <c r="BM140" s="156" t="s">
        <v>395</v>
      </c>
    </row>
    <row r="141" spans="2:65" s="1" customFormat="1" ht="16.5" customHeight="1">
      <c r="B141" s="143"/>
      <c r="C141" s="144" t="s">
        <v>321</v>
      </c>
      <c r="D141" s="144" t="s">
        <v>178</v>
      </c>
      <c r="E141" s="145" t="s">
        <v>2544</v>
      </c>
      <c r="F141" s="146" t="s">
        <v>2545</v>
      </c>
      <c r="G141" s="147" t="s">
        <v>181</v>
      </c>
      <c r="H141" s="148">
        <v>3</v>
      </c>
      <c r="I141" s="149"/>
      <c r="J141" s="150">
        <f t="shared" si="10"/>
        <v>0</v>
      </c>
      <c r="K141" s="151"/>
      <c r="L141" s="32"/>
      <c r="M141" s="152" t="s">
        <v>1</v>
      </c>
      <c r="N141" s="153" t="s">
        <v>42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AR141" s="156" t="s">
        <v>182</v>
      </c>
      <c r="AT141" s="156" t="s">
        <v>178</v>
      </c>
      <c r="AU141" s="156" t="s">
        <v>83</v>
      </c>
      <c r="AY141" s="17" t="s">
        <v>175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89</v>
      </c>
      <c r="BK141" s="157">
        <f t="shared" si="19"/>
        <v>0</v>
      </c>
      <c r="BL141" s="17" t="s">
        <v>182</v>
      </c>
      <c r="BM141" s="156" t="s">
        <v>407</v>
      </c>
    </row>
    <row r="142" spans="2:65" s="1" customFormat="1" ht="16.5" customHeight="1">
      <c r="B142" s="143"/>
      <c r="C142" s="144" t="s">
        <v>327</v>
      </c>
      <c r="D142" s="144" t="s">
        <v>178</v>
      </c>
      <c r="E142" s="145" t="s">
        <v>2546</v>
      </c>
      <c r="F142" s="146" t="s">
        <v>2547</v>
      </c>
      <c r="G142" s="147" t="s">
        <v>181</v>
      </c>
      <c r="H142" s="148">
        <v>1</v>
      </c>
      <c r="I142" s="149"/>
      <c r="J142" s="150">
        <f t="shared" si="10"/>
        <v>0</v>
      </c>
      <c r="K142" s="151"/>
      <c r="L142" s="32"/>
      <c r="M142" s="152" t="s">
        <v>1</v>
      </c>
      <c r="N142" s="153" t="s">
        <v>42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AR142" s="156" t="s">
        <v>182</v>
      </c>
      <c r="AT142" s="156" t="s">
        <v>178</v>
      </c>
      <c r="AU142" s="156" t="s">
        <v>83</v>
      </c>
      <c r="AY142" s="17" t="s">
        <v>175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89</v>
      </c>
      <c r="BK142" s="157">
        <f t="shared" si="19"/>
        <v>0</v>
      </c>
      <c r="BL142" s="17" t="s">
        <v>182</v>
      </c>
      <c r="BM142" s="156" t="s">
        <v>420</v>
      </c>
    </row>
    <row r="143" spans="2:65" s="11" customFormat="1" ht="25.9" customHeight="1">
      <c r="B143" s="131"/>
      <c r="D143" s="132" t="s">
        <v>75</v>
      </c>
      <c r="E143" s="133" t="s">
        <v>2548</v>
      </c>
      <c r="F143" s="133" t="s">
        <v>2549</v>
      </c>
      <c r="I143" s="134"/>
      <c r="J143" s="135">
        <f>BK143</f>
        <v>0</v>
      </c>
      <c r="L143" s="131"/>
      <c r="M143" s="136"/>
      <c r="P143" s="137">
        <f>SUM(P144:P176)</f>
        <v>0</v>
      </c>
      <c r="R143" s="137">
        <f>SUM(R144:R176)</f>
        <v>0</v>
      </c>
      <c r="T143" s="138">
        <f>SUM(T144:T176)</f>
        <v>0</v>
      </c>
      <c r="AR143" s="132" t="s">
        <v>83</v>
      </c>
      <c r="AT143" s="139" t="s">
        <v>75</v>
      </c>
      <c r="AU143" s="139" t="s">
        <v>76</v>
      </c>
      <c r="AY143" s="132" t="s">
        <v>175</v>
      </c>
      <c r="BK143" s="140">
        <f>SUM(BK144:BK176)</f>
        <v>0</v>
      </c>
    </row>
    <row r="144" spans="2:65" s="1" customFormat="1" ht="16.5" customHeight="1">
      <c r="B144" s="143"/>
      <c r="C144" s="144" t="s">
        <v>333</v>
      </c>
      <c r="D144" s="144" t="s">
        <v>178</v>
      </c>
      <c r="E144" s="145" t="s">
        <v>2550</v>
      </c>
      <c r="F144" s="146" t="s">
        <v>2551</v>
      </c>
      <c r="G144" s="147" t="s">
        <v>253</v>
      </c>
      <c r="H144" s="148">
        <v>20</v>
      </c>
      <c r="I144" s="149"/>
      <c r="J144" s="150">
        <f t="shared" ref="J144:J176" si="20">ROUND(I144*H144,2)</f>
        <v>0</v>
      </c>
      <c r="K144" s="151"/>
      <c r="L144" s="32"/>
      <c r="M144" s="152" t="s">
        <v>1</v>
      </c>
      <c r="N144" s="153" t="s">
        <v>42</v>
      </c>
      <c r="P144" s="154">
        <f t="shared" ref="P144:P176" si="21">O144*H144</f>
        <v>0</v>
      </c>
      <c r="Q144" s="154">
        <v>0</v>
      </c>
      <c r="R144" s="154">
        <f t="shared" ref="R144:R176" si="22">Q144*H144</f>
        <v>0</v>
      </c>
      <c r="S144" s="154">
        <v>0</v>
      </c>
      <c r="T144" s="155">
        <f t="shared" ref="T144:T176" si="23">S144*H144</f>
        <v>0</v>
      </c>
      <c r="AR144" s="156" t="s">
        <v>182</v>
      </c>
      <c r="AT144" s="156" t="s">
        <v>178</v>
      </c>
      <c r="AU144" s="156" t="s">
        <v>83</v>
      </c>
      <c r="AY144" s="17" t="s">
        <v>175</v>
      </c>
      <c r="BE144" s="157">
        <f t="shared" ref="BE144:BE176" si="24">IF(N144="základná",J144,0)</f>
        <v>0</v>
      </c>
      <c r="BF144" s="157">
        <f t="shared" ref="BF144:BF176" si="25">IF(N144="znížená",J144,0)</f>
        <v>0</v>
      </c>
      <c r="BG144" s="157">
        <f t="shared" ref="BG144:BG176" si="26">IF(N144="zákl. prenesená",J144,0)</f>
        <v>0</v>
      </c>
      <c r="BH144" s="157">
        <f t="shared" ref="BH144:BH176" si="27">IF(N144="zníž. prenesená",J144,0)</f>
        <v>0</v>
      </c>
      <c r="BI144" s="157">
        <f t="shared" ref="BI144:BI176" si="28">IF(N144="nulová",J144,0)</f>
        <v>0</v>
      </c>
      <c r="BJ144" s="17" t="s">
        <v>89</v>
      </c>
      <c r="BK144" s="157">
        <f t="shared" ref="BK144:BK176" si="29">ROUND(I144*H144,2)</f>
        <v>0</v>
      </c>
      <c r="BL144" s="17" t="s">
        <v>182</v>
      </c>
      <c r="BM144" s="156" t="s">
        <v>429</v>
      </c>
    </row>
    <row r="145" spans="2:65" s="1" customFormat="1" ht="16.5" customHeight="1">
      <c r="B145" s="143"/>
      <c r="C145" s="144" t="s">
        <v>339</v>
      </c>
      <c r="D145" s="144" t="s">
        <v>178</v>
      </c>
      <c r="E145" s="145" t="s">
        <v>2552</v>
      </c>
      <c r="F145" s="146" t="s">
        <v>2553</v>
      </c>
      <c r="G145" s="147" t="s">
        <v>253</v>
      </c>
      <c r="H145" s="148">
        <v>15</v>
      </c>
      <c r="I145" s="149"/>
      <c r="J145" s="150">
        <f t="shared" si="20"/>
        <v>0</v>
      </c>
      <c r="K145" s="151"/>
      <c r="L145" s="32"/>
      <c r="M145" s="152" t="s">
        <v>1</v>
      </c>
      <c r="N145" s="153" t="s">
        <v>42</v>
      </c>
      <c r="P145" s="154">
        <f t="shared" si="21"/>
        <v>0</v>
      </c>
      <c r="Q145" s="154">
        <v>0</v>
      </c>
      <c r="R145" s="154">
        <f t="shared" si="22"/>
        <v>0</v>
      </c>
      <c r="S145" s="154">
        <v>0</v>
      </c>
      <c r="T145" s="155">
        <f t="shared" si="23"/>
        <v>0</v>
      </c>
      <c r="AR145" s="156" t="s">
        <v>182</v>
      </c>
      <c r="AT145" s="156" t="s">
        <v>178</v>
      </c>
      <c r="AU145" s="156" t="s">
        <v>83</v>
      </c>
      <c r="AY145" s="17" t="s">
        <v>175</v>
      </c>
      <c r="BE145" s="157">
        <f t="shared" si="24"/>
        <v>0</v>
      </c>
      <c r="BF145" s="157">
        <f t="shared" si="25"/>
        <v>0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7" t="s">
        <v>89</v>
      </c>
      <c r="BK145" s="157">
        <f t="shared" si="29"/>
        <v>0</v>
      </c>
      <c r="BL145" s="17" t="s">
        <v>182</v>
      </c>
      <c r="BM145" s="156" t="s">
        <v>451</v>
      </c>
    </row>
    <row r="146" spans="2:65" s="1" customFormat="1" ht="24.2" customHeight="1">
      <c r="B146" s="143"/>
      <c r="C146" s="144" t="s">
        <v>345</v>
      </c>
      <c r="D146" s="144" t="s">
        <v>178</v>
      </c>
      <c r="E146" s="145" t="s">
        <v>2554</v>
      </c>
      <c r="F146" s="146" t="s">
        <v>2555</v>
      </c>
      <c r="G146" s="147" t="s">
        <v>253</v>
      </c>
      <c r="H146" s="148">
        <v>120</v>
      </c>
      <c r="I146" s="149"/>
      <c r="J146" s="150">
        <f t="shared" si="20"/>
        <v>0</v>
      </c>
      <c r="K146" s="151"/>
      <c r="L146" s="32"/>
      <c r="M146" s="152" t="s">
        <v>1</v>
      </c>
      <c r="N146" s="153" t="s">
        <v>42</v>
      </c>
      <c r="P146" s="154">
        <f t="shared" si="21"/>
        <v>0</v>
      </c>
      <c r="Q146" s="154">
        <v>0</v>
      </c>
      <c r="R146" s="154">
        <f t="shared" si="22"/>
        <v>0</v>
      </c>
      <c r="S146" s="154">
        <v>0</v>
      </c>
      <c r="T146" s="155">
        <f t="shared" si="23"/>
        <v>0</v>
      </c>
      <c r="AR146" s="156" t="s">
        <v>182</v>
      </c>
      <c r="AT146" s="156" t="s">
        <v>178</v>
      </c>
      <c r="AU146" s="156" t="s">
        <v>83</v>
      </c>
      <c r="AY146" s="17" t="s">
        <v>175</v>
      </c>
      <c r="BE146" s="157">
        <f t="shared" si="24"/>
        <v>0</v>
      </c>
      <c r="BF146" s="157">
        <f t="shared" si="25"/>
        <v>0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7" t="s">
        <v>89</v>
      </c>
      <c r="BK146" s="157">
        <f t="shared" si="29"/>
        <v>0</v>
      </c>
      <c r="BL146" s="17" t="s">
        <v>182</v>
      </c>
      <c r="BM146" s="156" t="s">
        <v>463</v>
      </c>
    </row>
    <row r="147" spans="2:65" s="1" customFormat="1" ht="21.75" customHeight="1">
      <c r="B147" s="143"/>
      <c r="C147" s="144" t="s">
        <v>349</v>
      </c>
      <c r="D147" s="144" t="s">
        <v>178</v>
      </c>
      <c r="E147" s="145" t="s">
        <v>2556</v>
      </c>
      <c r="F147" s="146" t="s">
        <v>2557</v>
      </c>
      <c r="G147" s="147" t="s">
        <v>253</v>
      </c>
      <c r="H147" s="148">
        <v>2.5</v>
      </c>
      <c r="I147" s="149"/>
      <c r="J147" s="150">
        <f t="shared" si="20"/>
        <v>0</v>
      </c>
      <c r="K147" s="151"/>
      <c r="L147" s="32"/>
      <c r="M147" s="152" t="s">
        <v>1</v>
      </c>
      <c r="N147" s="153" t="s">
        <v>42</v>
      </c>
      <c r="P147" s="154">
        <f t="shared" si="21"/>
        <v>0</v>
      </c>
      <c r="Q147" s="154">
        <v>0</v>
      </c>
      <c r="R147" s="154">
        <f t="shared" si="22"/>
        <v>0</v>
      </c>
      <c r="S147" s="154">
        <v>0</v>
      </c>
      <c r="T147" s="155">
        <f t="shared" si="23"/>
        <v>0</v>
      </c>
      <c r="AR147" s="156" t="s">
        <v>182</v>
      </c>
      <c r="AT147" s="156" t="s">
        <v>178</v>
      </c>
      <c r="AU147" s="156" t="s">
        <v>83</v>
      </c>
      <c r="AY147" s="17" t="s">
        <v>175</v>
      </c>
      <c r="BE147" s="157">
        <f t="shared" si="24"/>
        <v>0</v>
      </c>
      <c r="BF147" s="157">
        <f t="shared" si="25"/>
        <v>0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7" t="s">
        <v>89</v>
      </c>
      <c r="BK147" s="157">
        <f t="shared" si="29"/>
        <v>0</v>
      </c>
      <c r="BL147" s="17" t="s">
        <v>182</v>
      </c>
      <c r="BM147" s="156" t="s">
        <v>486</v>
      </c>
    </row>
    <row r="148" spans="2:65" s="1" customFormat="1" ht="16.5" customHeight="1">
      <c r="B148" s="143"/>
      <c r="C148" s="144" t="s">
        <v>355</v>
      </c>
      <c r="D148" s="144" t="s">
        <v>178</v>
      </c>
      <c r="E148" s="145" t="s">
        <v>2558</v>
      </c>
      <c r="F148" s="146" t="s">
        <v>2559</v>
      </c>
      <c r="G148" s="147" t="s">
        <v>181</v>
      </c>
      <c r="H148" s="148">
        <v>24</v>
      </c>
      <c r="I148" s="149"/>
      <c r="J148" s="150">
        <f t="shared" si="20"/>
        <v>0</v>
      </c>
      <c r="K148" s="151"/>
      <c r="L148" s="32"/>
      <c r="M148" s="152" t="s">
        <v>1</v>
      </c>
      <c r="N148" s="153" t="s">
        <v>42</v>
      </c>
      <c r="P148" s="154">
        <f t="shared" si="21"/>
        <v>0</v>
      </c>
      <c r="Q148" s="154">
        <v>0</v>
      </c>
      <c r="R148" s="154">
        <f t="shared" si="22"/>
        <v>0</v>
      </c>
      <c r="S148" s="154">
        <v>0</v>
      </c>
      <c r="T148" s="155">
        <f t="shared" si="23"/>
        <v>0</v>
      </c>
      <c r="AR148" s="156" t="s">
        <v>182</v>
      </c>
      <c r="AT148" s="156" t="s">
        <v>178</v>
      </c>
      <c r="AU148" s="156" t="s">
        <v>83</v>
      </c>
      <c r="AY148" s="17" t="s">
        <v>175</v>
      </c>
      <c r="BE148" s="157">
        <f t="shared" si="24"/>
        <v>0</v>
      </c>
      <c r="BF148" s="157">
        <f t="shared" si="25"/>
        <v>0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7" t="s">
        <v>89</v>
      </c>
      <c r="BK148" s="157">
        <f t="shared" si="29"/>
        <v>0</v>
      </c>
      <c r="BL148" s="17" t="s">
        <v>182</v>
      </c>
      <c r="BM148" s="156" t="s">
        <v>494</v>
      </c>
    </row>
    <row r="149" spans="2:65" s="1" customFormat="1" ht="24.2" customHeight="1">
      <c r="B149" s="143"/>
      <c r="C149" s="144" t="s">
        <v>7</v>
      </c>
      <c r="D149" s="144" t="s">
        <v>178</v>
      </c>
      <c r="E149" s="145" t="s">
        <v>2560</v>
      </c>
      <c r="F149" s="146" t="s">
        <v>2561</v>
      </c>
      <c r="G149" s="147" t="s">
        <v>253</v>
      </c>
      <c r="H149" s="148">
        <v>10</v>
      </c>
      <c r="I149" s="149"/>
      <c r="J149" s="150">
        <f t="shared" si="20"/>
        <v>0</v>
      </c>
      <c r="K149" s="151"/>
      <c r="L149" s="32"/>
      <c r="M149" s="152" t="s">
        <v>1</v>
      </c>
      <c r="N149" s="153" t="s">
        <v>42</v>
      </c>
      <c r="P149" s="154">
        <f t="shared" si="21"/>
        <v>0</v>
      </c>
      <c r="Q149" s="154">
        <v>0</v>
      </c>
      <c r="R149" s="154">
        <f t="shared" si="22"/>
        <v>0</v>
      </c>
      <c r="S149" s="154">
        <v>0</v>
      </c>
      <c r="T149" s="155">
        <f t="shared" si="23"/>
        <v>0</v>
      </c>
      <c r="AR149" s="156" t="s">
        <v>182</v>
      </c>
      <c r="AT149" s="156" t="s">
        <v>178</v>
      </c>
      <c r="AU149" s="156" t="s">
        <v>83</v>
      </c>
      <c r="AY149" s="17" t="s">
        <v>175</v>
      </c>
      <c r="BE149" s="157">
        <f t="shared" si="24"/>
        <v>0</v>
      </c>
      <c r="BF149" s="157">
        <f t="shared" si="25"/>
        <v>0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7" t="s">
        <v>89</v>
      </c>
      <c r="BK149" s="157">
        <f t="shared" si="29"/>
        <v>0</v>
      </c>
      <c r="BL149" s="17" t="s">
        <v>182</v>
      </c>
      <c r="BM149" s="156" t="s">
        <v>502</v>
      </c>
    </row>
    <row r="150" spans="2:65" s="1" customFormat="1" ht="24.2" customHeight="1">
      <c r="B150" s="143"/>
      <c r="C150" s="144" t="s">
        <v>367</v>
      </c>
      <c r="D150" s="144" t="s">
        <v>178</v>
      </c>
      <c r="E150" s="145" t="s">
        <v>2562</v>
      </c>
      <c r="F150" s="146" t="s">
        <v>2563</v>
      </c>
      <c r="G150" s="147" t="s">
        <v>253</v>
      </c>
      <c r="H150" s="148">
        <v>20</v>
      </c>
      <c r="I150" s="149"/>
      <c r="J150" s="150">
        <f t="shared" si="20"/>
        <v>0</v>
      </c>
      <c r="K150" s="151"/>
      <c r="L150" s="32"/>
      <c r="M150" s="152" t="s">
        <v>1</v>
      </c>
      <c r="N150" s="153" t="s">
        <v>42</v>
      </c>
      <c r="P150" s="154">
        <f t="shared" si="21"/>
        <v>0</v>
      </c>
      <c r="Q150" s="154">
        <v>0</v>
      </c>
      <c r="R150" s="154">
        <f t="shared" si="22"/>
        <v>0</v>
      </c>
      <c r="S150" s="154">
        <v>0</v>
      </c>
      <c r="T150" s="155">
        <f t="shared" si="23"/>
        <v>0</v>
      </c>
      <c r="AR150" s="156" t="s">
        <v>182</v>
      </c>
      <c r="AT150" s="156" t="s">
        <v>178</v>
      </c>
      <c r="AU150" s="156" t="s">
        <v>83</v>
      </c>
      <c r="AY150" s="17" t="s">
        <v>175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7" t="s">
        <v>89</v>
      </c>
      <c r="BK150" s="157">
        <f t="shared" si="29"/>
        <v>0</v>
      </c>
      <c r="BL150" s="17" t="s">
        <v>182</v>
      </c>
      <c r="BM150" s="156" t="s">
        <v>510</v>
      </c>
    </row>
    <row r="151" spans="2:65" s="1" customFormat="1" ht="24.2" customHeight="1">
      <c r="B151" s="143"/>
      <c r="C151" s="144" t="s">
        <v>373</v>
      </c>
      <c r="D151" s="144" t="s">
        <v>178</v>
      </c>
      <c r="E151" s="145" t="s">
        <v>2564</v>
      </c>
      <c r="F151" s="146" t="s">
        <v>2565</v>
      </c>
      <c r="G151" s="147" t="s">
        <v>253</v>
      </c>
      <c r="H151" s="148">
        <v>50</v>
      </c>
      <c r="I151" s="149"/>
      <c r="J151" s="150">
        <f t="shared" si="20"/>
        <v>0</v>
      </c>
      <c r="K151" s="151"/>
      <c r="L151" s="32"/>
      <c r="M151" s="152" t="s">
        <v>1</v>
      </c>
      <c r="N151" s="153" t="s">
        <v>42</v>
      </c>
      <c r="P151" s="154">
        <f t="shared" si="21"/>
        <v>0</v>
      </c>
      <c r="Q151" s="154">
        <v>0</v>
      </c>
      <c r="R151" s="154">
        <f t="shared" si="22"/>
        <v>0</v>
      </c>
      <c r="S151" s="154">
        <v>0</v>
      </c>
      <c r="T151" s="155">
        <f t="shared" si="23"/>
        <v>0</v>
      </c>
      <c r="AR151" s="156" t="s">
        <v>182</v>
      </c>
      <c r="AT151" s="156" t="s">
        <v>178</v>
      </c>
      <c r="AU151" s="156" t="s">
        <v>83</v>
      </c>
      <c r="AY151" s="17" t="s">
        <v>175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7" t="s">
        <v>89</v>
      </c>
      <c r="BK151" s="157">
        <f t="shared" si="29"/>
        <v>0</v>
      </c>
      <c r="BL151" s="17" t="s">
        <v>182</v>
      </c>
      <c r="BM151" s="156" t="s">
        <v>518</v>
      </c>
    </row>
    <row r="152" spans="2:65" s="1" customFormat="1" ht="24.2" customHeight="1">
      <c r="B152" s="143"/>
      <c r="C152" s="144" t="s">
        <v>378</v>
      </c>
      <c r="D152" s="144" t="s">
        <v>178</v>
      </c>
      <c r="E152" s="145" t="s">
        <v>2566</v>
      </c>
      <c r="F152" s="146" t="s">
        <v>2567</v>
      </c>
      <c r="G152" s="147" t="s">
        <v>181</v>
      </c>
      <c r="H152" s="148">
        <v>20</v>
      </c>
      <c r="I152" s="149"/>
      <c r="J152" s="150">
        <f t="shared" si="20"/>
        <v>0</v>
      </c>
      <c r="K152" s="151"/>
      <c r="L152" s="32"/>
      <c r="M152" s="152" t="s">
        <v>1</v>
      </c>
      <c r="N152" s="153" t="s">
        <v>42</v>
      </c>
      <c r="P152" s="154">
        <f t="shared" si="21"/>
        <v>0</v>
      </c>
      <c r="Q152" s="154">
        <v>0</v>
      </c>
      <c r="R152" s="154">
        <f t="shared" si="22"/>
        <v>0</v>
      </c>
      <c r="S152" s="154">
        <v>0</v>
      </c>
      <c r="T152" s="155">
        <f t="shared" si="23"/>
        <v>0</v>
      </c>
      <c r="AR152" s="156" t="s">
        <v>182</v>
      </c>
      <c r="AT152" s="156" t="s">
        <v>178</v>
      </c>
      <c r="AU152" s="156" t="s">
        <v>83</v>
      </c>
      <c r="AY152" s="17" t="s">
        <v>175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7" t="s">
        <v>89</v>
      </c>
      <c r="BK152" s="157">
        <f t="shared" si="29"/>
        <v>0</v>
      </c>
      <c r="BL152" s="17" t="s">
        <v>182</v>
      </c>
      <c r="BM152" s="156" t="s">
        <v>526</v>
      </c>
    </row>
    <row r="153" spans="2:65" s="1" customFormat="1" ht="24.2" customHeight="1">
      <c r="B153" s="143"/>
      <c r="C153" s="144" t="s">
        <v>382</v>
      </c>
      <c r="D153" s="144" t="s">
        <v>178</v>
      </c>
      <c r="E153" s="145" t="s">
        <v>2568</v>
      </c>
      <c r="F153" s="146" t="s">
        <v>2569</v>
      </c>
      <c r="G153" s="147" t="s">
        <v>181</v>
      </c>
      <c r="H153" s="148">
        <v>11</v>
      </c>
      <c r="I153" s="149"/>
      <c r="J153" s="150">
        <f t="shared" si="20"/>
        <v>0</v>
      </c>
      <c r="K153" s="151"/>
      <c r="L153" s="32"/>
      <c r="M153" s="152" t="s">
        <v>1</v>
      </c>
      <c r="N153" s="153" t="s">
        <v>42</v>
      </c>
      <c r="P153" s="154">
        <f t="shared" si="21"/>
        <v>0</v>
      </c>
      <c r="Q153" s="154">
        <v>0</v>
      </c>
      <c r="R153" s="154">
        <f t="shared" si="22"/>
        <v>0</v>
      </c>
      <c r="S153" s="154">
        <v>0</v>
      </c>
      <c r="T153" s="155">
        <f t="shared" si="23"/>
        <v>0</v>
      </c>
      <c r="AR153" s="156" t="s">
        <v>182</v>
      </c>
      <c r="AT153" s="156" t="s">
        <v>178</v>
      </c>
      <c r="AU153" s="156" t="s">
        <v>83</v>
      </c>
      <c r="AY153" s="17" t="s">
        <v>175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7" t="s">
        <v>89</v>
      </c>
      <c r="BK153" s="157">
        <f t="shared" si="29"/>
        <v>0</v>
      </c>
      <c r="BL153" s="17" t="s">
        <v>182</v>
      </c>
      <c r="BM153" s="156" t="s">
        <v>534</v>
      </c>
    </row>
    <row r="154" spans="2:65" s="1" customFormat="1" ht="24.2" customHeight="1">
      <c r="B154" s="143"/>
      <c r="C154" s="144" t="s">
        <v>386</v>
      </c>
      <c r="D154" s="144" t="s">
        <v>178</v>
      </c>
      <c r="E154" s="145" t="s">
        <v>2570</v>
      </c>
      <c r="F154" s="146" t="s">
        <v>2571</v>
      </c>
      <c r="G154" s="147" t="s">
        <v>181</v>
      </c>
      <c r="H154" s="148">
        <v>20</v>
      </c>
      <c r="I154" s="149"/>
      <c r="J154" s="150">
        <f t="shared" si="20"/>
        <v>0</v>
      </c>
      <c r="K154" s="151"/>
      <c r="L154" s="32"/>
      <c r="M154" s="152" t="s">
        <v>1</v>
      </c>
      <c r="N154" s="153" t="s">
        <v>42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AR154" s="156" t="s">
        <v>182</v>
      </c>
      <c r="AT154" s="156" t="s">
        <v>178</v>
      </c>
      <c r="AU154" s="156" t="s">
        <v>83</v>
      </c>
      <c r="AY154" s="17" t="s">
        <v>175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7" t="s">
        <v>89</v>
      </c>
      <c r="BK154" s="157">
        <f t="shared" si="29"/>
        <v>0</v>
      </c>
      <c r="BL154" s="17" t="s">
        <v>182</v>
      </c>
      <c r="BM154" s="156" t="s">
        <v>542</v>
      </c>
    </row>
    <row r="155" spans="2:65" s="1" customFormat="1" ht="24.2" customHeight="1">
      <c r="B155" s="143"/>
      <c r="C155" s="144" t="s">
        <v>391</v>
      </c>
      <c r="D155" s="144" t="s">
        <v>178</v>
      </c>
      <c r="E155" s="145" t="s">
        <v>2572</v>
      </c>
      <c r="F155" s="146" t="s">
        <v>2573</v>
      </c>
      <c r="G155" s="147" t="s">
        <v>181</v>
      </c>
      <c r="H155" s="148">
        <v>11</v>
      </c>
      <c r="I155" s="149"/>
      <c r="J155" s="150">
        <f t="shared" si="20"/>
        <v>0</v>
      </c>
      <c r="K155" s="151"/>
      <c r="L155" s="32"/>
      <c r="M155" s="152" t="s">
        <v>1</v>
      </c>
      <c r="N155" s="153" t="s">
        <v>42</v>
      </c>
      <c r="P155" s="154">
        <f t="shared" si="21"/>
        <v>0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AR155" s="156" t="s">
        <v>182</v>
      </c>
      <c r="AT155" s="156" t="s">
        <v>178</v>
      </c>
      <c r="AU155" s="156" t="s">
        <v>83</v>
      </c>
      <c r="AY155" s="17" t="s">
        <v>175</v>
      </c>
      <c r="BE155" s="157">
        <f t="shared" si="24"/>
        <v>0</v>
      </c>
      <c r="BF155" s="157">
        <f t="shared" si="25"/>
        <v>0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7" t="s">
        <v>89</v>
      </c>
      <c r="BK155" s="157">
        <f t="shared" si="29"/>
        <v>0</v>
      </c>
      <c r="BL155" s="17" t="s">
        <v>182</v>
      </c>
      <c r="BM155" s="156" t="s">
        <v>559</v>
      </c>
    </row>
    <row r="156" spans="2:65" s="1" customFormat="1" ht="16.5" customHeight="1">
      <c r="B156" s="143"/>
      <c r="C156" s="144" t="s">
        <v>395</v>
      </c>
      <c r="D156" s="144" t="s">
        <v>178</v>
      </c>
      <c r="E156" s="145" t="s">
        <v>2574</v>
      </c>
      <c r="F156" s="146" t="s">
        <v>2575</v>
      </c>
      <c r="G156" s="147" t="s">
        <v>181</v>
      </c>
      <c r="H156" s="148">
        <v>24</v>
      </c>
      <c r="I156" s="149"/>
      <c r="J156" s="150">
        <f t="shared" si="20"/>
        <v>0</v>
      </c>
      <c r="K156" s="151"/>
      <c r="L156" s="32"/>
      <c r="M156" s="152" t="s">
        <v>1</v>
      </c>
      <c r="N156" s="153" t="s">
        <v>42</v>
      </c>
      <c r="P156" s="154">
        <f t="shared" si="21"/>
        <v>0</v>
      </c>
      <c r="Q156" s="154">
        <v>0</v>
      </c>
      <c r="R156" s="154">
        <f t="shared" si="22"/>
        <v>0</v>
      </c>
      <c r="S156" s="154">
        <v>0</v>
      </c>
      <c r="T156" s="155">
        <f t="shared" si="23"/>
        <v>0</v>
      </c>
      <c r="AR156" s="156" t="s">
        <v>182</v>
      </c>
      <c r="AT156" s="156" t="s">
        <v>178</v>
      </c>
      <c r="AU156" s="156" t="s">
        <v>83</v>
      </c>
      <c r="AY156" s="17" t="s">
        <v>175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7" t="s">
        <v>89</v>
      </c>
      <c r="BK156" s="157">
        <f t="shared" si="29"/>
        <v>0</v>
      </c>
      <c r="BL156" s="17" t="s">
        <v>182</v>
      </c>
      <c r="BM156" s="156" t="s">
        <v>578</v>
      </c>
    </row>
    <row r="157" spans="2:65" s="1" customFormat="1" ht="24.2" customHeight="1">
      <c r="B157" s="143"/>
      <c r="C157" s="144" t="s">
        <v>401</v>
      </c>
      <c r="D157" s="144" t="s">
        <v>178</v>
      </c>
      <c r="E157" s="145" t="s">
        <v>2576</v>
      </c>
      <c r="F157" s="146" t="s">
        <v>2577</v>
      </c>
      <c r="G157" s="147" t="s">
        <v>253</v>
      </c>
      <c r="H157" s="148">
        <v>115</v>
      </c>
      <c r="I157" s="149"/>
      <c r="J157" s="150">
        <f t="shared" si="20"/>
        <v>0</v>
      </c>
      <c r="K157" s="151"/>
      <c r="L157" s="32"/>
      <c r="M157" s="152" t="s">
        <v>1</v>
      </c>
      <c r="N157" s="153" t="s">
        <v>42</v>
      </c>
      <c r="P157" s="154">
        <f t="shared" si="21"/>
        <v>0</v>
      </c>
      <c r="Q157" s="154">
        <v>0</v>
      </c>
      <c r="R157" s="154">
        <f t="shared" si="22"/>
        <v>0</v>
      </c>
      <c r="S157" s="154">
        <v>0</v>
      </c>
      <c r="T157" s="155">
        <f t="shared" si="23"/>
        <v>0</v>
      </c>
      <c r="AR157" s="156" t="s">
        <v>182</v>
      </c>
      <c r="AT157" s="156" t="s">
        <v>178</v>
      </c>
      <c r="AU157" s="156" t="s">
        <v>83</v>
      </c>
      <c r="AY157" s="17" t="s">
        <v>175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7" t="s">
        <v>89</v>
      </c>
      <c r="BK157" s="157">
        <f t="shared" si="29"/>
        <v>0</v>
      </c>
      <c r="BL157" s="17" t="s">
        <v>182</v>
      </c>
      <c r="BM157" s="156" t="s">
        <v>588</v>
      </c>
    </row>
    <row r="158" spans="2:65" s="1" customFormat="1" ht="24.2" customHeight="1">
      <c r="B158" s="143"/>
      <c r="C158" s="144" t="s">
        <v>407</v>
      </c>
      <c r="D158" s="144" t="s">
        <v>178</v>
      </c>
      <c r="E158" s="145" t="s">
        <v>2578</v>
      </c>
      <c r="F158" s="146" t="s">
        <v>2579</v>
      </c>
      <c r="G158" s="147" t="s">
        <v>253</v>
      </c>
      <c r="H158" s="148">
        <v>25</v>
      </c>
      <c r="I158" s="149"/>
      <c r="J158" s="150">
        <f t="shared" si="20"/>
        <v>0</v>
      </c>
      <c r="K158" s="151"/>
      <c r="L158" s="32"/>
      <c r="M158" s="152" t="s">
        <v>1</v>
      </c>
      <c r="N158" s="153" t="s">
        <v>42</v>
      </c>
      <c r="P158" s="154">
        <f t="shared" si="21"/>
        <v>0</v>
      </c>
      <c r="Q158" s="154">
        <v>0</v>
      </c>
      <c r="R158" s="154">
        <f t="shared" si="22"/>
        <v>0</v>
      </c>
      <c r="S158" s="154">
        <v>0</v>
      </c>
      <c r="T158" s="155">
        <f t="shared" si="23"/>
        <v>0</v>
      </c>
      <c r="AR158" s="156" t="s">
        <v>182</v>
      </c>
      <c r="AT158" s="156" t="s">
        <v>178</v>
      </c>
      <c r="AU158" s="156" t="s">
        <v>83</v>
      </c>
      <c r="AY158" s="17" t="s">
        <v>175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7" t="s">
        <v>89</v>
      </c>
      <c r="BK158" s="157">
        <f t="shared" si="29"/>
        <v>0</v>
      </c>
      <c r="BL158" s="17" t="s">
        <v>182</v>
      </c>
      <c r="BM158" s="156" t="s">
        <v>441</v>
      </c>
    </row>
    <row r="159" spans="2:65" s="1" customFormat="1" ht="16.5" customHeight="1">
      <c r="B159" s="143"/>
      <c r="C159" s="144" t="s">
        <v>414</v>
      </c>
      <c r="D159" s="144" t="s">
        <v>178</v>
      </c>
      <c r="E159" s="145" t="s">
        <v>2580</v>
      </c>
      <c r="F159" s="146" t="s">
        <v>2581</v>
      </c>
      <c r="G159" s="147" t="s">
        <v>181</v>
      </c>
      <c r="H159" s="148">
        <v>36</v>
      </c>
      <c r="I159" s="149"/>
      <c r="J159" s="150">
        <f t="shared" si="20"/>
        <v>0</v>
      </c>
      <c r="K159" s="151"/>
      <c r="L159" s="32"/>
      <c r="M159" s="152" t="s">
        <v>1</v>
      </c>
      <c r="N159" s="153" t="s">
        <v>42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AR159" s="156" t="s">
        <v>182</v>
      </c>
      <c r="AT159" s="156" t="s">
        <v>178</v>
      </c>
      <c r="AU159" s="156" t="s">
        <v>83</v>
      </c>
      <c r="AY159" s="17" t="s">
        <v>175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7" t="s">
        <v>89</v>
      </c>
      <c r="BK159" s="157">
        <f t="shared" si="29"/>
        <v>0</v>
      </c>
      <c r="BL159" s="17" t="s">
        <v>182</v>
      </c>
      <c r="BM159" s="156" t="s">
        <v>607</v>
      </c>
    </row>
    <row r="160" spans="2:65" s="1" customFormat="1" ht="16.5" customHeight="1">
      <c r="B160" s="143"/>
      <c r="C160" s="144" t="s">
        <v>420</v>
      </c>
      <c r="D160" s="144" t="s">
        <v>178</v>
      </c>
      <c r="E160" s="145" t="s">
        <v>2582</v>
      </c>
      <c r="F160" s="146" t="s">
        <v>2583</v>
      </c>
      <c r="G160" s="147" t="s">
        <v>181</v>
      </c>
      <c r="H160" s="148">
        <v>2</v>
      </c>
      <c r="I160" s="149"/>
      <c r="J160" s="150">
        <f t="shared" si="20"/>
        <v>0</v>
      </c>
      <c r="K160" s="151"/>
      <c r="L160" s="32"/>
      <c r="M160" s="152" t="s">
        <v>1</v>
      </c>
      <c r="N160" s="153" t="s">
        <v>42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182</v>
      </c>
      <c r="AT160" s="156" t="s">
        <v>178</v>
      </c>
      <c r="AU160" s="156" t="s">
        <v>83</v>
      </c>
      <c r="AY160" s="17" t="s">
        <v>175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89</v>
      </c>
      <c r="BK160" s="157">
        <f t="shared" si="29"/>
        <v>0</v>
      </c>
      <c r="BL160" s="17" t="s">
        <v>182</v>
      </c>
      <c r="BM160" s="156" t="s">
        <v>616</v>
      </c>
    </row>
    <row r="161" spans="2:65" s="1" customFormat="1" ht="24.2" customHeight="1">
      <c r="B161" s="143"/>
      <c r="C161" s="144" t="s">
        <v>424</v>
      </c>
      <c r="D161" s="144" t="s">
        <v>178</v>
      </c>
      <c r="E161" s="145" t="s">
        <v>2584</v>
      </c>
      <c r="F161" s="146" t="s">
        <v>2585</v>
      </c>
      <c r="G161" s="147" t="s">
        <v>253</v>
      </c>
      <c r="H161" s="148">
        <v>25</v>
      </c>
      <c r="I161" s="149"/>
      <c r="J161" s="150">
        <f t="shared" si="20"/>
        <v>0</v>
      </c>
      <c r="K161" s="151"/>
      <c r="L161" s="32"/>
      <c r="M161" s="152" t="s">
        <v>1</v>
      </c>
      <c r="N161" s="153" t="s">
        <v>42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182</v>
      </c>
      <c r="AT161" s="156" t="s">
        <v>178</v>
      </c>
      <c r="AU161" s="156" t="s">
        <v>83</v>
      </c>
      <c r="AY161" s="17" t="s">
        <v>175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89</v>
      </c>
      <c r="BK161" s="157">
        <f t="shared" si="29"/>
        <v>0</v>
      </c>
      <c r="BL161" s="17" t="s">
        <v>182</v>
      </c>
      <c r="BM161" s="156" t="s">
        <v>624</v>
      </c>
    </row>
    <row r="162" spans="2:65" s="1" customFormat="1" ht="24.2" customHeight="1">
      <c r="B162" s="143"/>
      <c r="C162" s="144" t="s">
        <v>429</v>
      </c>
      <c r="D162" s="144" t="s">
        <v>178</v>
      </c>
      <c r="E162" s="145" t="s">
        <v>2586</v>
      </c>
      <c r="F162" s="146" t="s">
        <v>2587</v>
      </c>
      <c r="G162" s="147" t="s">
        <v>253</v>
      </c>
      <c r="H162" s="148">
        <v>25</v>
      </c>
      <c r="I162" s="149"/>
      <c r="J162" s="150">
        <f t="shared" si="20"/>
        <v>0</v>
      </c>
      <c r="K162" s="151"/>
      <c r="L162" s="32"/>
      <c r="M162" s="152" t="s">
        <v>1</v>
      </c>
      <c r="N162" s="153" t="s">
        <v>42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182</v>
      </c>
      <c r="AT162" s="156" t="s">
        <v>178</v>
      </c>
      <c r="AU162" s="156" t="s">
        <v>83</v>
      </c>
      <c r="AY162" s="17" t="s">
        <v>175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89</v>
      </c>
      <c r="BK162" s="157">
        <f t="shared" si="29"/>
        <v>0</v>
      </c>
      <c r="BL162" s="17" t="s">
        <v>182</v>
      </c>
      <c r="BM162" s="156" t="s">
        <v>632</v>
      </c>
    </row>
    <row r="163" spans="2:65" s="1" customFormat="1" ht="21.75" customHeight="1">
      <c r="B163" s="143"/>
      <c r="C163" s="144" t="s">
        <v>438</v>
      </c>
      <c r="D163" s="144" t="s">
        <v>178</v>
      </c>
      <c r="E163" s="145" t="s">
        <v>2588</v>
      </c>
      <c r="F163" s="146" t="s">
        <v>2589</v>
      </c>
      <c r="G163" s="147" t="s">
        <v>181</v>
      </c>
      <c r="H163" s="148">
        <v>9</v>
      </c>
      <c r="I163" s="149"/>
      <c r="J163" s="150">
        <f t="shared" si="20"/>
        <v>0</v>
      </c>
      <c r="K163" s="151"/>
      <c r="L163" s="32"/>
      <c r="M163" s="152" t="s">
        <v>1</v>
      </c>
      <c r="N163" s="153" t="s">
        <v>42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182</v>
      </c>
      <c r="AT163" s="156" t="s">
        <v>178</v>
      </c>
      <c r="AU163" s="156" t="s">
        <v>83</v>
      </c>
      <c r="AY163" s="17" t="s">
        <v>175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89</v>
      </c>
      <c r="BK163" s="157">
        <f t="shared" si="29"/>
        <v>0</v>
      </c>
      <c r="BL163" s="17" t="s">
        <v>182</v>
      </c>
      <c r="BM163" s="156" t="s">
        <v>640</v>
      </c>
    </row>
    <row r="164" spans="2:65" s="1" customFormat="1" ht="24.2" customHeight="1">
      <c r="B164" s="143"/>
      <c r="C164" s="144" t="s">
        <v>451</v>
      </c>
      <c r="D164" s="144" t="s">
        <v>178</v>
      </c>
      <c r="E164" s="145" t="s">
        <v>2590</v>
      </c>
      <c r="F164" s="146" t="s">
        <v>2591</v>
      </c>
      <c r="G164" s="147" t="s">
        <v>181</v>
      </c>
      <c r="H164" s="148">
        <v>11</v>
      </c>
      <c r="I164" s="149"/>
      <c r="J164" s="150">
        <f t="shared" si="20"/>
        <v>0</v>
      </c>
      <c r="K164" s="151"/>
      <c r="L164" s="32"/>
      <c r="M164" s="152" t="s">
        <v>1</v>
      </c>
      <c r="N164" s="153" t="s">
        <v>42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182</v>
      </c>
      <c r="AT164" s="156" t="s">
        <v>178</v>
      </c>
      <c r="AU164" s="156" t="s">
        <v>83</v>
      </c>
      <c r="AY164" s="17" t="s">
        <v>175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89</v>
      </c>
      <c r="BK164" s="157">
        <f t="shared" si="29"/>
        <v>0</v>
      </c>
      <c r="BL164" s="17" t="s">
        <v>182</v>
      </c>
      <c r="BM164" s="156" t="s">
        <v>650</v>
      </c>
    </row>
    <row r="165" spans="2:65" s="1" customFormat="1" ht="24.2" customHeight="1">
      <c r="B165" s="143"/>
      <c r="C165" s="144" t="s">
        <v>457</v>
      </c>
      <c r="D165" s="144" t="s">
        <v>178</v>
      </c>
      <c r="E165" s="145" t="s">
        <v>2592</v>
      </c>
      <c r="F165" s="146" t="s">
        <v>2593</v>
      </c>
      <c r="G165" s="147" t="s">
        <v>181</v>
      </c>
      <c r="H165" s="148">
        <v>11</v>
      </c>
      <c r="I165" s="149"/>
      <c r="J165" s="150">
        <f t="shared" si="20"/>
        <v>0</v>
      </c>
      <c r="K165" s="151"/>
      <c r="L165" s="32"/>
      <c r="M165" s="152" t="s">
        <v>1</v>
      </c>
      <c r="N165" s="153" t="s">
        <v>42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182</v>
      </c>
      <c r="AT165" s="156" t="s">
        <v>178</v>
      </c>
      <c r="AU165" s="156" t="s">
        <v>83</v>
      </c>
      <c r="AY165" s="17" t="s">
        <v>175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89</v>
      </c>
      <c r="BK165" s="157">
        <f t="shared" si="29"/>
        <v>0</v>
      </c>
      <c r="BL165" s="17" t="s">
        <v>182</v>
      </c>
      <c r="BM165" s="156" t="s">
        <v>658</v>
      </c>
    </row>
    <row r="166" spans="2:65" s="1" customFormat="1" ht="21.75" customHeight="1">
      <c r="B166" s="143"/>
      <c r="C166" s="144" t="s">
        <v>463</v>
      </c>
      <c r="D166" s="144" t="s">
        <v>178</v>
      </c>
      <c r="E166" s="145" t="s">
        <v>2594</v>
      </c>
      <c r="F166" s="146" t="s">
        <v>2595</v>
      </c>
      <c r="G166" s="147" t="s">
        <v>181</v>
      </c>
      <c r="H166" s="148">
        <v>2</v>
      </c>
      <c r="I166" s="149"/>
      <c r="J166" s="150">
        <f t="shared" si="20"/>
        <v>0</v>
      </c>
      <c r="K166" s="151"/>
      <c r="L166" s="32"/>
      <c r="M166" s="152" t="s">
        <v>1</v>
      </c>
      <c r="N166" s="153" t="s">
        <v>42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182</v>
      </c>
      <c r="AT166" s="156" t="s">
        <v>178</v>
      </c>
      <c r="AU166" s="156" t="s">
        <v>83</v>
      </c>
      <c r="AY166" s="17" t="s">
        <v>175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89</v>
      </c>
      <c r="BK166" s="157">
        <f t="shared" si="29"/>
        <v>0</v>
      </c>
      <c r="BL166" s="17" t="s">
        <v>182</v>
      </c>
      <c r="BM166" s="156" t="s">
        <v>1010</v>
      </c>
    </row>
    <row r="167" spans="2:65" s="1" customFormat="1" ht="24.2" customHeight="1">
      <c r="B167" s="143"/>
      <c r="C167" s="144" t="s">
        <v>480</v>
      </c>
      <c r="D167" s="144" t="s">
        <v>178</v>
      </c>
      <c r="E167" s="145" t="s">
        <v>2596</v>
      </c>
      <c r="F167" s="146" t="s">
        <v>2597</v>
      </c>
      <c r="G167" s="147" t="s">
        <v>181</v>
      </c>
      <c r="H167" s="148">
        <v>2</v>
      </c>
      <c r="I167" s="149"/>
      <c r="J167" s="150">
        <f t="shared" si="20"/>
        <v>0</v>
      </c>
      <c r="K167" s="151"/>
      <c r="L167" s="32"/>
      <c r="M167" s="152" t="s">
        <v>1</v>
      </c>
      <c r="N167" s="153" t="s">
        <v>42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AR167" s="156" t="s">
        <v>182</v>
      </c>
      <c r="AT167" s="156" t="s">
        <v>178</v>
      </c>
      <c r="AU167" s="156" t="s">
        <v>83</v>
      </c>
      <c r="AY167" s="17" t="s">
        <v>175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89</v>
      </c>
      <c r="BK167" s="157">
        <f t="shared" si="29"/>
        <v>0</v>
      </c>
      <c r="BL167" s="17" t="s">
        <v>182</v>
      </c>
      <c r="BM167" s="156" t="s">
        <v>1025</v>
      </c>
    </row>
    <row r="168" spans="2:65" s="1" customFormat="1" ht="16.5" customHeight="1">
      <c r="B168" s="143"/>
      <c r="C168" s="144" t="s">
        <v>486</v>
      </c>
      <c r="D168" s="144" t="s">
        <v>178</v>
      </c>
      <c r="E168" s="145" t="s">
        <v>2598</v>
      </c>
      <c r="F168" s="146" t="s">
        <v>2599</v>
      </c>
      <c r="G168" s="147" t="s">
        <v>181</v>
      </c>
      <c r="H168" s="148">
        <v>11</v>
      </c>
      <c r="I168" s="149"/>
      <c r="J168" s="150">
        <f t="shared" si="20"/>
        <v>0</v>
      </c>
      <c r="K168" s="151"/>
      <c r="L168" s="32"/>
      <c r="M168" s="152" t="s">
        <v>1</v>
      </c>
      <c r="N168" s="153" t="s">
        <v>42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182</v>
      </c>
      <c r="AT168" s="156" t="s">
        <v>178</v>
      </c>
      <c r="AU168" s="156" t="s">
        <v>83</v>
      </c>
      <c r="AY168" s="17" t="s">
        <v>175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89</v>
      </c>
      <c r="BK168" s="157">
        <f t="shared" si="29"/>
        <v>0</v>
      </c>
      <c r="BL168" s="17" t="s">
        <v>182</v>
      </c>
      <c r="BM168" s="156" t="s">
        <v>1035</v>
      </c>
    </row>
    <row r="169" spans="2:65" s="1" customFormat="1" ht="16.5" customHeight="1">
      <c r="B169" s="143"/>
      <c r="C169" s="144" t="s">
        <v>490</v>
      </c>
      <c r="D169" s="144" t="s">
        <v>178</v>
      </c>
      <c r="E169" s="145" t="s">
        <v>2600</v>
      </c>
      <c r="F169" s="146" t="s">
        <v>2601</v>
      </c>
      <c r="G169" s="147" t="s">
        <v>181</v>
      </c>
      <c r="H169" s="148">
        <v>18</v>
      </c>
      <c r="I169" s="149"/>
      <c r="J169" s="150">
        <f t="shared" si="20"/>
        <v>0</v>
      </c>
      <c r="K169" s="151"/>
      <c r="L169" s="32"/>
      <c r="M169" s="152" t="s">
        <v>1</v>
      </c>
      <c r="N169" s="153" t="s">
        <v>42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182</v>
      </c>
      <c r="AT169" s="156" t="s">
        <v>178</v>
      </c>
      <c r="AU169" s="156" t="s">
        <v>83</v>
      </c>
      <c r="AY169" s="17" t="s">
        <v>175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89</v>
      </c>
      <c r="BK169" s="157">
        <f t="shared" si="29"/>
        <v>0</v>
      </c>
      <c r="BL169" s="17" t="s">
        <v>182</v>
      </c>
      <c r="BM169" s="156" t="s">
        <v>2288</v>
      </c>
    </row>
    <row r="170" spans="2:65" s="1" customFormat="1" ht="16.5" customHeight="1">
      <c r="B170" s="143"/>
      <c r="C170" s="144" t="s">
        <v>494</v>
      </c>
      <c r="D170" s="144" t="s">
        <v>178</v>
      </c>
      <c r="E170" s="145" t="s">
        <v>2602</v>
      </c>
      <c r="F170" s="146" t="s">
        <v>2603</v>
      </c>
      <c r="G170" s="147" t="s">
        <v>181</v>
      </c>
      <c r="H170" s="148">
        <v>18</v>
      </c>
      <c r="I170" s="149"/>
      <c r="J170" s="150">
        <f t="shared" si="20"/>
        <v>0</v>
      </c>
      <c r="K170" s="151"/>
      <c r="L170" s="32"/>
      <c r="M170" s="152" t="s">
        <v>1</v>
      </c>
      <c r="N170" s="153" t="s">
        <v>42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182</v>
      </c>
      <c r="AT170" s="156" t="s">
        <v>178</v>
      </c>
      <c r="AU170" s="156" t="s">
        <v>83</v>
      </c>
      <c r="AY170" s="17" t="s">
        <v>175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89</v>
      </c>
      <c r="BK170" s="157">
        <f t="shared" si="29"/>
        <v>0</v>
      </c>
      <c r="BL170" s="17" t="s">
        <v>182</v>
      </c>
      <c r="BM170" s="156" t="s">
        <v>2296</v>
      </c>
    </row>
    <row r="171" spans="2:65" s="1" customFormat="1" ht="16.5" customHeight="1">
      <c r="B171" s="143"/>
      <c r="C171" s="144" t="s">
        <v>498</v>
      </c>
      <c r="D171" s="144" t="s">
        <v>178</v>
      </c>
      <c r="E171" s="145" t="s">
        <v>2604</v>
      </c>
      <c r="F171" s="146" t="s">
        <v>2605</v>
      </c>
      <c r="G171" s="147" t="s">
        <v>181</v>
      </c>
      <c r="H171" s="148">
        <v>18</v>
      </c>
      <c r="I171" s="149"/>
      <c r="J171" s="150">
        <f t="shared" si="20"/>
        <v>0</v>
      </c>
      <c r="K171" s="151"/>
      <c r="L171" s="32"/>
      <c r="M171" s="152" t="s">
        <v>1</v>
      </c>
      <c r="N171" s="153" t="s">
        <v>42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182</v>
      </c>
      <c r="AT171" s="156" t="s">
        <v>178</v>
      </c>
      <c r="AU171" s="156" t="s">
        <v>83</v>
      </c>
      <c r="AY171" s="17" t="s">
        <v>175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89</v>
      </c>
      <c r="BK171" s="157">
        <f t="shared" si="29"/>
        <v>0</v>
      </c>
      <c r="BL171" s="17" t="s">
        <v>182</v>
      </c>
      <c r="BM171" s="156" t="s">
        <v>2302</v>
      </c>
    </row>
    <row r="172" spans="2:65" s="1" customFormat="1" ht="16.5" customHeight="1">
      <c r="B172" s="143"/>
      <c r="C172" s="144" t="s">
        <v>502</v>
      </c>
      <c r="D172" s="144" t="s">
        <v>178</v>
      </c>
      <c r="E172" s="145" t="s">
        <v>2606</v>
      </c>
      <c r="F172" s="146" t="s">
        <v>2607</v>
      </c>
      <c r="G172" s="147" t="s">
        <v>181</v>
      </c>
      <c r="H172" s="148">
        <v>11</v>
      </c>
      <c r="I172" s="149"/>
      <c r="J172" s="150">
        <f t="shared" si="20"/>
        <v>0</v>
      </c>
      <c r="K172" s="151"/>
      <c r="L172" s="32"/>
      <c r="M172" s="152" t="s">
        <v>1</v>
      </c>
      <c r="N172" s="153" t="s">
        <v>42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182</v>
      </c>
      <c r="AT172" s="156" t="s">
        <v>178</v>
      </c>
      <c r="AU172" s="156" t="s">
        <v>83</v>
      </c>
      <c r="AY172" s="17" t="s">
        <v>175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89</v>
      </c>
      <c r="BK172" s="157">
        <f t="shared" si="29"/>
        <v>0</v>
      </c>
      <c r="BL172" s="17" t="s">
        <v>182</v>
      </c>
      <c r="BM172" s="156" t="s">
        <v>2310</v>
      </c>
    </row>
    <row r="173" spans="2:65" s="1" customFormat="1" ht="16.5" customHeight="1">
      <c r="B173" s="143"/>
      <c r="C173" s="144" t="s">
        <v>506</v>
      </c>
      <c r="D173" s="144" t="s">
        <v>178</v>
      </c>
      <c r="E173" s="145" t="s">
        <v>2608</v>
      </c>
      <c r="F173" s="146" t="s">
        <v>2609</v>
      </c>
      <c r="G173" s="147" t="s">
        <v>181</v>
      </c>
      <c r="H173" s="148">
        <v>6</v>
      </c>
      <c r="I173" s="149"/>
      <c r="J173" s="150">
        <f t="shared" si="20"/>
        <v>0</v>
      </c>
      <c r="K173" s="151"/>
      <c r="L173" s="32"/>
      <c r="M173" s="152" t="s">
        <v>1</v>
      </c>
      <c r="N173" s="153" t="s">
        <v>42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182</v>
      </c>
      <c r="AT173" s="156" t="s">
        <v>178</v>
      </c>
      <c r="AU173" s="156" t="s">
        <v>83</v>
      </c>
      <c r="AY173" s="17" t="s">
        <v>175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89</v>
      </c>
      <c r="BK173" s="157">
        <f t="shared" si="29"/>
        <v>0</v>
      </c>
      <c r="BL173" s="17" t="s">
        <v>182</v>
      </c>
      <c r="BM173" s="156" t="s">
        <v>2316</v>
      </c>
    </row>
    <row r="174" spans="2:65" s="1" customFormat="1" ht="16.5" customHeight="1">
      <c r="B174" s="143"/>
      <c r="C174" s="144" t="s">
        <v>510</v>
      </c>
      <c r="D174" s="144" t="s">
        <v>178</v>
      </c>
      <c r="E174" s="145" t="s">
        <v>2610</v>
      </c>
      <c r="F174" s="146" t="s">
        <v>2611</v>
      </c>
      <c r="G174" s="147" t="s">
        <v>181</v>
      </c>
      <c r="H174" s="148">
        <v>24</v>
      </c>
      <c r="I174" s="149"/>
      <c r="J174" s="150">
        <f t="shared" si="20"/>
        <v>0</v>
      </c>
      <c r="K174" s="151"/>
      <c r="L174" s="32"/>
      <c r="M174" s="152" t="s">
        <v>1</v>
      </c>
      <c r="N174" s="153" t="s">
        <v>42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182</v>
      </c>
      <c r="AT174" s="156" t="s">
        <v>178</v>
      </c>
      <c r="AU174" s="156" t="s">
        <v>83</v>
      </c>
      <c r="AY174" s="17" t="s">
        <v>175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89</v>
      </c>
      <c r="BK174" s="157">
        <f t="shared" si="29"/>
        <v>0</v>
      </c>
      <c r="BL174" s="17" t="s">
        <v>182</v>
      </c>
      <c r="BM174" s="156" t="s">
        <v>2328</v>
      </c>
    </row>
    <row r="175" spans="2:65" s="1" customFormat="1" ht="21.75" customHeight="1">
      <c r="B175" s="143"/>
      <c r="C175" s="144" t="s">
        <v>514</v>
      </c>
      <c r="D175" s="144" t="s">
        <v>178</v>
      </c>
      <c r="E175" s="145" t="s">
        <v>2612</v>
      </c>
      <c r="F175" s="146" t="s">
        <v>2613</v>
      </c>
      <c r="G175" s="147" t="s">
        <v>181</v>
      </c>
      <c r="H175" s="148">
        <v>1</v>
      </c>
      <c r="I175" s="149"/>
      <c r="J175" s="150">
        <f t="shared" si="20"/>
        <v>0</v>
      </c>
      <c r="K175" s="151"/>
      <c r="L175" s="32"/>
      <c r="M175" s="152" t="s">
        <v>1</v>
      </c>
      <c r="N175" s="153" t="s">
        <v>42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AR175" s="156" t="s">
        <v>182</v>
      </c>
      <c r="AT175" s="156" t="s">
        <v>178</v>
      </c>
      <c r="AU175" s="156" t="s">
        <v>83</v>
      </c>
      <c r="AY175" s="17" t="s">
        <v>175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89</v>
      </c>
      <c r="BK175" s="157">
        <f t="shared" si="29"/>
        <v>0</v>
      </c>
      <c r="BL175" s="17" t="s">
        <v>182</v>
      </c>
      <c r="BM175" s="156" t="s">
        <v>2338</v>
      </c>
    </row>
    <row r="176" spans="2:65" s="1" customFormat="1" ht="16.5" customHeight="1">
      <c r="B176" s="143"/>
      <c r="C176" s="144" t="s">
        <v>518</v>
      </c>
      <c r="D176" s="144" t="s">
        <v>178</v>
      </c>
      <c r="E176" s="145" t="s">
        <v>2614</v>
      </c>
      <c r="F176" s="146" t="s">
        <v>2615</v>
      </c>
      <c r="G176" s="147" t="s">
        <v>181</v>
      </c>
      <c r="H176" s="148">
        <v>1</v>
      </c>
      <c r="I176" s="149"/>
      <c r="J176" s="150">
        <f t="shared" si="20"/>
        <v>0</v>
      </c>
      <c r="K176" s="151"/>
      <c r="L176" s="32"/>
      <c r="M176" s="194" t="s">
        <v>1</v>
      </c>
      <c r="N176" s="195" t="s">
        <v>42</v>
      </c>
      <c r="O176" s="196"/>
      <c r="P176" s="197">
        <f t="shared" si="21"/>
        <v>0</v>
      </c>
      <c r="Q176" s="197">
        <v>0</v>
      </c>
      <c r="R176" s="197">
        <f t="shared" si="22"/>
        <v>0</v>
      </c>
      <c r="S176" s="197">
        <v>0</v>
      </c>
      <c r="T176" s="198">
        <f t="shared" si="23"/>
        <v>0</v>
      </c>
      <c r="AR176" s="156" t="s">
        <v>182</v>
      </c>
      <c r="AT176" s="156" t="s">
        <v>178</v>
      </c>
      <c r="AU176" s="156" t="s">
        <v>83</v>
      </c>
      <c r="AY176" s="17" t="s">
        <v>175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89</v>
      </c>
      <c r="BK176" s="157">
        <f t="shared" si="29"/>
        <v>0</v>
      </c>
      <c r="BL176" s="17" t="s">
        <v>182</v>
      </c>
      <c r="BM176" s="156" t="s">
        <v>2350</v>
      </c>
    </row>
    <row r="177" spans="2:12" s="1" customFormat="1" ht="6.95" customHeight="1"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32"/>
    </row>
  </sheetData>
  <autoFilter ref="C122:K176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9"/>
  <sheetViews>
    <sheetView showGridLines="0" topLeftCell="A147" workbookViewId="0">
      <selection activeCell="F172" sqref="F17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3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61" t="str">
        <f>'Rekapitulácia stavby'!K6</f>
        <v>Stavebné úpravy a rekonštrukcia priestorov Strednej odbornej školy drevárskej vo Zvolene</v>
      </c>
      <c r="F7" s="262"/>
      <c r="G7" s="262"/>
      <c r="H7" s="262"/>
      <c r="L7" s="20"/>
    </row>
    <row r="8" spans="2:46" ht="12" customHeight="1">
      <c r="B8" s="20"/>
      <c r="D8" s="27" t="s">
        <v>140</v>
      </c>
      <c r="L8" s="20"/>
    </row>
    <row r="9" spans="2:46" s="1" customFormat="1" ht="16.5" customHeight="1">
      <c r="B9" s="32"/>
      <c r="E9" s="261" t="s">
        <v>1505</v>
      </c>
      <c r="F9" s="260"/>
      <c r="G9" s="260"/>
      <c r="H9" s="260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15" t="s">
        <v>2616</v>
      </c>
      <c r="F11" s="260"/>
      <c r="G11" s="260"/>
      <c r="H11" s="26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27. 2. 2025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3" t="str">
        <f>'Rekapitulácia stavby'!E14</f>
        <v>Vyplň údaj</v>
      </c>
      <c r="F20" s="224"/>
      <c r="G20" s="224"/>
      <c r="H20" s="22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9" t="s">
        <v>35</v>
      </c>
      <c r="F29" s="229"/>
      <c r="G29" s="229"/>
      <c r="H29" s="22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ROUND((SUM(BE125:BE238)),  2)</f>
        <v>0</v>
      </c>
      <c r="G35" s="100"/>
      <c r="H35" s="100"/>
      <c r="I35" s="101">
        <v>0.23</v>
      </c>
      <c r="J35" s="99">
        <f>ROUND(((SUM(BE125:BE238))*I35),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ROUND((SUM(BF125:BF238)),  2)</f>
        <v>0</v>
      </c>
      <c r="G36" s="100"/>
      <c r="H36" s="100"/>
      <c r="I36" s="101">
        <v>0.23</v>
      </c>
      <c r="J36" s="99">
        <f>ROUND(((SUM(BF125:BF238))*I36),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ROUND((SUM(BG125:BG238)),  2)</f>
        <v>0</v>
      </c>
      <c r="I37" s="102">
        <v>0.23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ROUND((SUM(BH125:BH238)),  2)</f>
        <v>0</v>
      </c>
      <c r="I38" s="102">
        <v>0.23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ROUND((SUM(BI125:BI238)),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61" t="str">
        <f>E7</f>
        <v>Stavebné úpravy a rekonštrukcia priestorov Strednej odbornej školy drevárskej vo Zvolene</v>
      </c>
      <c r="F85" s="262"/>
      <c r="G85" s="262"/>
      <c r="H85" s="262"/>
      <c r="L85" s="32"/>
    </row>
    <row r="86" spans="2:12" ht="12" customHeight="1">
      <c r="B86" s="20"/>
      <c r="C86" s="27" t="s">
        <v>140</v>
      </c>
      <c r="L86" s="20"/>
    </row>
    <row r="87" spans="2:12" s="1" customFormat="1" ht="16.5" customHeight="1">
      <c r="B87" s="32"/>
      <c r="E87" s="261" t="s">
        <v>1505</v>
      </c>
      <c r="F87" s="260"/>
      <c r="G87" s="260"/>
      <c r="H87" s="260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15" t="str">
        <f>E11</f>
        <v>08 - Ústredné kúrenie</v>
      </c>
      <c r="F89" s="260"/>
      <c r="G89" s="260"/>
      <c r="H89" s="260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27. 2. 2025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145</v>
      </c>
      <c r="D96" s="103"/>
      <c r="E96" s="103"/>
      <c r="F96" s="103"/>
      <c r="G96" s="103"/>
      <c r="H96" s="103"/>
      <c r="I96" s="103"/>
      <c r="J96" s="112" t="s">
        <v>146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147</v>
      </c>
      <c r="J98" s="69">
        <f>J125</f>
        <v>0</v>
      </c>
      <c r="L98" s="32"/>
      <c r="AU98" s="17" t="s">
        <v>148</v>
      </c>
    </row>
    <row r="99" spans="2:47" s="8" customFormat="1" ht="24.95" customHeight="1">
      <c r="B99" s="114"/>
      <c r="D99" s="115" t="s">
        <v>2617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5" customHeight="1">
      <c r="B100" s="114"/>
      <c r="D100" s="115" t="s">
        <v>2618</v>
      </c>
      <c r="E100" s="116"/>
      <c r="F100" s="116"/>
      <c r="G100" s="116"/>
      <c r="H100" s="116"/>
      <c r="I100" s="116"/>
      <c r="J100" s="117">
        <f>J149</f>
        <v>0</v>
      </c>
      <c r="L100" s="114"/>
    </row>
    <row r="101" spans="2:47" s="8" customFormat="1" ht="24.95" customHeight="1">
      <c r="B101" s="114"/>
      <c r="D101" s="115" t="s">
        <v>2619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8" customFormat="1" ht="24.95" customHeight="1">
      <c r="B102" s="114"/>
      <c r="D102" s="115" t="s">
        <v>2620</v>
      </c>
      <c r="E102" s="116"/>
      <c r="F102" s="116"/>
      <c r="G102" s="116"/>
      <c r="H102" s="116"/>
      <c r="I102" s="116"/>
      <c r="J102" s="117">
        <f>J210</f>
        <v>0</v>
      </c>
      <c r="L102" s="114"/>
    </row>
    <row r="103" spans="2:47" s="8" customFormat="1" ht="24.95" customHeight="1">
      <c r="B103" s="114"/>
      <c r="D103" s="115" t="s">
        <v>2621</v>
      </c>
      <c r="E103" s="116"/>
      <c r="F103" s="116"/>
      <c r="G103" s="116"/>
      <c r="H103" s="116"/>
      <c r="I103" s="116"/>
      <c r="J103" s="117">
        <f>J229</f>
        <v>0</v>
      </c>
      <c r="L103" s="114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161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61" t="str">
        <f>E7</f>
        <v>Stavebné úpravy a rekonštrukcia priestorov Strednej odbornej školy drevárskej vo Zvolene</v>
      </c>
      <c r="F113" s="262"/>
      <c r="G113" s="262"/>
      <c r="H113" s="262"/>
      <c r="L113" s="32"/>
    </row>
    <row r="114" spans="2:65" ht="12" customHeight="1">
      <c r="B114" s="20"/>
      <c r="C114" s="27" t="s">
        <v>140</v>
      </c>
      <c r="L114" s="20"/>
    </row>
    <row r="115" spans="2:65" s="1" customFormat="1" ht="16.5" customHeight="1">
      <c r="B115" s="32"/>
      <c r="E115" s="261" t="s">
        <v>1505</v>
      </c>
      <c r="F115" s="260"/>
      <c r="G115" s="260"/>
      <c r="H115" s="260"/>
      <c r="L115" s="32"/>
    </row>
    <row r="116" spans="2:65" s="1" customFormat="1" ht="12" customHeight="1">
      <c r="B116" s="32"/>
      <c r="C116" s="27" t="s">
        <v>142</v>
      </c>
      <c r="L116" s="32"/>
    </row>
    <row r="117" spans="2:65" s="1" customFormat="1" ht="16.5" customHeight="1">
      <c r="B117" s="32"/>
      <c r="E117" s="215" t="str">
        <f>E11</f>
        <v>08 - Ústredné kúrenie</v>
      </c>
      <c r="F117" s="260"/>
      <c r="G117" s="260"/>
      <c r="H117" s="260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parc.č. 1132/1, 1132/2, 1558/147 k.ú. Môťová</v>
      </c>
      <c r="I119" s="27" t="s">
        <v>21</v>
      </c>
      <c r="J119" s="55" t="str">
        <f>IF(J14="","",J14)</f>
        <v>27. 2. 2025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Banskobystrický samosprávny kraj</v>
      </c>
      <c r="I121" s="27" t="s">
        <v>29</v>
      </c>
      <c r="J121" s="30" t="str">
        <f>E23</f>
        <v>Ing. Marek Mečír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Stanislav Hlubina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162</v>
      </c>
      <c r="D124" s="124" t="s">
        <v>61</v>
      </c>
      <c r="E124" s="124" t="s">
        <v>57</v>
      </c>
      <c r="F124" s="124" t="s">
        <v>58</v>
      </c>
      <c r="G124" s="124" t="s">
        <v>163</v>
      </c>
      <c r="H124" s="124" t="s">
        <v>164</v>
      </c>
      <c r="I124" s="124" t="s">
        <v>165</v>
      </c>
      <c r="J124" s="125" t="s">
        <v>146</v>
      </c>
      <c r="K124" s="126" t="s">
        <v>166</v>
      </c>
      <c r="L124" s="122"/>
      <c r="M124" s="62" t="s">
        <v>1</v>
      </c>
      <c r="N124" s="63" t="s">
        <v>40</v>
      </c>
      <c r="O124" s="63" t="s">
        <v>167</v>
      </c>
      <c r="P124" s="63" t="s">
        <v>168</v>
      </c>
      <c r="Q124" s="63" t="s">
        <v>169</v>
      </c>
      <c r="R124" s="63" t="s">
        <v>170</v>
      </c>
      <c r="S124" s="63" t="s">
        <v>171</v>
      </c>
      <c r="T124" s="64" t="s">
        <v>172</v>
      </c>
    </row>
    <row r="125" spans="2:65" s="1" customFormat="1" ht="22.9" customHeight="1">
      <c r="B125" s="32"/>
      <c r="C125" s="67" t="s">
        <v>147</v>
      </c>
      <c r="J125" s="127">
        <f>BK125</f>
        <v>0</v>
      </c>
      <c r="L125" s="32"/>
      <c r="M125" s="65"/>
      <c r="N125" s="56"/>
      <c r="O125" s="56"/>
      <c r="P125" s="128">
        <f>P126+P149+P154+P210+P229</f>
        <v>0</v>
      </c>
      <c r="Q125" s="56"/>
      <c r="R125" s="128">
        <f>R126+R149+R154+R210+R229</f>
        <v>0</v>
      </c>
      <c r="S125" s="56"/>
      <c r="T125" s="129">
        <f>T126+T149+T154+T210+T229</f>
        <v>0</v>
      </c>
      <c r="AT125" s="17" t="s">
        <v>75</v>
      </c>
      <c r="AU125" s="17" t="s">
        <v>148</v>
      </c>
      <c r="BK125" s="130">
        <f>BK126+BK149+BK154+BK210+BK229</f>
        <v>0</v>
      </c>
    </row>
    <row r="126" spans="2:65" s="11" customFormat="1" ht="25.9" customHeight="1">
      <c r="B126" s="131"/>
      <c r="D126" s="132" t="s">
        <v>75</v>
      </c>
      <c r="E126" s="133" t="s">
        <v>2510</v>
      </c>
      <c r="F126" s="133" t="s">
        <v>2622</v>
      </c>
      <c r="I126" s="134"/>
      <c r="J126" s="135">
        <f>BK126</f>
        <v>0</v>
      </c>
      <c r="L126" s="131"/>
      <c r="M126" s="136"/>
      <c r="P126" s="137">
        <f>SUM(P127:P148)</f>
        <v>0</v>
      </c>
      <c r="R126" s="137">
        <f>SUM(R127:R148)</f>
        <v>0</v>
      </c>
      <c r="T126" s="138">
        <f>SUM(T127:T148)</f>
        <v>0</v>
      </c>
      <c r="AR126" s="132" t="s">
        <v>83</v>
      </c>
      <c r="AT126" s="139" t="s">
        <v>75</v>
      </c>
      <c r="AU126" s="139" t="s">
        <v>76</v>
      </c>
      <c r="AY126" s="132" t="s">
        <v>175</v>
      </c>
      <c r="BK126" s="140">
        <f>SUM(BK127:BK148)</f>
        <v>0</v>
      </c>
    </row>
    <row r="127" spans="2:65" s="1" customFormat="1" ht="16.5" customHeight="1">
      <c r="B127" s="143"/>
      <c r="C127" s="144" t="s">
        <v>83</v>
      </c>
      <c r="D127" s="144" t="s">
        <v>178</v>
      </c>
      <c r="E127" s="145" t="s">
        <v>2623</v>
      </c>
      <c r="F127" s="146" t="s">
        <v>2624</v>
      </c>
      <c r="G127" s="147" t="s">
        <v>181</v>
      </c>
      <c r="H127" s="148">
        <v>1</v>
      </c>
      <c r="I127" s="149"/>
      <c r="J127" s="150">
        <f t="shared" ref="J127:J148" si="0">ROUND(I127*H127,2)</f>
        <v>0</v>
      </c>
      <c r="K127" s="151"/>
      <c r="L127" s="32"/>
      <c r="M127" s="152" t="s">
        <v>1</v>
      </c>
      <c r="N127" s="153" t="s">
        <v>42</v>
      </c>
      <c r="P127" s="154">
        <f t="shared" ref="P127:P148" si="1">O127*H127</f>
        <v>0</v>
      </c>
      <c r="Q127" s="154">
        <v>0</v>
      </c>
      <c r="R127" s="154">
        <f t="shared" ref="R127:R148" si="2">Q127*H127</f>
        <v>0</v>
      </c>
      <c r="S127" s="154">
        <v>0</v>
      </c>
      <c r="T127" s="155">
        <f t="shared" ref="T127:T148" si="3">S127*H127</f>
        <v>0</v>
      </c>
      <c r="AR127" s="156" t="s">
        <v>182</v>
      </c>
      <c r="AT127" s="156" t="s">
        <v>178</v>
      </c>
      <c r="AU127" s="156" t="s">
        <v>83</v>
      </c>
      <c r="AY127" s="17" t="s">
        <v>175</v>
      </c>
      <c r="BE127" s="157">
        <f t="shared" ref="BE127:BE148" si="4">IF(N127="základná",J127,0)</f>
        <v>0</v>
      </c>
      <c r="BF127" s="157">
        <f t="shared" ref="BF127:BF148" si="5">IF(N127="znížená",J127,0)</f>
        <v>0</v>
      </c>
      <c r="BG127" s="157">
        <f t="shared" ref="BG127:BG148" si="6">IF(N127="zákl. prenesená",J127,0)</f>
        <v>0</v>
      </c>
      <c r="BH127" s="157">
        <f t="shared" ref="BH127:BH148" si="7">IF(N127="zníž. prenesená",J127,0)</f>
        <v>0</v>
      </c>
      <c r="BI127" s="157">
        <f t="shared" ref="BI127:BI148" si="8">IF(N127="nulová",J127,0)</f>
        <v>0</v>
      </c>
      <c r="BJ127" s="17" t="s">
        <v>89</v>
      </c>
      <c r="BK127" s="157">
        <f t="shared" ref="BK127:BK148" si="9">ROUND(I127*H127,2)</f>
        <v>0</v>
      </c>
      <c r="BL127" s="17" t="s">
        <v>182</v>
      </c>
      <c r="BM127" s="156" t="s">
        <v>89</v>
      </c>
    </row>
    <row r="128" spans="2:65" s="1" customFormat="1" ht="16.5" customHeight="1">
      <c r="B128" s="143"/>
      <c r="C128" s="144" t="s">
        <v>89</v>
      </c>
      <c r="D128" s="144" t="s">
        <v>178</v>
      </c>
      <c r="E128" s="145" t="s">
        <v>2625</v>
      </c>
      <c r="F128" s="146" t="s">
        <v>2626</v>
      </c>
      <c r="G128" s="147" t="s">
        <v>181</v>
      </c>
      <c r="H128" s="148">
        <v>11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182</v>
      </c>
      <c r="AT128" s="156" t="s">
        <v>178</v>
      </c>
      <c r="AU128" s="156" t="s">
        <v>83</v>
      </c>
      <c r="AY128" s="17" t="s">
        <v>175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182</v>
      </c>
      <c r="BM128" s="156" t="s">
        <v>182</v>
      </c>
    </row>
    <row r="129" spans="2:65" s="1" customFormat="1" ht="16.5" customHeight="1">
      <c r="B129" s="143"/>
      <c r="C129" s="144" t="s">
        <v>176</v>
      </c>
      <c r="D129" s="144" t="s">
        <v>178</v>
      </c>
      <c r="E129" s="145" t="s">
        <v>2627</v>
      </c>
      <c r="F129" s="146" t="s">
        <v>2628</v>
      </c>
      <c r="G129" s="147" t="s">
        <v>181</v>
      </c>
      <c r="H129" s="148">
        <v>41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182</v>
      </c>
      <c r="AT129" s="156" t="s">
        <v>178</v>
      </c>
      <c r="AU129" s="156" t="s">
        <v>83</v>
      </c>
      <c r="AY129" s="17" t="s">
        <v>175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182</v>
      </c>
      <c r="BM129" s="156" t="s">
        <v>205</v>
      </c>
    </row>
    <row r="130" spans="2:65" s="1" customFormat="1" ht="16.5" customHeight="1">
      <c r="B130" s="143"/>
      <c r="C130" s="144" t="s">
        <v>182</v>
      </c>
      <c r="D130" s="144" t="s">
        <v>178</v>
      </c>
      <c r="E130" s="145" t="s">
        <v>2629</v>
      </c>
      <c r="F130" s="146" t="s">
        <v>2630</v>
      </c>
      <c r="G130" s="147" t="s">
        <v>181</v>
      </c>
      <c r="H130" s="148">
        <v>20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182</v>
      </c>
      <c r="AT130" s="156" t="s">
        <v>178</v>
      </c>
      <c r="AU130" s="156" t="s">
        <v>83</v>
      </c>
      <c r="AY130" s="17" t="s">
        <v>175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182</v>
      </c>
      <c r="BM130" s="156" t="s">
        <v>189</v>
      </c>
    </row>
    <row r="131" spans="2:65" s="1" customFormat="1" ht="16.5" customHeight="1">
      <c r="B131" s="143"/>
      <c r="C131" s="144" t="s">
        <v>207</v>
      </c>
      <c r="D131" s="144" t="s">
        <v>178</v>
      </c>
      <c r="E131" s="145" t="s">
        <v>2631</v>
      </c>
      <c r="F131" s="146" t="s">
        <v>2632</v>
      </c>
      <c r="G131" s="147" t="s">
        <v>181</v>
      </c>
      <c r="H131" s="148">
        <v>1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182</v>
      </c>
      <c r="AT131" s="156" t="s">
        <v>178</v>
      </c>
      <c r="AU131" s="156" t="s">
        <v>83</v>
      </c>
      <c r="AY131" s="17" t="s">
        <v>175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182</v>
      </c>
      <c r="BM131" s="156" t="s">
        <v>121</v>
      </c>
    </row>
    <row r="132" spans="2:65" s="1" customFormat="1" ht="16.5" customHeight="1">
      <c r="B132" s="143"/>
      <c r="C132" s="144" t="s">
        <v>205</v>
      </c>
      <c r="D132" s="144" t="s">
        <v>178</v>
      </c>
      <c r="E132" s="145" t="s">
        <v>2633</v>
      </c>
      <c r="F132" s="146" t="s">
        <v>2634</v>
      </c>
      <c r="G132" s="147" t="s">
        <v>181</v>
      </c>
      <c r="H132" s="148">
        <v>75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182</v>
      </c>
      <c r="AT132" s="156" t="s">
        <v>178</v>
      </c>
      <c r="AU132" s="156" t="s">
        <v>83</v>
      </c>
      <c r="AY132" s="17" t="s">
        <v>175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182</v>
      </c>
      <c r="BM132" s="156" t="s">
        <v>127</v>
      </c>
    </row>
    <row r="133" spans="2:65" s="1" customFormat="1" ht="16.5" customHeight="1">
      <c r="B133" s="143"/>
      <c r="C133" s="144" t="s">
        <v>247</v>
      </c>
      <c r="D133" s="144" t="s">
        <v>178</v>
      </c>
      <c r="E133" s="145" t="s">
        <v>2635</v>
      </c>
      <c r="F133" s="146" t="s">
        <v>2636</v>
      </c>
      <c r="G133" s="147" t="s">
        <v>181</v>
      </c>
      <c r="H133" s="148">
        <v>7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182</v>
      </c>
      <c r="AT133" s="156" t="s">
        <v>178</v>
      </c>
      <c r="AU133" s="156" t="s">
        <v>83</v>
      </c>
      <c r="AY133" s="17" t="s">
        <v>175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182</v>
      </c>
      <c r="BM133" s="156" t="s">
        <v>133</v>
      </c>
    </row>
    <row r="134" spans="2:65" s="1" customFormat="1" ht="16.5" customHeight="1">
      <c r="B134" s="143"/>
      <c r="C134" s="144" t="s">
        <v>189</v>
      </c>
      <c r="D134" s="144" t="s">
        <v>178</v>
      </c>
      <c r="E134" s="145" t="s">
        <v>2637</v>
      </c>
      <c r="F134" s="146" t="s">
        <v>2638</v>
      </c>
      <c r="G134" s="147" t="s">
        <v>181</v>
      </c>
      <c r="H134" s="148">
        <v>1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182</v>
      </c>
      <c r="AT134" s="156" t="s">
        <v>178</v>
      </c>
      <c r="AU134" s="156" t="s">
        <v>83</v>
      </c>
      <c r="AY134" s="17" t="s">
        <v>175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182</v>
      </c>
      <c r="BM134" s="156" t="s">
        <v>321</v>
      </c>
    </row>
    <row r="135" spans="2:65" s="1" customFormat="1" ht="16.5" customHeight="1">
      <c r="B135" s="143"/>
      <c r="C135" s="144" t="s">
        <v>269</v>
      </c>
      <c r="D135" s="144" t="s">
        <v>178</v>
      </c>
      <c r="E135" s="145" t="s">
        <v>2639</v>
      </c>
      <c r="F135" s="146" t="s">
        <v>2640</v>
      </c>
      <c r="G135" s="147" t="s">
        <v>181</v>
      </c>
      <c r="H135" s="148">
        <v>1</v>
      </c>
      <c r="I135" s="149"/>
      <c r="J135" s="150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182</v>
      </c>
      <c r="AT135" s="156" t="s">
        <v>178</v>
      </c>
      <c r="AU135" s="156" t="s">
        <v>83</v>
      </c>
      <c r="AY135" s="17" t="s">
        <v>175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182</v>
      </c>
      <c r="BM135" s="156" t="s">
        <v>333</v>
      </c>
    </row>
    <row r="136" spans="2:65" s="1" customFormat="1" ht="16.5" customHeight="1">
      <c r="B136" s="143"/>
      <c r="C136" s="144" t="s">
        <v>121</v>
      </c>
      <c r="D136" s="144" t="s">
        <v>178</v>
      </c>
      <c r="E136" s="145" t="s">
        <v>2641</v>
      </c>
      <c r="F136" s="146" t="s">
        <v>2642</v>
      </c>
      <c r="G136" s="147" t="s">
        <v>181</v>
      </c>
      <c r="H136" s="148">
        <v>1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182</v>
      </c>
      <c r="AT136" s="156" t="s">
        <v>178</v>
      </c>
      <c r="AU136" s="156" t="s">
        <v>83</v>
      </c>
      <c r="AY136" s="17" t="s">
        <v>175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182</v>
      </c>
      <c r="BM136" s="156" t="s">
        <v>345</v>
      </c>
    </row>
    <row r="137" spans="2:65" s="1" customFormat="1" ht="16.5" customHeight="1">
      <c r="B137" s="143"/>
      <c r="C137" s="144" t="s">
        <v>124</v>
      </c>
      <c r="D137" s="144" t="s">
        <v>178</v>
      </c>
      <c r="E137" s="145" t="s">
        <v>2643</v>
      </c>
      <c r="F137" s="146" t="s">
        <v>2644</v>
      </c>
      <c r="G137" s="147" t="s">
        <v>181</v>
      </c>
      <c r="H137" s="148">
        <v>2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182</v>
      </c>
      <c r="AT137" s="156" t="s">
        <v>178</v>
      </c>
      <c r="AU137" s="156" t="s">
        <v>83</v>
      </c>
      <c r="AY137" s="17" t="s">
        <v>175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182</v>
      </c>
      <c r="BM137" s="156" t="s">
        <v>355</v>
      </c>
    </row>
    <row r="138" spans="2:65" s="1" customFormat="1" ht="16.5" customHeight="1">
      <c r="B138" s="143"/>
      <c r="C138" s="144" t="s">
        <v>127</v>
      </c>
      <c r="D138" s="144" t="s">
        <v>178</v>
      </c>
      <c r="E138" s="145" t="s">
        <v>2645</v>
      </c>
      <c r="F138" s="146" t="s">
        <v>2646</v>
      </c>
      <c r="G138" s="147" t="s">
        <v>181</v>
      </c>
      <c r="H138" s="148">
        <v>4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182</v>
      </c>
      <c r="AT138" s="156" t="s">
        <v>178</v>
      </c>
      <c r="AU138" s="156" t="s">
        <v>83</v>
      </c>
      <c r="AY138" s="17" t="s">
        <v>175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182</v>
      </c>
      <c r="BM138" s="156" t="s">
        <v>367</v>
      </c>
    </row>
    <row r="139" spans="2:65" s="1" customFormat="1" ht="16.5" customHeight="1">
      <c r="B139" s="143"/>
      <c r="C139" s="144" t="s">
        <v>130</v>
      </c>
      <c r="D139" s="144" t="s">
        <v>178</v>
      </c>
      <c r="E139" s="145" t="s">
        <v>2647</v>
      </c>
      <c r="F139" s="146" t="s">
        <v>2648</v>
      </c>
      <c r="G139" s="147" t="s">
        <v>181</v>
      </c>
      <c r="H139" s="148">
        <v>2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182</v>
      </c>
      <c r="AT139" s="156" t="s">
        <v>178</v>
      </c>
      <c r="AU139" s="156" t="s">
        <v>83</v>
      </c>
      <c r="AY139" s="17" t="s">
        <v>175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182</v>
      </c>
      <c r="BM139" s="156" t="s">
        <v>378</v>
      </c>
    </row>
    <row r="140" spans="2:65" s="1" customFormat="1" ht="16.5" customHeight="1">
      <c r="B140" s="143"/>
      <c r="C140" s="144" t="s">
        <v>133</v>
      </c>
      <c r="D140" s="144" t="s">
        <v>178</v>
      </c>
      <c r="E140" s="145" t="s">
        <v>2649</v>
      </c>
      <c r="F140" s="146" t="s">
        <v>2650</v>
      </c>
      <c r="G140" s="147" t="s">
        <v>181</v>
      </c>
      <c r="H140" s="148">
        <v>7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182</v>
      </c>
      <c r="AT140" s="156" t="s">
        <v>178</v>
      </c>
      <c r="AU140" s="156" t="s">
        <v>83</v>
      </c>
      <c r="AY140" s="17" t="s">
        <v>175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182</v>
      </c>
      <c r="BM140" s="156" t="s">
        <v>386</v>
      </c>
    </row>
    <row r="141" spans="2:65" s="1" customFormat="1" ht="16.5" customHeight="1">
      <c r="B141" s="143"/>
      <c r="C141" s="144" t="s">
        <v>136</v>
      </c>
      <c r="D141" s="144" t="s">
        <v>178</v>
      </c>
      <c r="E141" s="145" t="s">
        <v>2651</v>
      </c>
      <c r="F141" s="146" t="s">
        <v>2652</v>
      </c>
      <c r="G141" s="147" t="s">
        <v>181</v>
      </c>
      <c r="H141" s="148">
        <v>1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182</v>
      </c>
      <c r="AT141" s="156" t="s">
        <v>178</v>
      </c>
      <c r="AU141" s="156" t="s">
        <v>83</v>
      </c>
      <c r="AY141" s="17" t="s">
        <v>175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182</v>
      </c>
      <c r="BM141" s="156" t="s">
        <v>395</v>
      </c>
    </row>
    <row r="142" spans="2:65" s="1" customFormat="1" ht="16.5" customHeight="1">
      <c r="B142" s="143"/>
      <c r="C142" s="144" t="s">
        <v>321</v>
      </c>
      <c r="D142" s="144" t="s">
        <v>178</v>
      </c>
      <c r="E142" s="145" t="s">
        <v>2653</v>
      </c>
      <c r="F142" s="146" t="s">
        <v>2654</v>
      </c>
      <c r="G142" s="147" t="s">
        <v>181</v>
      </c>
      <c r="H142" s="148">
        <v>3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182</v>
      </c>
      <c r="AT142" s="156" t="s">
        <v>178</v>
      </c>
      <c r="AU142" s="156" t="s">
        <v>83</v>
      </c>
      <c r="AY142" s="17" t="s">
        <v>175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182</v>
      </c>
      <c r="BM142" s="156" t="s">
        <v>407</v>
      </c>
    </row>
    <row r="143" spans="2:65" s="1" customFormat="1" ht="16.5" customHeight="1">
      <c r="B143" s="143"/>
      <c r="C143" s="144" t="s">
        <v>327</v>
      </c>
      <c r="D143" s="144" t="s">
        <v>178</v>
      </c>
      <c r="E143" s="145" t="s">
        <v>2655</v>
      </c>
      <c r="F143" s="146" t="s">
        <v>2656</v>
      </c>
      <c r="G143" s="147" t="s">
        <v>181</v>
      </c>
      <c r="H143" s="148">
        <v>1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182</v>
      </c>
      <c r="AT143" s="156" t="s">
        <v>178</v>
      </c>
      <c r="AU143" s="156" t="s">
        <v>83</v>
      </c>
      <c r="AY143" s="17" t="s">
        <v>175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182</v>
      </c>
      <c r="BM143" s="156" t="s">
        <v>420</v>
      </c>
    </row>
    <row r="144" spans="2:65" s="1" customFormat="1" ht="16.5" customHeight="1">
      <c r="B144" s="143"/>
      <c r="C144" s="144" t="s">
        <v>333</v>
      </c>
      <c r="D144" s="144" t="s">
        <v>178</v>
      </c>
      <c r="E144" s="145" t="s">
        <v>2657</v>
      </c>
      <c r="F144" s="146" t="s">
        <v>2658</v>
      </c>
      <c r="G144" s="147" t="s">
        <v>181</v>
      </c>
      <c r="H144" s="148">
        <v>2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182</v>
      </c>
      <c r="AT144" s="156" t="s">
        <v>178</v>
      </c>
      <c r="AU144" s="156" t="s">
        <v>83</v>
      </c>
      <c r="AY144" s="17" t="s">
        <v>175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182</v>
      </c>
      <c r="BM144" s="156" t="s">
        <v>429</v>
      </c>
    </row>
    <row r="145" spans="2:65" s="1" customFormat="1" ht="16.5" customHeight="1">
      <c r="B145" s="143"/>
      <c r="C145" s="144" t="s">
        <v>339</v>
      </c>
      <c r="D145" s="144" t="s">
        <v>178</v>
      </c>
      <c r="E145" s="145" t="s">
        <v>2659</v>
      </c>
      <c r="F145" s="146" t="s">
        <v>2660</v>
      </c>
      <c r="G145" s="147" t="s">
        <v>181</v>
      </c>
      <c r="H145" s="148">
        <v>2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182</v>
      </c>
      <c r="AT145" s="156" t="s">
        <v>178</v>
      </c>
      <c r="AU145" s="156" t="s">
        <v>83</v>
      </c>
      <c r="AY145" s="17" t="s">
        <v>175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182</v>
      </c>
      <c r="BM145" s="156" t="s">
        <v>451</v>
      </c>
    </row>
    <row r="146" spans="2:65" s="1" customFormat="1" ht="16.5" customHeight="1">
      <c r="B146" s="143"/>
      <c r="C146" s="144" t="s">
        <v>345</v>
      </c>
      <c r="D146" s="144" t="s">
        <v>178</v>
      </c>
      <c r="E146" s="145" t="s">
        <v>2661</v>
      </c>
      <c r="F146" s="146" t="s">
        <v>2662</v>
      </c>
      <c r="G146" s="147" t="s">
        <v>181</v>
      </c>
      <c r="H146" s="148">
        <v>1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182</v>
      </c>
      <c r="AT146" s="156" t="s">
        <v>178</v>
      </c>
      <c r="AU146" s="156" t="s">
        <v>83</v>
      </c>
      <c r="AY146" s="17" t="s">
        <v>175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89</v>
      </c>
      <c r="BK146" s="157">
        <f t="shared" si="9"/>
        <v>0</v>
      </c>
      <c r="BL146" s="17" t="s">
        <v>182</v>
      </c>
      <c r="BM146" s="156" t="s">
        <v>463</v>
      </c>
    </row>
    <row r="147" spans="2:65" s="1" customFormat="1" ht="16.5" customHeight="1">
      <c r="B147" s="143"/>
      <c r="C147" s="144" t="s">
        <v>349</v>
      </c>
      <c r="D147" s="144" t="s">
        <v>178</v>
      </c>
      <c r="E147" s="145" t="s">
        <v>2663</v>
      </c>
      <c r="F147" s="146" t="s">
        <v>2664</v>
      </c>
      <c r="G147" s="147" t="s">
        <v>181</v>
      </c>
      <c r="H147" s="148">
        <v>2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182</v>
      </c>
      <c r="AT147" s="156" t="s">
        <v>178</v>
      </c>
      <c r="AU147" s="156" t="s">
        <v>83</v>
      </c>
      <c r="AY147" s="17" t="s">
        <v>175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89</v>
      </c>
      <c r="BK147" s="157">
        <f t="shared" si="9"/>
        <v>0</v>
      </c>
      <c r="BL147" s="17" t="s">
        <v>182</v>
      </c>
      <c r="BM147" s="156" t="s">
        <v>486</v>
      </c>
    </row>
    <row r="148" spans="2:65" s="1" customFormat="1" ht="16.5" customHeight="1">
      <c r="B148" s="143"/>
      <c r="C148" s="144" t="s">
        <v>355</v>
      </c>
      <c r="D148" s="144" t="s">
        <v>178</v>
      </c>
      <c r="E148" s="145" t="s">
        <v>2665</v>
      </c>
      <c r="F148" s="146" t="s">
        <v>2666</v>
      </c>
      <c r="G148" s="147" t="s">
        <v>181</v>
      </c>
      <c r="H148" s="148">
        <v>1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182</v>
      </c>
      <c r="AT148" s="156" t="s">
        <v>178</v>
      </c>
      <c r="AU148" s="156" t="s">
        <v>83</v>
      </c>
      <c r="AY148" s="17" t="s">
        <v>175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89</v>
      </c>
      <c r="BK148" s="157">
        <f t="shared" si="9"/>
        <v>0</v>
      </c>
      <c r="BL148" s="17" t="s">
        <v>182</v>
      </c>
      <c r="BM148" s="156" t="s">
        <v>494</v>
      </c>
    </row>
    <row r="149" spans="2:65" s="11" customFormat="1" ht="25.9" customHeight="1">
      <c r="B149" s="131"/>
      <c r="D149" s="132" t="s">
        <v>75</v>
      </c>
      <c r="E149" s="133" t="s">
        <v>2526</v>
      </c>
      <c r="F149" s="133" t="s">
        <v>2667</v>
      </c>
      <c r="I149" s="134"/>
      <c r="J149" s="135">
        <f>BK149</f>
        <v>0</v>
      </c>
      <c r="L149" s="131"/>
      <c r="M149" s="136"/>
      <c r="P149" s="137">
        <f>SUM(P150:P153)</f>
        <v>0</v>
      </c>
      <c r="R149" s="137">
        <f>SUM(R150:R153)</f>
        <v>0</v>
      </c>
      <c r="T149" s="138">
        <f>SUM(T150:T153)</f>
        <v>0</v>
      </c>
      <c r="AR149" s="132" t="s">
        <v>83</v>
      </c>
      <c r="AT149" s="139" t="s">
        <v>75</v>
      </c>
      <c r="AU149" s="139" t="s">
        <v>76</v>
      </c>
      <c r="AY149" s="132" t="s">
        <v>175</v>
      </c>
      <c r="BK149" s="140">
        <f>SUM(BK150:BK153)</f>
        <v>0</v>
      </c>
    </row>
    <row r="150" spans="2:65" s="1" customFormat="1" ht="16.5" customHeight="1">
      <c r="B150" s="143"/>
      <c r="C150" s="144" t="s">
        <v>7</v>
      </c>
      <c r="D150" s="144" t="s">
        <v>178</v>
      </c>
      <c r="E150" s="145" t="s">
        <v>2668</v>
      </c>
      <c r="F150" s="146" t="s">
        <v>2669</v>
      </c>
      <c r="G150" s="147" t="s">
        <v>181</v>
      </c>
      <c r="H150" s="148">
        <v>30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182</v>
      </c>
      <c r="AT150" s="156" t="s">
        <v>178</v>
      </c>
      <c r="AU150" s="156" t="s">
        <v>83</v>
      </c>
      <c r="AY150" s="17" t="s">
        <v>175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182</v>
      </c>
      <c r="BM150" s="156" t="s">
        <v>502</v>
      </c>
    </row>
    <row r="151" spans="2:65" s="1" customFormat="1" ht="16.5" customHeight="1">
      <c r="B151" s="143"/>
      <c r="C151" s="144" t="s">
        <v>367</v>
      </c>
      <c r="D151" s="144" t="s">
        <v>178</v>
      </c>
      <c r="E151" s="145" t="s">
        <v>2670</v>
      </c>
      <c r="F151" s="146" t="s">
        <v>2671</v>
      </c>
      <c r="G151" s="147" t="s">
        <v>181</v>
      </c>
      <c r="H151" s="148">
        <v>30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182</v>
      </c>
      <c r="AT151" s="156" t="s">
        <v>178</v>
      </c>
      <c r="AU151" s="156" t="s">
        <v>83</v>
      </c>
      <c r="AY151" s="17" t="s">
        <v>175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182</v>
      </c>
      <c r="BM151" s="156" t="s">
        <v>510</v>
      </c>
    </row>
    <row r="152" spans="2:65" s="1" customFormat="1" ht="21.75" customHeight="1">
      <c r="B152" s="143"/>
      <c r="C152" s="144" t="s">
        <v>373</v>
      </c>
      <c r="D152" s="144" t="s">
        <v>178</v>
      </c>
      <c r="E152" s="145" t="s">
        <v>2672</v>
      </c>
      <c r="F152" s="146" t="s">
        <v>2673</v>
      </c>
      <c r="G152" s="147" t="s">
        <v>181</v>
      </c>
      <c r="H152" s="148">
        <v>157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182</v>
      </c>
      <c r="AT152" s="156" t="s">
        <v>178</v>
      </c>
      <c r="AU152" s="156" t="s">
        <v>83</v>
      </c>
      <c r="AY152" s="17" t="s">
        <v>175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182</v>
      </c>
      <c r="BM152" s="156" t="s">
        <v>518</v>
      </c>
    </row>
    <row r="153" spans="2:65" s="1" customFormat="1" ht="16.5" customHeight="1">
      <c r="B153" s="143"/>
      <c r="C153" s="144" t="s">
        <v>378</v>
      </c>
      <c r="D153" s="144" t="s">
        <v>178</v>
      </c>
      <c r="E153" s="145" t="s">
        <v>2674</v>
      </c>
      <c r="F153" s="146" t="s">
        <v>2675</v>
      </c>
      <c r="G153" s="147" t="s">
        <v>181</v>
      </c>
      <c r="H153" s="148">
        <v>187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182</v>
      </c>
      <c r="AT153" s="156" t="s">
        <v>178</v>
      </c>
      <c r="AU153" s="156" t="s">
        <v>83</v>
      </c>
      <c r="AY153" s="17" t="s">
        <v>175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89</v>
      </c>
      <c r="BK153" s="157">
        <f>ROUND(I153*H153,2)</f>
        <v>0</v>
      </c>
      <c r="BL153" s="17" t="s">
        <v>182</v>
      </c>
      <c r="BM153" s="156" t="s">
        <v>526</v>
      </c>
    </row>
    <row r="154" spans="2:65" s="11" customFormat="1" ht="25.9" customHeight="1">
      <c r="B154" s="131"/>
      <c r="D154" s="132" t="s">
        <v>75</v>
      </c>
      <c r="E154" s="133" t="s">
        <v>2548</v>
      </c>
      <c r="F154" s="133" t="s">
        <v>2676</v>
      </c>
      <c r="I154" s="134"/>
      <c r="J154" s="135">
        <f>BK154</f>
        <v>0</v>
      </c>
      <c r="L154" s="131"/>
      <c r="M154" s="136"/>
      <c r="P154" s="137">
        <f>SUM(P155:P209)</f>
        <v>0</v>
      </c>
      <c r="R154" s="137">
        <f>SUM(R155:R209)</f>
        <v>0</v>
      </c>
      <c r="T154" s="138">
        <f>SUM(T155:T209)</f>
        <v>0</v>
      </c>
      <c r="AR154" s="132" t="s">
        <v>83</v>
      </c>
      <c r="AT154" s="139" t="s">
        <v>75</v>
      </c>
      <c r="AU154" s="139" t="s">
        <v>76</v>
      </c>
      <c r="AY154" s="132" t="s">
        <v>175</v>
      </c>
      <c r="BK154" s="140">
        <f>SUM(BK155:BK209)</f>
        <v>0</v>
      </c>
    </row>
    <row r="155" spans="2:65" s="1" customFormat="1" ht="16.5" customHeight="1">
      <c r="B155" s="143"/>
      <c r="C155" s="144" t="s">
        <v>382</v>
      </c>
      <c r="D155" s="144" t="s">
        <v>178</v>
      </c>
      <c r="E155" s="145" t="s">
        <v>2677</v>
      </c>
      <c r="F155" s="146" t="s">
        <v>2678</v>
      </c>
      <c r="G155" s="147" t="s">
        <v>253</v>
      </c>
      <c r="H155" s="148">
        <v>226</v>
      </c>
      <c r="I155" s="149"/>
      <c r="J155" s="150">
        <f t="shared" ref="J155:J185" si="10">ROUND(I155*H155,2)</f>
        <v>0</v>
      </c>
      <c r="K155" s="151"/>
      <c r="L155" s="32"/>
      <c r="M155" s="152" t="s">
        <v>1</v>
      </c>
      <c r="N155" s="153" t="s">
        <v>42</v>
      </c>
      <c r="P155" s="154">
        <f t="shared" ref="P155:P185" si="11">O155*H155</f>
        <v>0</v>
      </c>
      <c r="Q155" s="154">
        <v>0</v>
      </c>
      <c r="R155" s="154">
        <f t="shared" ref="R155:R185" si="12">Q155*H155</f>
        <v>0</v>
      </c>
      <c r="S155" s="154">
        <v>0</v>
      </c>
      <c r="T155" s="155">
        <f t="shared" ref="T155:T185" si="13">S155*H155</f>
        <v>0</v>
      </c>
      <c r="AR155" s="156" t="s">
        <v>182</v>
      </c>
      <c r="AT155" s="156" t="s">
        <v>178</v>
      </c>
      <c r="AU155" s="156" t="s">
        <v>83</v>
      </c>
      <c r="AY155" s="17" t="s">
        <v>175</v>
      </c>
      <c r="BE155" s="157">
        <f t="shared" ref="BE155:BE185" si="14">IF(N155="základná",J155,0)</f>
        <v>0</v>
      </c>
      <c r="BF155" s="157">
        <f t="shared" ref="BF155:BF185" si="15">IF(N155="znížená",J155,0)</f>
        <v>0</v>
      </c>
      <c r="BG155" s="157">
        <f t="shared" ref="BG155:BG185" si="16">IF(N155="zákl. prenesená",J155,0)</f>
        <v>0</v>
      </c>
      <c r="BH155" s="157">
        <f t="shared" ref="BH155:BH185" si="17">IF(N155="zníž. prenesená",J155,0)</f>
        <v>0</v>
      </c>
      <c r="BI155" s="157">
        <f t="shared" ref="BI155:BI185" si="18">IF(N155="nulová",J155,0)</f>
        <v>0</v>
      </c>
      <c r="BJ155" s="17" t="s">
        <v>89</v>
      </c>
      <c r="BK155" s="157">
        <f t="shared" ref="BK155:BK185" si="19">ROUND(I155*H155,2)</f>
        <v>0</v>
      </c>
      <c r="BL155" s="17" t="s">
        <v>182</v>
      </c>
      <c r="BM155" s="156" t="s">
        <v>534</v>
      </c>
    </row>
    <row r="156" spans="2:65" s="1" customFormat="1" ht="16.5" customHeight="1">
      <c r="B156" s="143"/>
      <c r="C156" s="144" t="s">
        <v>386</v>
      </c>
      <c r="D156" s="144" t="s">
        <v>178</v>
      </c>
      <c r="E156" s="145" t="s">
        <v>2679</v>
      </c>
      <c r="F156" s="146" t="s">
        <v>2680</v>
      </c>
      <c r="G156" s="147" t="s">
        <v>253</v>
      </c>
      <c r="H156" s="148">
        <v>456</v>
      </c>
      <c r="I156" s="149"/>
      <c r="J156" s="150">
        <f t="shared" si="10"/>
        <v>0</v>
      </c>
      <c r="K156" s="151"/>
      <c r="L156" s="32"/>
      <c r="M156" s="152" t="s">
        <v>1</v>
      </c>
      <c r="N156" s="153" t="s">
        <v>42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182</v>
      </c>
      <c r="AT156" s="156" t="s">
        <v>178</v>
      </c>
      <c r="AU156" s="156" t="s">
        <v>83</v>
      </c>
      <c r="AY156" s="17" t="s">
        <v>175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89</v>
      </c>
      <c r="BK156" s="157">
        <f t="shared" si="19"/>
        <v>0</v>
      </c>
      <c r="BL156" s="17" t="s">
        <v>182</v>
      </c>
      <c r="BM156" s="156" t="s">
        <v>542</v>
      </c>
    </row>
    <row r="157" spans="2:65" s="1" customFormat="1" ht="16.5" customHeight="1">
      <c r="B157" s="143"/>
      <c r="C157" s="144" t="s">
        <v>391</v>
      </c>
      <c r="D157" s="144" t="s">
        <v>178</v>
      </c>
      <c r="E157" s="145" t="s">
        <v>2681</v>
      </c>
      <c r="F157" s="146" t="s">
        <v>2682</v>
      </c>
      <c r="G157" s="147" t="s">
        <v>253</v>
      </c>
      <c r="H157" s="148">
        <v>288</v>
      </c>
      <c r="I157" s="149"/>
      <c r="J157" s="150">
        <f t="shared" si="10"/>
        <v>0</v>
      </c>
      <c r="K157" s="151"/>
      <c r="L157" s="32"/>
      <c r="M157" s="152" t="s">
        <v>1</v>
      </c>
      <c r="N157" s="153" t="s">
        <v>42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AR157" s="156" t="s">
        <v>182</v>
      </c>
      <c r="AT157" s="156" t="s">
        <v>178</v>
      </c>
      <c r="AU157" s="156" t="s">
        <v>83</v>
      </c>
      <c r="AY157" s="17" t="s">
        <v>175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89</v>
      </c>
      <c r="BK157" s="157">
        <f t="shared" si="19"/>
        <v>0</v>
      </c>
      <c r="BL157" s="17" t="s">
        <v>182</v>
      </c>
      <c r="BM157" s="156" t="s">
        <v>559</v>
      </c>
    </row>
    <row r="158" spans="2:65" s="1" customFormat="1" ht="16.5" customHeight="1">
      <c r="B158" s="143"/>
      <c r="C158" s="144" t="s">
        <v>395</v>
      </c>
      <c r="D158" s="144" t="s">
        <v>178</v>
      </c>
      <c r="E158" s="145" t="s">
        <v>2683</v>
      </c>
      <c r="F158" s="146" t="s">
        <v>2684</v>
      </c>
      <c r="G158" s="147" t="s">
        <v>253</v>
      </c>
      <c r="H158" s="148">
        <v>217</v>
      </c>
      <c r="I158" s="149"/>
      <c r="J158" s="150">
        <f t="shared" si="10"/>
        <v>0</v>
      </c>
      <c r="K158" s="151"/>
      <c r="L158" s="32"/>
      <c r="M158" s="152" t="s">
        <v>1</v>
      </c>
      <c r="N158" s="153" t="s">
        <v>42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AR158" s="156" t="s">
        <v>182</v>
      </c>
      <c r="AT158" s="156" t="s">
        <v>178</v>
      </c>
      <c r="AU158" s="156" t="s">
        <v>83</v>
      </c>
      <c r="AY158" s="17" t="s">
        <v>175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89</v>
      </c>
      <c r="BK158" s="157">
        <f t="shared" si="19"/>
        <v>0</v>
      </c>
      <c r="BL158" s="17" t="s">
        <v>182</v>
      </c>
      <c r="BM158" s="156" t="s">
        <v>578</v>
      </c>
    </row>
    <row r="159" spans="2:65" s="1" customFormat="1" ht="16.5" customHeight="1">
      <c r="B159" s="143"/>
      <c r="C159" s="144" t="s">
        <v>401</v>
      </c>
      <c r="D159" s="144" t="s">
        <v>178</v>
      </c>
      <c r="E159" s="145" t="s">
        <v>2685</v>
      </c>
      <c r="F159" s="146" t="s">
        <v>2686</v>
      </c>
      <c r="G159" s="147" t="s">
        <v>253</v>
      </c>
      <c r="H159" s="148">
        <v>736</v>
      </c>
      <c r="I159" s="149"/>
      <c r="J159" s="150">
        <f t="shared" si="10"/>
        <v>0</v>
      </c>
      <c r="K159" s="151"/>
      <c r="L159" s="32"/>
      <c r="M159" s="152" t="s">
        <v>1</v>
      </c>
      <c r="N159" s="153" t="s">
        <v>42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AR159" s="156" t="s">
        <v>182</v>
      </c>
      <c r="AT159" s="156" t="s">
        <v>178</v>
      </c>
      <c r="AU159" s="156" t="s">
        <v>83</v>
      </c>
      <c r="AY159" s="17" t="s">
        <v>175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89</v>
      </c>
      <c r="BK159" s="157">
        <f t="shared" si="19"/>
        <v>0</v>
      </c>
      <c r="BL159" s="17" t="s">
        <v>182</v>
      </c>
      <c r="BM159" s="156" t="s">
        <v>588</v>
      </c>
    </row>
    <row r="160" spans="2:65" s="1" customFormat="1" ht="16.5" customHeight="1">
      <c r="B160" s="143"/>
      <c r="C160" s="144" t="s">
        <v>407</v>
      </c>
      <c r="D160" s="144" t="s">
        <v>178</v>
      </c>
      <c r="E160" s="145" t="s">
        <v>2687</v>
      </c>
      <c r="F160" s="146" t="s">
        <v>2688</v>
      </c>
      <c r="G160" s="147" t="s">
        <v>253</v>
      </c>
      <c r="H160" s="148">
        <v>200</v>
      </c>
      <c r="I160" s="149"/>
      <c r="J160" s="150">
        <f t="shared" si="10"/>
        <v>0</v>
      </c>
      <c r="K160" s="151"/>
      <c r="L160" s="32"/>
      <c r="M160" s="152" t="s">
        <v>1</v>
      </c>
      <c r="N160" s="153" t="s">
        <v>42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182</v>
      </c>
      <c r="AT160" s="156" t="s">
        <v>178</v>
      </c>
      <c r="AU160" s="156" t="s">
        <v>83</v>
      </c>
      <c r="AY160" s="17" t="s">
        <v>175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89</v>
      </c>
      <c r="BK160" s="157">
        <f t="shared" si="19"/>
        <v>0</v>
      </c>
      <c r="BL160" s="17" t="s">
        <v>182</v>
      </c>
      <c r="BM160" s="156" t="s">
        <v>441</v>
      </c>
    </row>
    <row r="161" spans="2:65" s="1" customFormat="1" ht="16.5" customHeight="1">
      <c r="B161" s="143"/>
      <c r="C161" s="144" t="s">
        <v>414</v>
      </c>
      <c r="D161" s="144" t="s">
        <v>178</v>
      </c>
      <c r="E161" s="145" t="s">
        <v>2689</v>
      </c>
      <c r="F161" s="146" t="s">
        <v>2690</v>
      </c>
      <c r="G161" s="147" t="s">
        <v>253</v>
      </c>
      <c r="H161" s="148">
        <v>475</v>
      </c>
      <c r="I161" s="149"/>
      <c r="J161" s="150">
        <f t="shared" si="10"/>
        <v>0</v>
      </c>
      <c r="K161" s="151"/>
      <c r="L161" s="32"/>
      <c r="M161" s="152" t="s">
        <v>1</v>
      </c>
      <c r="N161" s="153" t="s">
        <v>42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AR161" s="156" t="s">
        <v>182</v>
      </c>
      <c r="AT161" s="156" t="s">
        <v>178</v>
      </c>
      <c r="AU161" s="156" t="s">
        <v>83</v>
      </c>
      <c r="AY161" s="17" t="s">
        <v>175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89</v>
      </c>
      <c r="BK161" s="157">
        <f t="shared" si="19"/>
        <v>0</v>
      </c>
      <c r="BL161" s="17" t="s">
        <v>182</v>
      </c>
      <c r="BM161" s="156" t="s">
        <v>607</v>
      </c>
    </row>
    <row r="162" spans="2:65" s="1" customFormat="1" ht="16.5" customHeight="1">
      <c r="B162" s="143"/>
      <c r="C162" s="144" t="s">
        <v>420</v>
      </c>
      <c r="D162" s="144" t="s">
        <v>178</v>
      </c>
      <c r="E162" s="145" t="s">
        <v>2691</v>
      </c>
      <c r="F162" s="146" t="s">
        <v>2692</v>
      </c>
      <c r="G162" s="147" t="s">
        <v>253</v>
      </c>
      <c r="H162" s="148">
        <v>56</v>
      </c>
      <c r="I162" s="149"/>
      <c r="J162" s="150">
        <f t="shared" si="10"/>
        <v>0</v>
      </c>
      <c r="K162" s="151"/>
      <c r="L162" s="32"/>
      <c r="M162" s="152" t="s">
        <v>1</v>
      </c>
      <c r="N162" s="153" t="s">
        <v>42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AR162" s="156" t="s">
        <v>182</v>
      </c>
      <c r="AT162" s="156" t="s">
        <v>178</v>
      </c>
      <c r="AU162" s="156" t="s">
        <v>83</v>
      </c>
      <c r="AY162" s="17" t="s">
        <v>175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89</v>
      </c>
      <c r="BK162" s="157">
        <f t="shared" si="19"/>
        <v>0</v>
      </c>
      <c r="BL162" s="17" t="s">
        <v>182</v>
      </c>
      <c r="BM162" s="156" t="s">
        <v>616</v>
      </c>
    </row>
    <row r="163" spans="2:65" s="1" customFormat="1" ht="16.5" customHeight="1">
      <c r="B163" s="143"/>
      <c r="C163" s="144" t="s">
        <v>424</v>
      </c>
      <c r="D163" s="144" t="s">
        <v>178</v>
      </c>
      <c r="E163" s="145" t="s">
        <v>2693</v>
      </c>
      <c r="F163" s="146" t="s">
        <v>2694</v>
      </c>
      <c r="G163" s="147" t="s">
        <v>253</v>
      </c>
      <c r="H163" s="148">
        <v>45</v>
      </c>
      <c r="I163" s="149"/>
      <c r="J163" s="150">
        <f t="shared" si="10"/>
        <v>0</v>
      </c>
      <c r="K163" s="151"/>
      <c r="L163" s="32"/>
      <c r="M163" s="152" t="s">
        <v>1</v>
      </c>
      <c r="N163" s="153" t="s">
        <v>42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182</v>
      </c>
      <c r="AT163" s="156" t="s">
        <v>178</v>
      </c>
      <c r="AU163" s="156" t="s">
        <v>83</v>
      </c>
      <c r="AY163" s="17" t="s">
        <v>175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89</v>
      </c>
      <c r="BK163" s="157">
        <f t="shared" si="19"/>
        <v>0</v>
      </c>
      <c r="BL163" s="17" t="s">
        <v>182</v>
      </c>
      <c r="BM163" s="156" t="s">
        <v>624</v>
      </c>
    </row>
    <row r="164" spans="2:65" s="1" customFormat="1" ht="16.5" customHeight="1">
      <c r="B164" s="143"/>
      <c r="C164" s="144" t="s">
        <v>429</v>
      </c>
      <c r="D164" s="144" t="s">
        <v>178</v>
      </c>
      <c r="E164" s="145" t="s">
        <v>2695</v>
      </c>
      <c r="F164" s="146" t="s">
        <v>2696</v>
      </c>
      <c r="G164" s="147" t="s">
        <v>253</v>
      </c>
      <c r="H164" s="148">
        <v>41</v>
      </c>
      <c r="I164" s="149"/>
      <c r="J164" s="150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182</v>
      </c>
      <c r="AT164" s="156" t="s">
        <v>178</v>
      </c>
      <c r="AU164" s="156" t="s">
        <v>83</v>
      </c>
      <c r="AY164" s="17" t="s">
        <v>175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89</v>
      </c>
      <c r="BK164" s="157">
        <f t="shared" si="19"/>
        <v>0</v>
      </c>
      <c r="BL164" s="17" t="s">
        <v>182</v>
      </c>
      <c r="BM164" s="156" t="s">
        <v>632</v>
      </c>
    </row>
    <row r="165" spans="2:65" s="1" customFormat="1" ht="16.5" customHeight="1">
      <c r="B165" s="143"/>
      <c r="C165" s="144" t="s">
        <v>399</v>
      </c>
      <c r="D165" s="209" t="s">
        <v>178</v>
      </c>
      <c r="E165" s="145" t="s">
        <v>2697</v>
      </c>
      <c r="F165" s="146" t="s">
        <v>2698</v>
      </c>
      <c r="G165" s="147" t="s">
        <v>253</v>
      </c>
      <c r="H165" s="148">
        <v>100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42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182</v>
      </c>
      <c r="AT165" s="156" t="s">
        <v>178</v>
      </c>
      <c r="AU165" s="156" t="s">
        <v>83</v>
      </c>
      <c r="AY165" s="17" t="s">
        <v>175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89</v>
      </c>
      <c r="BK165" s="157">
        <f t="shared" si="19"/>
        <v>0</v>
      </c>
      <c r="BL165" s="17" t="s">
        <v>182</v>
      </c>
      <c r="BM165" s="156" t="s">
        <v>2699</v>
      </c>
    </row>
    <row r="166" spans="2:65" s="1" customFormat="1" ht="21.75" customHeight="1">
      <c r="B166" s="143"/>
      <c r="C166" s="144" t="s">
        <v>2350</v>
      </c>
      <c r="D166" s="209" t="s">
        <v>178</v>
      </c>
      <c r="E166" s="145" t="s">
        <v>2700</v>
      </c>
      <c r="F166" s="146" t="s">
        <v>2701</v>
      </c>
      <c r="G166" s="147" t="s">
        <v>197</v>
      </c>
      <c r="H166" s="148">
        <v>75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42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182</v>
      </c>
      <c r="AT166" s="156" t="s">
        <v>178</v>
      </c>
      <c r="AU166" s="156" t="s">
        <v>83</v>
      </c>
      <c r="AY166" s="17" t="s">
        <v>175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89</v>
      </c>
      <c r="BK166" s="157">
        <f t="shared" si="19"/>
        <v>0</v>
      </c>
      <c r="BL166" s="17" t="s">
        <v>182</v>
      </c>
      <c r="BM166" s="156" t="s">
        <v>2702</v>
      </c>
    </row>
    <row r="167" spans="2:65" s="1" customFormat="1" ht="16.5" customHeight="1">
      <c r="B167" s="143"/>
      <c r="C167" s="144" t="s">
        <v>451</v>
      </c>
      <c r="D167" s="144" t="s">
        <v>178</v>
      </c>
      <c r="E167" s="145" t="s">
        <v>2703</v>
      </c>
      <c r="F167" s="146" t="s">
        <v>2704</v>
      </c>
      <c r="G167" s="147" t="s">
        <v>181</v>
      </c>
      <c r="H167" s="148">
        <v>66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42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182</v>
      </c>
      <c r="AT167" s="156" t="s">
        <v>178</v>
      </c>
      <c r="AU167" s="156" t="s">
        <v>83</v>
      </c>
      <c r="AY167" s="17" t="s">
        <v>175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89</v>
      </c>
      <c r="BK167" s="157">
        <f t="shared" si="19"/>
        <v>0</v>
      </c>
      <c r="BL167" s="17" t="s">
        <v>182</v>
      </c>
      <c r="BM167" s="156" t="s">
        <v>650</v>
      </c>
    </row>
    <row r="168" spans="2:65" s="1" customFormat="1" ht="16.5" customHeight="1">
      <c r="B168" s="143"/>
      <c r="C168" s="144" t="s">
        <v>457</v>
      </c>
      <c r="D168" s="144" t="s">
        <v>178</v>
      </c>
      <c r="E168" s="145" t="s">
        <v>2705</v>
      </c>
      <c r="F168" s="146" t="s">
        <v>2706</v>
      </c>
      <c r="G168" s="147" t="s">
        <v>181</v>
      </c>
      <c r="H168" s="148">
        <v>2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42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182</v>
      </c>
      <c r="AT168" s="156" t="s">
        <v>178</v>
      </c>
      <c r="AU168" s="156" t="s">
        <v>83</v>
      </c>
      <c r="AY168" s="17" t="s">
        <v>175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89</v>
      </c>
      <c r="BK168" s="157">
        <f t="shared" si="19"/>
        <v>0</v>
      </c>
      <c r="BL168" s="17" t="s">
        <v>182</v>
      </c>
      <c r="BM168" s="156" t="s">
        <v>658</v>
      </c>
    </row>
    <row r="169" spans="2:65" s="1" customFormat="1" ht="16.5" customHeight="1">
      <c r="B169" s="143"/>
      <c r="C169" s="144" t="s">
        <v>463</v>
      </c>
      <c r="D169" s="144" t="s">
        <v>178</v>
      </c>
      <c r="E169" s="145" t="s">
        <v>2707</v>
      </c>
      <c r="F169" s="146" t="s">
        <v>2708</v>
      </c>
      <c r="G169" s="147" t="s">
        <v>181</v>
      </c>
      <c r="H169" s="148">
        <v>110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42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182</v>
      </c>
      <c r="AT169" s="156" t="s">
        <v>178</v>
      </c>
      <c r="AU169" s="156" t="s">
        <v>83</v>
      </c>
      <c r="AY169" s="17" t="s">
        <v>175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89</v>
      </c>
      <c r="BK169" s="157">
        <f t="shared" si="19"/>
        <v>0</v>
      </c>
      <c r="BL169" s="17" t="s">
        <v>182</v>
      </c>
      <c r="BM169" s="156" t="s">
        <v>1010</v>
      </c>
    </row>
    <row r="170" spans="2:65" s="1" customFormat="1" ht="16.5" customHeight="1">
      <c r="B170" s="143"/>
      <c r="C170" s="144" t="s">
        <v>480</v>
      </c>
      <c r="D170" s="144" t="s">
        <v>178</v>
      </c>
      <c r="E170" s="145" t="s">
        <v>2709</v>
      </c>
      <c r="F170" s="146" t="s">
        <v>2710</v>
      </c>
      <c r="G170" s="147" t="s">
        <v>181</v>
      </c>
      <c r="H170" s="148">
        <v>4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42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182</v>
      </c>
      <c r="AT170" s="156" t="s">
        <v>178</v>
      </c>
      <c r="AU170" s="156" t="s">
        <v>83</v>
      </c>
      <c r="AY170" s="17" t="s">
        <v>175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89</v>
      </c>
      <c r="BK170" s="157">
        <f t="shared" si="19"/>
        <v>0</v>
      </c>
      <c r="BL170" s="17" t="s">
        <v>182</v>
      </c>
      <c r="BM170" s="156" t="s">
        <v>1025</v>
      </c>
    </row>
    <row r="171" spans="2:65" s="1" customFormat="1" ht="16.5" customHeight="1">
      <c r="B171" s="143"/>
      <c r="C171" s="144" t="s">
        <v>486</v>
      </c>
      <c r="D171" s="144" t="s">
        <v>178</v>
      </c>
      <c r="E171" s="145" t="s">
        <v>2711</v>
      </c>
      <c r="F171" s="146" t="s">
        <v>2712</v>
      </c>
      <c r="G171" s="147" t="s">
        <v>181</v>
      </c>
      <c r="H171" s="148">
        <v>2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42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182</v>
      </c>
      <c r="AT171" s="156" t="s">
        <v>178</v>
      </c>
      <c r="AU171" s="156" t="s">
        <v>83</v>
      </c>
      <c r="AY171" s="17" t="s">
        <v>175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89</v>
      </c>
      <c r="BK171" s="157">
        <f t="shared" si="19"/>
        <v>0</v>
      </c>
      <c r="BL171" s="17" t="s">
        <v>182</v>
      </c>
      <c r="BM171" s="156" t="s">
        <v>1035</v>
      </c>
    </row>
    <row r="172" spans="2:65" s="1" customFormat="1" ht="16.5" customHeight="1">
      <c r="B172" s="143"/>
      <c r="C172" s="144" t="s">
        <v>490</v>
      </c>
      <c r="D172" s="144" t="s">
        <v>178</v>
      </c>
      <c r="E172" s="145" t="s">
        <v>2713</v>
      </c>
      <c r="F172" s="146" t="s">
        <v>2714</v>
      </c>
      <c r="G172" s="147" t="s">
        <v>181</v>
      </c>
      <c r="H172" s="148">
        <v>16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42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182</v>
      </c>
      <c r="AT172" s="156" t="s">
        <v>178</v>
      </c>
      <c r="AU172" s="156" t="s">
        <v>83</v>
      </c>
      <c r="AY172" s="17" t="s">
        <v>175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89</v>
      </c>
      <c r="BK172" s="157">
        <f t="shared" si="19"/>
        <v>0</v>
      </c>
      <c r="BL172" s="17" t="s">
        <v>182</v>
      </c>
      <c r="BM172" s="156" t="s">
        <v>2288</v>
      </c>
    </row>
    <row r="173" spans="2:65" s="1" customFormat="1" ht="16.5" customHeight="1">
      <c r="B173" s="143"/>
      <c r="C173" s="144" t="s">
        <v>494</v>
      </c>
      <c r="D173" s="144" t="s">
        <v>178</v>
      </c>
      <c r="E173" s="145" t="s">
        <v>2715</v>
      </c>
      <c r="F173" s="146" t="s">
        <v>2716</v>
      </c>
      <c r="G173" s="147" t="s">
        <v>181</v>
      </c>
      <c r="H173" s="148">
        <v>4</v>
      </c>
      <c r="I173" s="149"/>
      <c r="J173" s="150">
        <f t="shared" si="10"/>
        <v>0</v>
      </c>
      <c r="K173" s="151"/>
      <c r="L173" s="32"/>
      <c r="M173" s="152" t="s">
        <v>1</v>
      </c>
      <c r="N173" s="153" t="s">
        <v>42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182</v>
      </c>
      <c r="AT173" s="156" t="s">
        <v>178</v>
      </c>
      <c r="AU173" s="156" t="s">
        <v>83</v>
      </c>
      <c r="AY173" s="17" t="s">
        <v>175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89</v>
      </c>
      <c r="BK173" s="157">
        <f t="shared" si="19"/>
        <v>0</v>
      </c>
      <c r="BL173" s="17" t="s">
        <v>182</v>
      </c>
      <c r="BM173" s="156" t="s">
        <v>2296</v>
      </c>
    </row>
    <row r="174" spans="2:65" s="1" customFormat="1" ht="16.5" customHeight="1">
      <c r="B174" s="143"/>
      <c r="C174" s="144" t="s">
        <v>498</v>
      </c>
      <c r="D174" s="144" t="s">
        <v>178</v>
      </c>
      <c r="E174" s="145" t="s">
        <v>2717</v>
      </c>
      <c r="F174" s="146" t="s">
        <v>2718</v>
      </c>
      <c r="G174" s="147" t="s">
        <v>181</v>
      </c>
      <c r="H174" s="148">
        <v>2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42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182</v>
      </c>
      <c r="AT174" s="156" t="s">
        <v>178</v>
      </c>
      <c r="AU174" s="156" t="s">
        <v>83</v>
      </c>
      <c r="AY174" s="17" t="s">
        <v>175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89</v>
      </c>
      <c r="BK174" s="157">
        <f t="shared" si="19"/>
        <v>0</v>
      </c>
      <c r="BL174" s="17" t="s">
        <v>182</v>
      </c>
      <c r="BM174" s="156" t="s">
        <v>2302</v>
      </c>
    </row>
    <row r="175" spans="2:65" s="1" customFormat="1" ht="16.5" customHeight="1">
      <c r="B175" s="143"/>
      <c r="C175" s="144" t="s">
        <v>502</v>
      </c>
      <c r="D175" s="144" t="s">
        <v>178</v>
      </c>
      <c r="E175" s="145" t="s">
        <v>2719</v>
      </c>
      <c r="F175" s="146" t="s">
        <v>2720</v>
      </c>
      <c r="G175" s="147" t="s">
        <v>181</v>
      </c>
      <c r="H175" s="148">
        <v>20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42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182</v>
      </c>
      <c r="AT175" s="156" t="s">
        <v>178</v>
      </c>
      <c r="AU175" s="156" t="s">
        <v>83</v>
      </c>
      <c r="AY175" s="17" t="s">
        <v>175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89</v>
      </c>
      <c r="BK175" s="157">
        <f t="shared" si="19"/>
        <v>0</v>
      </c>
      <c r="BL175" s="17" t="s">
        <v>182</v>
      </c>
      <c r="BM175" s="156" t="s">
        <v>2310</v>
      </c>
    </row>
    <row r="176" spans="2:65" s="1" customFormat="1" ht="16.5" customHeight="1">
      <c r="B176" s="143"/>
      <c r="C176" s="144" t="s">
        <v>506</v>
      </c>
      <c r="D176" s="144" t="s">
        <v>178</v>
      </c>
      <c r="E176" s="145" t="s">
        <v>2721</v>
      </c>
      <c r="F176" s="146" t="s">
        <v>2722</v>
      </c>
      <c r="G176" s="147" t="s">
        <v>181</v>
      </c>
      <c r="H176" s="148">
        <v>2</v>
      </c>
      <c r="I176" s="149"/>
      <c r="J176" s="150">
        <f t="shared" si="10"/>
        <v>0</v>
      </c>
      <c r="K176" s="151"/>
      <c r="L176" s="32"/>
      <c r="M176" s="152" t="s">
        <v>1</v>
      </c>
      <c r="N176" s="153" t="s">
        <v>42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182</v>
      </c>
      <c r="AT176" s="156" t="s">
        <v>178</v>
      </c>
      <c r="AU176" s="156" t="s">
        <v>83</v>
      </c>
      <c r="AY176" s="17" t="s">
        <v>175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89</v>
      </c>
      <c r="BK176" s="157">
        <f t="shared" si="19"/>
        <v>0</v>
      </c>
      <c r="BL176" s="17" t="s">
        <v>182</v>
      </c>
      <c r="BM176" s="156" t="s">
        <v>2316</v>
      </c>
    </row>
    <row r="177" spans="2:65" s="1" customFormat="1" ht="16.5" customHeight="1">
      <c r="B177" s="143"/>
      <c r="C177" s="144" t="s">
        <v>510</v>
      </c>
      <c r="D177" s="144" t="s">
        <v>178</v>
      </c>
      <c r="E177" s="145" t="s">
        <v>2723</v>
      </c>
      <c r="F177" s="146" t="s">
        <v>2724</v>
      </c>
      <c r="G177" s="147" t="s">
        <v>181</v>
      </c>
      <c r="H177" s="148">
        <v>14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42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182</v>
      </c>
      <c r="AT177" s="156" t="s">
        <v>178</v>
      </c>
      <c r="AU177" s="156" t="s">
        <v>83</v>
      </c>
      <c r="AY177" s="17" t="s">
        <v>175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89</v>
      </c>
      <c r="BK177" s="157">
        <f t="shared" si="19"/>
        <v>0</v>
      </c>
      <c r="BL177" s="17" t="s">
        <v>182</v>
      </c>
      <c r="BM177" s="156" t="s">
        <v>2328</v>
      </c>
    </row>
    <row r="178" spans="2:65" s="1" customFormat="1" ht="16.5" customHeight="1">
      <c r="B178" s="143"/>
      <c r="C178" s="144" t="s">
        <v>514</v>
      </c>
      <c r="D178" s="144" t="s">
        <v>178</v>
      </c>
      <c r="E178" s="145" t="s">
        <v>2725</v>
      </c>
      <c r="F178" s="146" t="s">
        <v>2726</v>
      </c>
      <c r="G178" s="147" t="s">
        <v>181</v>
      </c>
      <c r="H178" s="148">
        <v>6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42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182</v>
      </c>
      <c r="AT178" s="156" t="s">
        <v>178</v>
      </c>
      <c r="AU178" s="156" t="s">
        <v>83</v>
      </c>
      <c r="AY178" s="17" t="s">
        <v>175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89</v>
      </c>
      <c r="BK178" s="157">
        <f t="shared" si="19"/>
        <v>0</v>
      </c>
      <c r="BL178" s="17" t="s">
        <v>182</v>
      </c>
      <c r="BM178" s="156" t="s">
        <v>2338</v>
      </c>
    </row>
    <row r="179" spans="2:65" s="1" customFormat="1" ht="16.5" customHeight="1">
      <c r="B179" s="143"/>
      <c r="C179" s="144" t="s">
        <v>518</v>
      </c>
      <c r="D179" s="144" t="s">
        <v>178</v>
      </c>
      <c r="E179" s="145" t="s">
        <v>2727</v>
      </c>
      <c r="F179" s="146" t="s">
        <v>2728</v>
      </c>
      <c r="G179" s="147" t="s">
        <v>181</v>
      </c>
      <c r="H179" s="148">
        <v>4</v>
      </c>
      <c r="I179" s="149"/>
      <c r="J179" s="150">
        <f t="shared" si="10"/>
        <v>0</v>
      </c>
      <c r="K179" s="151"/>
      <c r="L179" s="32"/>
      <c r="M179" s="152" t="s">
        <v>1</v>
      </c>
      <c r="N179" s="153" t="s">
        <v>42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182</v>
      </c>
      <c r="AT179" s="156" t="s">
        <v>178</v>
      </c>
      <c r="AU179" s="156" t="s">
        <v>83</v>
      </c>
      <c r="AY179" s="17" t="s">
        <v>175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89</v>
      </c>
      <c r="BK179" s="157">
        <f t="shared" si="19"/>
        <v>0</v>
      </c>
      <c r="BL179" s="17" t="s">
        <v>182</v>
      </c>
      <c r="BM179" s="156" t="s">
        <v>2350</v>
      </c>
    </row>
    <row r="180" spans="2:65" s="1" customFormat="1" ht="16.5" customHeight="1">
      <c r="B180" s="143"/>
      <c r="C180" s="144" t="s">
        <v>522</v>
      </c>
      <c r="D180" s="144" t="s">
        <v>178</v>
      </c>
      <c r="E180" s="145" t="s">
        <v>2729</v>
      </c>
      <c r="F180" s="146" t="s">
        <v>2730</v>
      </c>
      <c r="G180" s="147" t="s">
        <v>181</v>
      </c>
      <c r="H180" s="148">
        <v>74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42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182</v>
      </c>
      <c r="AT180" s="156" t="s">
        <v>178</v>
      </c>
      <c r="AU180" s="156" t="s">
        <v>83</v>
      </c>
      <c r="AY180" s="17" t="s">
        <v>175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89</v>
      </c>
      <c r="BK180" s="157">
        <f t="shared" si="19"/>
        <v>0</v>
      </c>
      <c r="BL180" s="17" t="s">
        <v>182</v>
      </c>
      <c r="BM180" s="156" t="s">
        <v>2366</v>
      </c>
    </row>
    <row r="181" spans="2:65" s="1" customFormat="1" ht="16.5" customHeight="1">
      <c r="B181" s="143"/>
      <c r="C181" s="144" t="s">
        <v>526</v>
      </c>
      <c r="D181" s="144" t="s">
        <v>178</v>
      </c>
      <c r="E181" s="145" t="s">
        <v>2731</v>
      </c>
      <c r="F181" s="146" t="s">
        <v>2732</v>
      </c>
      <c r="G181" s="147" t="s">
        <v>181</v>
      </c>
      <c r="H181" s="148">
        <v>24</v>
      </c>
      <c r="I181" s="149"/>
      <c r="J181" s="150">
        <f t="shared" si="10"/>
        <v>0</v>
      </c>
      <c r="K181" s="151"/>
      <c r="L181" s="32"/>
      <c r="M181" s="152" t="s">
        <v>1</v>
      </c>
      <c r="N181" s="153" t="s">
        <v>42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182</v>
      </c>
      <c r="AT181" s="156" t="s">
        <v>178</v>
      </c>
      <c r="AU181" s="156" t="s">
        <v>83</v>
      </c>
      <c r="AY181" s="17" t="s">
        <v>175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89</v>
      </c>
      <c r="BK181" s="157">
        <f t="shared" si="19"/>
        <v>0</v>
      </c>
      <c r="BL181" s="17" t="s">
        <v>182</v>
      </c>
      <c r="BM181" s="156" t="s">
        <v>2376</v>
      </c>
    </row>
    <row r="182" spans="2:65" s="1" customFormat="1" ht="16.5" customHeight="1">
      <c r="B182" s="143"/>
      <c r="C182" s="144" t="s">
        <v>530</v>
      </c>
      <c r="D182" s="144" t="s">
        <v>178</v>
      </c>
      <c r="E182" s="145" t="s">
        <v>2733</v>
      </c>
      <c r="F182" s="146" t="s">
        <v>2734</v>
      </c>
      <c r="G182" s="147" t="s">
        <v>181</v>
      </c>
      <c r="H182" s="148">
        <v>8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42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182</v>
      </c>
      <c r="AT182" s="156" t="s">
        <v>178</v>
      </c>
      <c r="AU182" s="156" t="s">
        <v>83</v>
      </c>
      <c r="AY182" s="17" t="s">
        <v>175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89</v>
      </c>
      <c r="BK182" s="157">
        <f t="shared" si="19"/>
        <v>0</v>
      </c>
      <c r="BL182" s="17" t="s">
        <v>182</v>
      </c>
      <c r="BM182" s="156" t="s">
        <v>2387</v>
      </c>
    </row>
    <row r="183" spans="2:65" s="1" customFormat="1" ht="16.5" customHeight="1">
      <c r="B183" s="143"/>
      <c r="C183" s="144" t="s">
        <v>534</v>
      </c>
      <c r="D183" s="144" t="s">
        <v>178</v>
      </c>
      <c r="E183" s="145" t="s">
        <v>2735</v>
      </c>
      <c r="F183" s="146" t="s">
        <v>2736</v>
      </c>
      <c r="G183" s="147" t="s">
        <v>181</v>
      </c>
      <c r="H183" s="148">
        <v>6</v>
      </c>
      <c r="I183" s="149"/>
      <c r="J183" s="150">
        <f t="shared" si="10"/>
        <v>0</v>
      </c>
      <c r="K183" s="151"/>
      <c r="L183" s="32"/>
      <c r="M183" s="152" t="s">
        <v>1</v>
      </c>
      <c r="N183" s="153" t="s">
        <v>42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182</v>
      </c>
      <c r="AT183" s="156" t="s">
        <v>178</v>
      </c>
      <c r="AU183" s="156" t="s">
        <v>83</v>
      </c>
      <c r="AY183" s="17" t="s">
        <v>175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89</v>
      </c>
      <c r="BK183" s="157">
        <f t="shared" si="19"/>
        <v>0</v>
      </c>
      <c r="BL183" s="17" t="s">
        <v>182</v>
      </c>
      <c r="BM183" s="156" t="s">
        <v>2398</v>
      </c>
    </row>
    <row r="184" spans="2:65" s="1" customFormat="1" ht="16.5" customHeight="1">
      <c r="B184" s="143"/>
      <c r="C184" s="144" t="s">
        <v>538</v>
      </c>
      <c r="D184" s="144" t="s">
        <v>178</v>
      </c>
      <c r="E184" s="145" t="s">
        <v>2737</v>
      </c>
      <c r="F184" s="146" t="s">
        <v>2738</v>
      </c>
      <c r="G184" s="147" t="s">
        <v>181</v>
      </c>
      <c r="H184" s="148">
        <v>50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42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182</v>
      </c>
      <c r="AT184" s="156" t="s">
        <v>178</v>
      </c>
      <c r="AU184" s="156" t="s">
        <v>83</v>
      </c>
      <c r="AY184" s="17" t="s">
        <v>175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89</v>
      </c>
      <c r="BK184" s="157">
        <f t="shared" si="19"/>
        <v>0</v>
      </c>
      <c r="BL184" s="17" t="s">
        <v>182</v>
      </c>
      <c r="BM184" s="156" t="s">
        <v>2406</v>
      </c>
    </row>
    <row r="185" spans="2:65" s="1" customFormat="1" ht="16.5" customHeight="1">
      <c r="B185" s="143"/>
      <c r="C185" s="144" t="s">
        <v>542</v>
      </c>
      <c r="D185" s="144" t="s">
        <v>178</v>
      </c>
      <c r="E185" s="145" t="s">
        <v>2739</v>
      </c>
      <c r="F185" s="146" t="s">
        <v>2740</v>
      </c>
      <c r="G185" s="147" t="s">
        <v>181</v>
      </c>
      <c r="H185" s="148">
        <v>2</v>
      </c>
      <c r="I185" s="149"/>
      <c r="J185" s="150">
        <f t="shared" si="10"/>
        <v>0</v>
      </c>
      <c r="K185" s="151"/>
      <c r="L185" s="32"/>
      <c r="M185" s="152" t="s">
        <v>1</v>
      </c>
      <c r="N185" s="153" t="s">
        <v>42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182</v>
      </c>
      <c r="AT185" s="156" t="s">
        <v>178</v>
      </c>
      <c r="AU185" s="156" t="s">
        <v>83</v>
      </c>
      <c r="AY185" s="17" t="s">
        <v>175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89</v>
      </c>
      <c r="BK185" s="157">
        <f t="shared" si="19"/>
        <v>0</v>
      </c>
      <c r="BL185" s="17" t="s">
        <v>182</v>
      </c>
      <c r="BM185" s="156" t="s">
        <v>2418</v>
      </c>
    </row>
    <row r="186" spans="2:65" s="1" customFormat="1" ht="16.5" customHeight="1">
      <c r="B186" s="143"/>
      <c r="C186" s="144" t="s">
        <v>554</v>
      </c>
      <c r="D186" s="144" t="s">
        <v>178</v>
      </c>
      <c r="E186" s="145" t="s">
        <v>2741</v>
      </c>
      <c r="F186" s="146" t="s">
        <v>2742</v>
      </c>
      <c r="G186" s="147" t="s">
        <v>181</v>
      </c>
      <c r="H186" s="148">
        <v>2</v>
      </c>
      <c r="I186" s="149"/>
      <c r="J186" s="150">
        <f t="shared" ref="J186:J209" si="20">ROUND(I186*H186,2)</f>
        <v>0</v>
      </c>
      <c r="K186" s="151"/>
      <c r="L186" s="32"/>
      <c r="M186" s="152" t="s">
        <v>1</v>
      </c>
      <c r="N186" s="153" t="s">
        <v>42</v>
      </c>
      <c r="P186" s="154">
        <f t="shared" ref="P186:P209" si="21">O186*H186</f>
        <v>0</v>
      </c>
      <c r="Q186" s="154">
        <v>0</v>
      </c>
      <c r="R186" s="154">
        <f t="shared" ref="R186:R209" si="22">Q186*H186</f>
        <v>0</v>
      </c>
      <c r="S186" s="154">
        <v>0</v>
      </c>
      <c r="T186" s="155">
        <f t="shared" ref="T186:T209" si="23">S186*H186</f>
        <v>0</v>
      </c>
      <c r="AR186" s="156" t="s">
        <v>182</v>
      </c>
      <c r="AT186" s="156" t="s">
        <v>178</v>
      </c>
      <c r="AU186" s="156" t="s">
        <v>83</v>
      </c>
      <c r="AY186" s="17" t="s">
        <v>175</v>
      </c>
      <c r="BE186" s="157">
        <f t="shared" ref="BE186:BE209" si="24">IF(N186="základná",J186,0)</f>
        <v>0</v>
      </c>
      <c r="BF186" s="157">
        <f t="shared" ref="BF186:BF209" si="25">IF(N186="znížená",J186,0)</f>
        <v>0</v>
      </c>
      <c r="BG186" s="157">
        <f t="shared" ref="BG186:BG209" si="26">IF(N186="zákl. prenesená",J186,0)</f>
        <v>0</v>
      </c>
      <c r="BH186" s="157">
        <f t="shared" ref="BH186:BH209" si="27">IF(N186="zníž. prenesená",J186,0)</f>
        <v>0</v>
      </c>
      <c r="BI186" s="157">
        <f t="shared" ref="BI186:BI209" si="28">IF(N186="nulová",J186,0)</f>
        <v>0</v>
      </c>
      <c r="BJ186" s="17" t="s">
        <v>89</v>
      </c>
      <c r="BK186" s="157">
        <f t="shared" ref="BK186:BK209" si="29">ROUND(I186*H186,2)</f>
        <v>0</v>
      </c>
      <c r="BL186" s="17" t="s">
        <v>182</v>
      </c>
      <c r="BM186" s="156" t="s">
        <v>2423</v>
      </c>
    </row>
    <row r="187" spans="2:65" s="1" customFormat="1" ht="16.5" customHeight="1">
      <c r="B187" s="143"/>
      <c r="C187" s="144" t="s">
        <v>559</v>
      </c>
      <c r="D187" s="144" t="s">
        <v>178</v>
      </c>
      <c r="E187" s="145" t="s">
        <v>2743</v>
      </c>
      <c r="F187" s="146" t="s">
        <v>2744</v>
      </c>
      <c r="G187" s="147" t="s">
        <v>181</v>
      </c>
      <c r="H187" s="148">
        <v>2</v>
      </c>
      <c r="I187" s="149"/>
      <c r="J187" s="150">
        <f t="shared" si="20"/>
        <v>0</v>
      </c>
      <c r="K187" s="151"/>
      <c r="L187" s="32"/>
      <c r="M187" s="152" t="s">
        <v>1</v>
      </c>
      <c r="N187" s="153" t="s">
        <v>42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182</v>
      </c>
      <c r="AT187" s="156" t="s">
        <v>178</v>
      </c>
      <c r="AU187" s="156" t="s">
        <v>83</v>
      </c>
      <c r="AY187" s="17" t="s">
        <v>175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89</v>
      </c>
      <c r="BK187" s="157">
        <f t="shared" si="29"/>
        <v>0</v>
      </c>
      <c r="BL187" s="17" t="s">
        <v>182</v>
      </c>
      <c r="BM187" s="156" t="s">
        <v>2436</v>
      </c>
    </row>
    <row r="188" spans="2:65" s="1" customFormat="1" ht="16.5" customHeight="1">
      <c r="B188" s="143"/>
      <c r="C188" s="144" t="s">
        <v>566</v>
      </c>
      <c r="D188" s="144" t="s">
        <v>178</v>
      </c>
      <c r="E188" s="145" t="s">
        <v>2745</v>
      </c>
      <c r="F188" s="146" t="s">
        <v>2746</v>
      </c>
      <c r="G188" s="147" t="s">
        <v>181</v>
      </c>
      <c r="H188" s="148">
        <v>4</v>
      </c>
      <c r="I188" s="149"/>
      <c r="J188" s="150">
        <f t="shared" si="20"/>
        <v>0</v>
      </c>
      <c r="K188" s="151"/>
      <c r="L188" s="32"/>
      <c r="M188" s="152" t="s">
        <v>1</v>
      </c>
      <c r="N188" s="153" t="s">
        <v>42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182</v>
      </c>
      <c r="AT188" s="156" t="s">
        <v>178</v>
      </c>
      <c r="AU188" s="156" t="s">
        <v>83</v>
      </c>
      <c r="AY188" s="17" t="s">
        <v>175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89</v>
      </c>
      <c r="BK188" s="157">
        <f t="shared" si="29"/>
        <v>0</v>
      </c>
      <c r="BL188" s="17" t="s">
        <v>182</v>
      </c>
      <c r="BM188" s="156" t="s">
        <v>2447</v>
      </c>
    </row>
    <row r="189" spans="2:65" s="1" customFormat="1" ht="16.5" customHeight="1">
      <c r="B189" s="143"/>
      <c r="C189" s="144" t="s">
        <v>578</v>
      </c>
      <c r="D189" s="144" t="s">
        <v>178</v>
      </c>
      <c r="E189" s="145" t="s">
        <v>2747</v>
      </c>
      <c r="F189" s="146" t="s">
        <v>2748</v>
      </c>
      <c r="G189" s="147" t="s">
        <v>181</v>
      </c>
      <c r="H189" s="148">
        <v>64</v>
      </c>
      <c r="I189" s="149"/>
      <c r="J189" s="150">
        <f t="shared" si="20"/>
        <v>0</v>
      </c>
      <c r="K189" s="151"/>
      <c r="L189" s="32"/>
      <c r="M189" s="152" t="s">
        <v>1</v>
      </c>
      <c r="N189" s="153" t="s">
        <v>42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182</v>
      </c>
      <c r="AT189" s="156" t="s">
        <v>178</v>
      </c>
      <c r="AU189" s="156" t="s">
        <v>83</v>
      </c>
      <c r="AY189" s="17" t="s">
        <v>175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89</v>
      </c>
      <c r="BK189" s="157">
        <f t="shared" si="29"/>
        <v>0</v>
      </c>
      <c r="BL189" s="17" t="s">
        <v>182</v>
      </c>
      <c r="BM189" s="156" t="s">
        <v>2457</v>
      </c>
    </row>
    <row r="190" spans="2:65" s="1" customFormat="1" ht="16.5" customHeight="1">
      <c r="B190" s="143"/>
      <c r="C190" s="144" t="s">
        <v>583</v>
      </c>
      <c r="D190" s="144" t="s">
        <v>178</v>
      </c>
      <c r="E190" s="145" t="s">
        <v>2749</v>
      </c>
      <c r="F190" s="146" t="s">
        <v>2750</v>
      </c>
      <c r="G190" s="147" t="s">
        <v>181</v>
      </c>
      <c r="H190" s="148">
        <v>2</v>
      </c>
      <c r="I190" s="149"/>
      <c r="J190" s="150">
        <f t="shared" si="20"/>
        <v>0</v>
      </c>
      <c r="K190" s="151"/>
      <c r="L190" s="32"/>
      <c r="M190" s="152" t="s">
        <v>1</v>
      </c>
      <c r="N190" s="153" t="s">
        <v>42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AR190" s="156" t="s">
        <v>182</v>
      </c>
      <c r="AT190" s="156" t="s">
        <v>178</v>
      </c>
      <c r="AU190" s="156" t="s">
        <v>83</v>
      </c>
      <c r="AY190" s="17" t="s">
        <v>175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89</v>
      </c>
      <c r="BK190" s="157">
        <f t="shared" si="29"/>
        <v>0</v>
      </c>
      <c r="BL190" s="17" t="s">
        <v>182</v>
      </c>
      <c r="BM190" s="156" t="s">
        <v>2473</v>
      </c>
    </row>
    <row r="191" spans="2:65" s="1" customFormat="1" ht="16.5" customHeight="1">
      <c r="B191" s="143"/>
      <c r="C191" s="144" t="s">
        <v>588</v>
      </c>
      <c r="D191" s="144" t="s">
        <v>178</v>
      </c>
      <c r="E191" s="145" t="s">
        <v>2751</v>
      </c>
      <c r="F191" s="146" t="s">
        <v>2752</v>
      </c>
      <c r="G191" s="147" t="s">
        <v>181</v>
      </c>
      <c r="H191" s="148">
        <v>26</v>
      </c>
      <c r="I191" s="149"/>
      <c r="J191" s="150">
        <f t="shared" si="20"/>
        <v>0</v>
      </c>
      <c r="K191" s="151"/>
      <c r="L191" s="32"/>
      <c r="M191" s="152" t="s">
        <v>1</v>
      </c>
      <c r="N191" s="153" t="s">
        <v>42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AR191" s="156" t="s">
        <v>182</v>
      </c>
      <c r="AT191" s="156" t="s">
        <v>178</v>
      </c>
      <c r="AU191" s="156" t="s">
        <v>83</v>
      </c>
      <c r="AY191" s="17" t="s">
        <v>175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89</v>
      </c>
      <c r="BK191" s="157">
        <f t="shared" si="29"/>
        <v>0</v>
      </c>
      <c r="BL191" s="17" t="s">
        <v>182</v>
      </c>
      <c r="BM191" s="156" t="s">
        <v>2481</v>
      </c>
    </row>
    <row r="192" spans="2:65" s="1" customFormat="1" ht="16.5" customHeight="1">
      <c r="B192" s="143"/>
      <c r="C192" s="144" t="s">
        <v>593</v>
      </c>
      <c r="D192" s="144" t="s">
        <v>178</v>
      </c>
      <c r="E192" s="145" t="s">
        <v>2753</v>
      </c>
      <c r="F192" s="146" t="s">
        <v>2754</v>
      </c>
      <c r="G192" s="147" t="s">
        <v>181</v>
      </c>
      <c r="H192" s="148">
        <v>14</v>
      </c>
      <c r="I192" s="149"/>
      <c r="J192" s="150">
        <f t="shared" si="20"/>
        <v>0</v>
      </c>
      <c r="K192" s="151"/>
      <c r="L192" s="32"/>
      <c r="M192" s="152" t="s">
        <v>1</v>
      </c>
      <c r="N192" s="153" t="s">
        <v>42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AR192" s="156" t="s">
        <v>182</v>
      </c>
      <c r="AT192" s="156" t="s">
        <v>178</v>
      </c>
      <c r="AU192" s="156" t="s">
        <v>83</v>
      </c>
      <c r="AY192" s="17" t="s">
        <v>175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7" t="s">
        <v>89</v>
      </c>
      <c r="BK192" s="157">
        <f t="shared" si="29"/>
        <v>0</v>
      </c>
      <c r="BL192" s="17" t="s">
        <v>182</v>
      </c>
      <c r="BM192" s="156" t="s">
        <v>2497</v>
      </c>
    </row>
    <row r="193" spans="2:65" s="1" customFormat="1" ht="16.5" customHeight="1">
      <c r="B193" s="143"/>
      <c r="C193" s="144" t="s">
        <v>441</v>
      </c>
      <c r="D193" s="144" t="s">
        <v>178</v>
      </c>
      <c r="E193" s="145" t="s">
        <v>2755</v>
      </c>
      <c r="F193" s="146" t="s">
        <v>2756</v>
      </c>
      <c r="G193" s="147" t="s">
        <v>181</v>
      </c>
      <c r="H193" s="148">
        <v>4</v>
      </c>
      <c r="I193" s="149"/>
      <c r="J193" s="150">
        <f t="shared" si="20"/>
        <v>0</v>
      </c>
      <c r="K193" s="151"/>
      <c r="L193" s="32"/>
      <c r="M193" s="152" t="s">
        <v>1</v>
      </c>
      <c r="N193" s="153" t="s">
        <v>42</v>
      </c>
      <c r="P193" s="154">
        <f t="shared" si="21"/>
        <v>0</v>
      </c>
      <c r="Q193" s="154">
        <v>0</v>
      </c>
      <c r="R193" s="154">
        <f t="shared" si="22"/>
        <v>0</v>
      </c>
      <c r="S193" s="154">
        <v>0</v>
      </c>
      <c r="T193" s="155">
        <f t="shared" si="23"/>
        <v>0</v>
      </c>
      <c r="AR193" s="156" t="s">
        <v>182</v>
      </c>
      <c r="AT193" s="156" t="s">
        <v>178</v>
      </c>
      <c r="AU193" s="156" t="s">
        <v>83</v>
      </c>
      <c r="AY193" s="17" t="s">
        <v>175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89</v>
      </c>
      <c r="BK193" s="157">
        <f t="shared" si="29"/>
        <v>0</v>
      </c>
      <c r="BL193" s="17" t="s">
        <v>182</v>
      </c>
      <c r="BM193" s="156" t="s">
        <v>2757</v>
      </c>
    </row>
    <row r="194" spans="2:65" s="1" customFormat="1" ht="16.5" customHeight="1">
      <c r="B194" s="143"/>
      <c r="C194" s="144" t="s">
        <v>603</v>
      </c>
      <c r="D194" s="144" t="s">
        <v>178</v>
      </c>
      <c r="E194" s="145" t="s">
        <v>2758</v>
      </c>
      <c r="F194" s="146" t="s">
        <v>2759</v>
      </c>
      <c r="G194" s="147" t="s">
        <v>181</v>
      </c>
      <c r="H194" s="148">
        <v>18</v>
      </c>
      <c r="I194" s="149"/>
      <c r="J194" s="150">
        <f t="shared" si="20"/>
        <v>0</v>
      </c>
      <c r="K194" s="151"/>
      <c r="L194" s="32"/>
      <c r="M194" s="152" t="s">
        <v>1</v>
      </c>
      <c r="N194" s="153" t="s">
        <v>42</v>
      </c>
      <c r="P194" s="154">
        <f t="shared" si="21"/>
        <v>0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AR194" s="156" t="s">
        <v>182</v>
      </c>
      <c r="AT194" s="156" t="s">
        <v>178</v>
      </c>
      <c r="AU194" s="156" t="s">
        <v>83</v>
      </c>
      <c r="AY194" s="17" t="s">
        <v>175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7" t="s">
        <v>89</v>
      </c>
      <c r="BK194" s="157">
        <f t="shared" si="29"/>
        <v>0</v>
      </c>
      <c r="BL194" s="17" t="s">
        <v>182</v>
      </c>
      <c r="BM194" s="156" t="s">
        <v>2760</v>
      </c>
    </row>
    <row r="195" spans="2:65" s="1" customFormat="1" ht="16.5" customHeight="1">
      <c r="B195" s="143"/>
      <c r="C195" s="144" t="s">
        <v>607</v>
      </c>
      <c r="D195" s="144" t="s">
        <v>178</v>
      </c>
      <c r="E195" s="145" t="s">
        <v>2761</v>
      </c>
      <c r="F195" s="146" t="s">
        <v>2762</v>
      </c>
      <c r="G195" s="147" t="s">
        <v>181</v>
      </c>
      <c r="H195" s="148">
        <v>2</v>
      </c>
      <c r="I195" s="149"/>
      <c r="J195" s="150">
        <f t="shared" si="20"/>
        <v>0</v>
      </c>
      <c r="K195" s="151"/>
      <c r="L195" s="32"/>
      <c r="M195" s="152" t="s">
        <v>1</v>
      </c>
      <c r="N195" s="153" t="s">
        <v>42</v>
      </c>
      <c r="P195" s="154">
        <f t="shared" si="21"/>
        <v>0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AR195" s="156" t="s">
        <v>182</v>
      </c>
      <c r="AT195" s="156" t="s">
        <v>178</v>
      </c>
      <c r="AU195" s="156" t="s">
        <v>83</v>
      </c>
      <c r="AY195" s="17" t="s">
        <v>175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7" t="s">
        <v>89</v>
      </c>
      <c r="BK195" s="157">
        <f t="shared" si="29"/>
        <v>0</v>
      </c>
      <c r="BL195" s="17" t="s">
        <v>182</v>
      </c>
      <c r="BM195" s="156" t="s">
        <v>2763</v>
      </c>
    </row>
    <row r="196" spans="2:65" s="1" customFormat="1" ht="16.5" customHeight="1">
      <c r="B196" s="143"/>
      <c r="C196" s="144" t="s">
        <v>612</v>
      </c>
      <c r="D196" s="144" t="s">
        <v>178</v>
      </c>
      <c r="E196" s="145" t="s">
        <v>2764</v>
      </c>
      <c r="F196" s="146" t="s">
        <v>2765</v>
      </c>
      <c r="G196" s="147" t="s">
        <v>181</v>
      </c>
      <c r="H196" s="148">
        <v>6</v>
      </c>
      <c r="I196" s="149"/>
      <c r="J196" s="150">
        <f t="shared" si="20"/>
        <v>0</v>
      </c>
      <c r="K196" s="151"/>
      <c r="L196" s="32"/>
      <c r="M196" s="152" t="s">
        <v>1</v>
      </c>
      <c r="N196" s="153" t="s">
        <v>42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AR196" s="156" t="s">
        <v>182</v>
      </c>
      <c r="AT196" s="156" t="s">
        <v>178</v>
      </c>
      <c r="AU196" s="156" t="s">
        <v>83</v>
      </c>
      <c r="AY196" s="17" t="s">
        <v>175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7" t="s">
        <v>89</v>
      </c>
      <c r="BK196" s="157">
        <f t="shared" si="29"/>
        <v>0</v>
      </c>
      <c r="BL196" s="17" t="s">
        <v>182</v>
      </c>
      <c r="BM196" s="156" t="s">
        <v>2766</v>
      </c>
    </row>
    <row r="197" spans="2:65" s="1" customFormat="1" ht="16.5" customHeight="1">
      <c r="B197" s="143"/>
      <c r="C197" s="144" t="s">
        <v>616</v>
      </c>
      <c r="D197" s="144" t="s">
        <v>178</v>
      </c>
      <c r="E197" s="145" t="s">
        <v>2767</v>
      </c>
      <c r="F197" s="146" t="s">
        <v>2768</v>
      </c>
      <c r="G197" s="147" t="s">
        <v>181</v>
      </c>
      <c r="H197" s="148">
        <v>4</v>
      </c>
      <c r="I197" s="149"/>
      <c r="J197" s="150">
        <f t="shared" si="20"/>
        <v>0</v>
      </c>
      <c r="K197" s="151"/>
      <c r="L197" s="32"/>
      <c r="M197" s="152" t="s">
        <v>1</v>
      </c>
      <c r="N197" s="153" t="s">
        <v>42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AR197" s="156" t="s">
        <v>182</v>
      </c>
      <c r="AT197" s="156" t="s">
        <v>178</v>
      </c>
      <c r="AU197" s="156" t="s">
        <v>83</v>
      </c>
      <c r="AY197" s="17" t="s">
        <v>175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89</v>
      </c>
      <c r="BK197" s="157">
        <f t="shared" si="29"/>
        <v>0</v>
      </c>
      <c r="BL197" s="17" t="s">
        <v>182</v>
      </c>
      <c r="BM197" s="156" t="s">
        <v>2769</v>
      </c>
    </row>
    <row r="198" spans="2:65" s="1" customFormat="1" ht="16.5" customHeight="1">
      <c r="B198" s="143"/>
      <c r="C198" s="144" t="s">
        <v>620</v>
      </c>
      <c r="D198" s="144" t="s">
        <v>178</v>
      </c>
      <c r="E198" s="145" t="s">
        <v>2770</v>
      </c>
      <c r="F198" s="146" t="s">
        <v>2771</v>
      </c>
      <c r="G198" s="147" t="s">
        <v>181</v>
      </c>
      <c r="H198" s="148">
        <v>2</v>
      </c>
      <c r="I198" s="149"/>
      <c r="J198" s="150">
        <f t="shared" si="20"/>
        <v>0</v>
      </c>
      <c r="K198" s="151"/>
      <c r="L198" s="32"/>
      <c r="M198" s="152" t="s">
        <v>1</v>
      </c>
      <c r="N198" s="153" t="s">
        <v>42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182</v>
      </c>
      <c r="AT198" s="156" t="s">
        <v>178</v>
      </c>
      <c r="AU198" s="156" t="s">
        <v>83</v>
      </c>
      <c r="AY198" s="17" t="s">
        <v>175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89</v>
      </c>
      <c r="BK198" s="157">
        <f t="shared" si="29"/>
        <v>0</v>
      </c>
      <c r="BL198" s="17" t="s">
        <v>182</v>
      </c>
      <c r="BM198" s="156" t="s">
        <v>2772</v>
      </c>
    </row>
    <row r="199" spans="2:65" s="1" customFormat="1" ht="16.5" customHeight="1">
      <c r="B199" s="143"/>
      <c r="C199" s="144" t="s">
        <v>624</v>
      </c>
      <c r="D199" s="144" t="s">
        <v>178</v>
      </c>
      <c r="E199" s="145" t="s">
        <v>2773</v>
      </c>
      <c r="F199" s="146" t="s">
        <v>2774</v>
      </c>
      <c r="G199" s="147" t="s">
        <v>181</v>
      </c>
      <c r="H199" s="148">
        <v>10</v>
      </c>
      <c r="I199" s="149"/>
      <c r="J199" s="150">
        <f t="shared" si="20"/>
        <v>0</v>
      </c>
      <c r="K199" s="151"/>
      <c r="L199" s="32"/>
      <c r="M199" s="152" t="s">
        <v>1</v>
      </c>
      <c r="N199" s="153" t="s">
        <v>42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182</v>
      </c>
      <c r="AT199" s="156" t="s">
        <v>178</v>
      </c>
      <c r="AU199" s="156" t="s">
        <v>83</v>
      </c>
      <c r="AY199" s="17" t="s">
        <v>175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89</v>
      </c>
      <c r="BK199" s="157">
        <f t="shared" si="29"/>
        <v>0</v>
      </c>
      <c r="BL199" s="17" t="s">
        <v>182</v>
      </c>
      <c r="BM199" s="156" t="s">
        <v>2775</v>
      </c>
    </row>
    <row r="200" spans="2:65" s="1" customFormat="1" ht="16.5" customHeight="1">
      <c r="B200" s="143"/>
      <c r="C200" s="144" t="s">
        <v>628</v>
      </c>
      <c r="D200" s="144" t="s">
        <v>178</v>
      </c>
      <c r="E200" s="145" t="s">
        <v>2776</v>
      </c>
      <c r="F200" s="146" t="s">
        <v>2777</v>
      </c>
      <c r="G200" s="147" t="s">
        <v>181</v>
      </c>
      <c r="H200" s="148">
        <v>8</v>
      </c>
      <c r="I200" s="149"/>
      <c r="J200" s="150">
        <f t="shared" si="20"/>
        <v>0</v>
      </c>
      <c r="K200" s="151"/>
      <c r="L200" s="32"/>
      <c r="M200" s="152" t="s">
        <v>1</v>
      </c>
      <c r="N200" s="153" t="s">
        <v>42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182</v>
      </c>
      <c r="AT200" s="156" t="s">
        <v>178</v>
      </c>
      <c r="AU200" s="156" t="s">
        <v>83</v>
      </c>
      <c r="AY200" s="17" t="s">
        <v>175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89</v>
      </c>
      <c r="BK200" s="157">
        <f t="shared" si="29"/>
        <v>0</v>
      </c>
      <c r="BL200" s="17" t="s">
        <v>182</v>
      </c>
      <c r="BM200" s="156" t="s">
        <v>2778</v>
      </c>
    </row>
    <row r="201" spans="2:65" s="1" customFormat="1" ht="16.5" customHeight="1">
      <c r="B201" s="143"/>
      <c r="C201" s="144" t="s">
        <v>632</v>
      </c>
      <c r="D201" s="144" t="s">
        <v>178</v>
      </c>
      <c r="E201" s="145" t="s">
        <v>2779</v>
      </c>
      <c r="F201" s="146" t="s">
        <v>2780</v>
      </c>
      <c r="G201" s="147" t="s">
        <v>181</v>
      </c>
      <c r="H201" s="148">
        <v>6</v>
      </c>
      <c r="I201" s="149"/>
      <c r="J201" s="150">
        <f t="shared" si="20"/>
        <v>0</v>
      </c>
      <c r="K201" s="151"/>
      <c r="L201" s="32"/>
      <c r="M201" s="152" t="s">
        <v>1</v>
      </c>
      <c r="N201" s="153" t="s">
        <v>42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182</v>
      </c>
      <c r="AT201" s="156" t="s">
        <v>178</v>
      </c>
      <c r="AU201" s="156" t="s">
        <v>83</v>
      </c>
      <c r="AY201" s="17" t="s">
        <v>175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89</v>
      </c>
      <c r="BK201" s="157">
        <f t="shared" si="29"/>
        <v>0</v>
      </c>
      <c r="BL201" s="17" t="s">
        <v>182</v>
      </c>
      <c r="BM201" s="156" t="s">
        <v>2781</v>
      </c>
    </row>
    <row r="202" spans="2:65" s="1" customFormat="1" ht="16.5" customHeight="1">
      <c r="B202" s="143"/>
      <c r="C202" s="144" t="s">
        <v>636</v>
      </c>
      <c r="D202" s="144" t="s">
        <v>178</v>
      </c>
      <c r="E202" s="145" t="s">
        <v>2782</v>
      </c>
      <c r="F202" s="146" t="s">
        <v>2783</v>
      </c>
      <c r="G202" s="147" t="s">
        <v>181</v>
      </c>
      <c r="H202" s="148">
        <v>10</v>
      </c>
      <c r="I202" s="149"/>
      <c r="J202" s="150">
        <f t="shared" si="20"/>
        <v>0</v>
      </c>
      <c r="K202" s="151"/>
      <c r="L202" s="32"/>
      <c r="M202" s="152" t="s">
        <v>1</v>
      </c>
      <c r="N202" s="153" t="s">
        <v>42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182</v>
      </c>
      <c r="AT202" s="156" t="s">
        <v>178</v>
      </c>
      <c r="AU202" s="156" t="s">
        <v>83</v>
      </c>
      <c r="AY202" s="17" t="s">
        <v>175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89</v>
      </c>
      <c r="BK202" s="157">
        <f t="shared" si="29"/>
        <v>0</v>
      </c>
      <c r="BL202" s="17" t="s">
        <v>182</v>
      </c>
      <c r="BM202" s="156" t="s">
        <v>2784</v>
      </c>
    </row>
    <row r="203" spans="2:65" s="1" customFormat="1" ht="16.5" customHeight="1">
      <c r="B203" s="143"/>
      <c r="C203" s="144" t="s">
        <v>640</v>
      </c>
      <c r="D203" s="144" t="s">
        <v>178</v>
      </c>
      <c r="E203" s="145" t="s">
        <v>2785</v>
      </c>
      <c r="F203" s="146" t="s">
        <v>2786</v>
      </c>
      <c r="G203" s="147" t="s">
        <v>181</v>
      </c>
      <c r="H203" s="148">
        <v>4</v>
      </c>
      <c r="I203" s="149"/>
      <c r="J203" s="150">
        <f t="shared" si="20"/>
        <v>0</v>
      </c>
      <c r="K203" s="151"/>
      <c r="L203" s="32"/>
      <c r="M203" s="152" t="s">
        <v>1</v>
      </c>
      <c r="N203" s="153" t="s">
        <v>42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182</v>
      </c>
      <c r="AT203" s="156" t="s">
        <v>178</v>
      </c>
      <c r="AU203" s="156" t="s">
        <v>83</v>
      </c>
      <c r="AY203" s="17" t="s">
        <v>175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89</v>
      </c>
      <c r="BK203" s="157">
        <f t="shared" si="29"/>
        <v>0</v>
      </c>
      <c r="BL203" s="17" t="s">
        <v>182</v>
      </c>
      <c r="BM203" s="156" t="s">
        <v>2787</v>
      </c>
    </row>
    <row r="204" spans="2:65" s="1" customFormat="1" ht="16.5" customHeight="1">
      <c r="B204" s="143"/>
      <c r="C204" s="144" t="s">
        <v>644</v>
      </c>
      <c r="D204" s="144" t="s">
        <v>178</v>
      </c>
      <c r="E204" s="145" t="s">
        <v>2788</v>
      </c>
      <c r="F204" s="146" t="s">
        <v>2789</v>
      </c>
      <c r="G204" s="147" t="s">
        <v>181</v>
      </c>
      <c r="H204" s="148">
        <v>4</v>
      </c>
      <c r="I204" s="149"/>
      <c r="J204" s="150">
        <f t="shared" si="20"/>
        <v>0</v>
      </c>
      <c r="K204" s="151"/>
      <c r="L204" s="32"/>
      <c r="M204" s="152" t="s">
        <v>1</v>
      </c>
      <c r="N204" s="153" t="s">
        <v>42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AR204" s="156" t="s">
        <v>182</v>
      </c>
      <c r="AT204" s="156" t="s">
        <v>178</v>
      </c>
      <c r="AU204" s="156" t="s">
        <v>83</v>
      </c>
      <c r="AY204" s="17" t="s">
        <v>175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89</v>
      </c>
      <c r="BK204" s="157">
        <f t="shared" si="29"/>
        <v>0</v>
      </c>
      <c r="BL204" s="17" t="s">
        <v>182</v>
      </c>
      <c r="BM204" s="156" t="s">
        <v>2790</v>
      </c>
    </row>
    <row r="205" spans="2:65" s="1" customFormat="1" ht="16.5" customHeight="1">
      <c r="B205" s="143"/>
      <c r="C205" s="144" t="s">
        <v>650</v>
      </c>
      <c r="D205" s="144" t="s">
        <v>178</v>
      </c>
      <c r="E205" s="145" t="s">
        <v>2791</v>
      </c>
      <c r="F205" s="146" t="s">
        <v>2792</v>
      </c>
      <c r="G205" s="147" t="s">
        <v>181</v>
      </c>
      <c r="H205" s="148">
        <v>2</v>
      </c>
      <c r="I205" s="149"/>
      <c r="J205" s="150">
        <f t="shared" si="20"/>
        <v>0</v>
      </c>
      <c r="K205" s="151"/>
      <c r="L205" s="32"/>
      <c r="M205" s="152" t="s">
        <v>1</v>
      </c>
      <c r="N205" s="153" t="s">
        <v>42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182</v>
      </c>
      <c r="AT205" s="156" t="s">
        <v>178</v>
      </c>
      <c r="AU205" s="156" t="s">
        <v>83</v>
      </c>
      <c r="AY205" s="17" t="s">
        <v>175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89</v>
      </c>
      <c r="BK205" s="157">
        <f t="shared" si="29"/>
        <v>0</v>
      </c>
      <c r="BL205" s="17" t="s">
        <v>182</v>
      </c>
      <c r="BM205" s="156" t="s">
        <v>2793</v>
      </c>
    </row>
    <row r="206" spans="2:65" s="1" customFormat="1" ht="16.5" customHeight="1">
      <c r="B206" s="143"/>
      <c r="C206" s="144" t="s">
        <v>654</v>
      </c>
      <c r="D206" s="144" t="s">
        <v>178</v>
      </c>
      <c r="E206" s="145" t="s">
        <v>2794</v>
      </c>
      <c r="F206" s="146" t="s">
        <v>2795</v>
      </c>
      <c r="G206" s="147" t="s">
        <v>181</v>
      </c>
      <c r="H206" s="148">
        <v>2</v>
      </c>
      <c r="I206" s="149"/>
      <c r="J206" s="150">
        <f t="shared" si="20"/>
        <v>0</v>
      </c>
      <c r="K206" s="151"/>
      <c r="L206" s="32"/>
      <c r="M206" s="152" t="s">
        <v>1</v>
      </c>
      <c r="N206" s="153" t="s">
        <v>42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182</v>
      </c>
      <c r="AT206" s="156" t="s">
        <v>178</v>
      </c>
      <c r="AU206" s="156" t="s">
        <v>83</v>
      </c>
      <c r="AY206" s="17" t="s">
        <v>175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89</v>
      </c>
      <c r="BK206" s="157">
        <f t="shared" si="29"/>
        <v>0</v>
      </c>
      <c r="BL206" s="17" t="s">
        <v>182</v>
      </c>
      <c r="BM206" s="156" t="s">
        <v>2796</v>
      </c>
    </row>
    <row r="207" spans="2:65" s="1" customFormat="1" ht="16.5" customHeight="1">
      <c r="B207" s="143"/>
      <c r="C207" s="144" t="s">
        <v>658</v>
      </c>
      <c r="D207" s="144" t="s">
        <v>178</v>
      </c>
      <c r="E207" s="145" t="s">
        <v>2797</v>
      </c>
      <c r="F207" s="146" t="s">
        <v>2798</v>
      </c>
      <c r="G207" s="147" t="s">
        <v>181</v>
      </c>
      <c r="H207" s="148">
        <v>4</v>
      </c>
      <c r="I207" s="149"/>
      <c r="J207" s="150">
        <f t="shared" si="20"/>
        <v>0</v>
      </c>
      <c r="K207" s="151"/>
      <c r="L207" s="32"/>
      <c r="M207" s="152" t="s">
        <v>1</v>
      </c>
      <c r="N207" s="153" t="s">
        <v>42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AR207" s="156" t="s">
        <v>182</v>
      </c>
      <c r="AT207" s="156" t="s">
        <v>178</v>
      </c>
      <c r="AU207" s="156" t="s">
        <v>83</v>
      </c>
      <c r="AY207" s="17" t="s">
        <v>175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7" t="s">
        <v>89</v>
      </c>
      <c r="BK207" s="157">
        <f t="shared" si="29"/>
        <v>0</v>
      </c>
      <c r="BL207" s="17" t="s">
        <v>182</v>
      </c>
      <c r="BM207" s="156" t="s">
        <v>2799</v>
      </c>
    </row>
    <row r="208" spans="2:65" s="1" customFormat="1" ht="16.5" customHeight="1">
      <c r="B208" s="143"/>
      <c r="C208" s="144" t="s">
        <v>664</v>
      </c>
      <c r="D208" s="144" t="s">
        <v>178</v>
      </c>
      <c r="E208" s="145" t="s">
        <v>2800</v>
      </c>
      <c r="F208" s="146" t="s">
        <v>2801</v>
      </c>
      <c r="G208" s="147" t="s">
        <v>181</v>
      </c>
      <c r="H208" s="148">
        <v>2</v>
      </c>
      <c r="I208" s="149"/>
      <c r="J208" s="150">
        <f t="shared" si="20"/>
        <v>0</v>
      </c>
      <c r="K208" s="151"/>
      <c r="L208" s="32"/>
      <c r="M208" s="152" t="s">
        <v>1</v>
      </c>
      <c r="N208" s="153" t="s">
        <v>42</v>
      </c>
      <c r="P208" s="154">
        <f t="shared" si="21"/>
        <v>0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AR208" s="156" t="s">
        <v>182</v>
      </c>
      <c r="AT208" s="156" t="s">
        <v>178</v>
      </c>
      <c r="AU208" s="156" t="s">
        <v>83</v>
      </c>
      <c r="AY208" s="17" t="s">
        <v>175</v>
      </c>
      <c r="BE208" s="157">
        <f t="shared" si="24"/>
        <v>0</v>
      </c>
      <c r="BF208" s="157">
        <f t="shared" si="25"/>
        <v>0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7" t="s">
        <v>89</v>
      </c>
      <c r="BK208" s="157">
        <f t="shared" si="29"/>
        <v>0</v>
      </c>
      <c r="BL208" s="17" t="s">
        <v>182</v>
      </c>
      <c r="BM208" s="156" t="s">
        <v>2802</v>
      </c>
    </row>
    <row r="209" spans="2:65" s="1" customFormat="1" ht="16.5" customHeight="1">
      <c r="B209" s="143"/>
      <c r="C209" s="144" t="s">
        <v>1010</v>
      </c>
      <c r="D209" s="144" t="s">
        <v>178</v>
      </c>
      <c r="E209" s="145" t="s">
        <v>2803</v>
      </c>
      <c r="F209" s="146" t="s">
        <v>2804</v>
      </c>
      <c r="G209" s="147" t="s">
        <v>181</v>
      </c>
      <c r="H209" s="148">
        <v>2</v>
      </c>
      <c r="I209" s="149"/>
      <c r="J209" s="150">
        <f t="shared" si="20"/>
        <v>0</v>
      </c>
      <c r="K209" s="151"/>
      <c r="L209" s="32"/>
      <c r="M209" s="152" t="s">
        <v>1</v>
      </c>
      <c r="N209" s="153" t="s">
        <v>42</v>
      </c>
      <c r="P209" s="154">
        <f t="shared" si="21"/>
        <v>0</v>
      </c>
      <c r="Q209" s="154">
        <v>0</v>
      </c>
      <c r="R209" s="154">
        <f t="shared" si="22"/>
        <v>0</v>
      </c>
      <c r="S209" s="154">
        <v>0</v>
      </c>
      <c r="T209" s="155">
        <f t="shared" si="23"/>
        <v>0</v>
      </c>
      <c r="AR209" s="156" t="s">
        <v>182</v>
      </c>
      <c r="AT209" s="156" t="s">
        <v>178</v>
      </c>
      <c r="AU209" s="156" t="s">
        <v>83</v>
      </c>
      <c r="AY209" s="17" t="s">
        <v>175</v>
      </c>
      <c r="BE209" s="157">
        <f t="shared" si="24"/>
        <v>0</v>
      </c>
      <c r="BF209" s="157">
        <f t="shared" si="25"/>
        <v>0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7" t="s">
        <v>89</v>
      </c>
      <c r="BK209" s="157">
        <f t="shared" si="29"/>
        <v>0</v>
      </c>
      <c r="BL209" s="17" t="s">
        <v>182</v>
      </c>
      <c r="BM209" s="156" t="s">
        <v>2805</v>
      </c>
    </row>
    <row r="210" spans="2:65" s="11" customFormat="1" ht="25.9" customHeight="1">
      <c r="B210" s="131"/>
      <c r="D210" s="132" t="s">
        <v>75</v>
      </c>
      <c r="E210" s="133" t="s">
        <v>2806</v>
      </c>
      <c r="F210" s="133" t="s">
        <v>2807</v>
      </c>
      <c r="I210" s="134"/>
      <c r="J210" s="135">
        <f>BK210</f>
        <v>0</v>
      </c>
      <c r="L210" s="131"/>
      <c r="M210" s="136"/>
      <c r="P210" s="137">
        <f>SUM(P211:P228)</f>
        <v>0</v>
      </c>
      <c r="R210" s="137">
        <f>SUM(R211:R228)</f>
        <v>0</v>
      </c>
      <c r="T210" s="138">
        <f>SUM(T211:T228)</f>
        <v>0</v>
      </c>
      <c r="AR210" s="132" t="s">
        <v>83</v>
      </c>
      <c r="AT210" s="139" t="s">
        <v>75</v>
      </c>
      <c r="AU210" s="139" t="s">
        <v>76</v>
      </c>
      <c r="AY210" s="132" t="s">
        <v>175</v>
      </c>
      <c r="BK210" s="140">
        <f>SUM(BK211:BK228)</f>
        <v>0</v>
      </c>
    </row>
    <row r="211" spans="2:65" s="1" customFormat="1" ht="16.5" customHeight="1">
      <c r="B211" s="143"/>
      <c r="C211" s="144" t="s">
        <v>1016</v>
      </c>
      <c r="D211" s="144" t="s">
        <v>178</v>
      </c>
      <c r="E211" s="145" t="s">
        <v>2808</v>
      </c>
      <c r="F211" s="146" t="s">
        <v>2809</v>
      </c>
      <c r="G211" s="147" t="s">
        <v>181</v>
      </c>
      <c r="H211" s="148">
        <v>2</v>
      </c>
      <c r="I211" s="149"/>
      <c r="J211" s="150">
        <f t="shared" ref="J211:J228" si="30">ROUND(I211*H211,2)</f>
        <v>0</v>
      </c>
      <c r="K211" s="151"/>
      <c r="L211" s="32"/>
      <c r="M211" s="152" t="s">
        <v>1</v>
      </c>
      <c r="N211" s="153" t="s">
        <v>42</v>
      </c>
      <c r="P211" s="154">
        <f t="shared" ref="P211:P228" si="31">O211*H211</f>
        <v>0</v>
      </c>
      <c r="Q211" s="154">
        <v>0</v>
      </c>
      <c r="R211" s="154">
        <f t="shared" ref="R211:R228" si="32">Q211*H211</f>
        <v>0</v>
      </c>
      <c r="S211" s="154">
        <v>0</v>
      </c>
      <c r="T211" s="155">
        <f t="shared" ref="T211:T228" si="33">S211*H211</f>
        <v>0</v>
      </c>
      <c r="AR211" s="156" t="s">
        <v>182</v>
      </c>
      <c r="AT211" s="156" t="s">
        <v>178</v>
      </c>
      <c r="AU211" s="156" t="s">
        <v>83</v>
      </c>
      <c r="AY211" s="17" t="s">
        <v>175</v>
      </c>
      <c r="BE211" s="157">
        <f t="shared" ref="BE211:BE228" si="34">IF(N211="základná",J211,0)</f>
        <v>0</v>
      </c>
      <c r="BF211" s="157">
        <f t="shared" ref="BF211:BF228" si="35">IF(N211="znížená",J211,0)</f>
        <v>0</v>
      </c>
      <c r="BG211" s="157">
        <f t="shared" ref="BG211:BG228" si="36">IF(N211="zákl. prenesená",J211,0)</f>
        <v>0</v>
      </c>
      <c r="BH211" s="157">
        <f t="shared" ref="BH211:BH228" si="37">IF(N211="zníž. prenesená",J211,0)</f>
        <v>0</v>
      </c>
      <c r="BI211" s="157">
        <f t="shared" ref="BI211:BI228" si="38">IF(N211="nulová",J211,0)</f>
        <v>0</v>
      </c>
      <c r="BJ211" s="17" t="s">
        <v>89</v>
      </c>
      <c r="BK211" s="157">
        <f t="shared" ref="BK211:BK228" si="39">ROUND(I211*H211,2)</f>
        <v>0</v>
      </c>
      <c r="BL211" s="17" t="s">
        <v>182</v>
      </c>
      <c r="BM211" s="156" t="s">
        <v>2810</v>
      </c>
    </row>
    <row r="212" spans="2:65" s="1" customFormat="1" ht="16.5" customHeight="1">
      <c r="B212" s="143"/>
      <c r="C212" s="144" t="s">
        <v>1025</v>
      </c>
      <c r="D212" s="144" t="s">
        <v>178</v>
      </c>
      <c r="E212" s="145" t="s">
        <v>2811</v>
      </c>
      <c r="F212" s="146" t="s">
        <v>2812</v>
      </c>
      <c r="G212" s="147" t="s">
        <v>181</v>
      </c>
      <c r="H212" s="148">
        <v>2</v>
      </c>
      <c r="I212" s="149"/>
      <c r="J212" s="150">
        <f t="shared" si="30"/>
        <v>0</v>
      </c>
      <c r="K212" s="151"/>
      <c r="L212" s="32"/>
      <c r="M212" s="152" t="s">
        <v>1</v>
      </c>
      <c r="N212" s="153" t="s">
        <v>42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182</v>
      </c>
      <c r="AT212" s="156" t="s">
        <v>178</v>
      </c>
      <c r="AU212" s="156" t="s">
        <v>83</v>
      </c>
      <c r="AY212" s="17" t="s">
        <v>175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89</v>
      </c>
      <c r="BK212" s="157">
        <f t="shared" si="39"/>
        <v>0</v>
      </c>
      <c r="BL212" s="17" t="s">
        <v>182</v>
      </c>
      <c r="BM212" s="156" t="s">
        <v>2813</v>
      </c>
    </row>
    <row r="213" spans="2:65" s="1" customFormat="1" ht="37.9" customHeight="1">
      <c r="B213" s="143"/>
      <c r="C213" s="144" t="s">
        <v>1031</v>
      </c>
      <c r="D213" s="144" t="s">
        <v>178</v>
      </c>
      <c r="E213" s="145" t="s">
        <v>2814</v>
      </c>
      <c r="F213" s="146" t="s">
        <v>2815</v>
      </c>
      <c r="G213" s="147" t="s">
        <v>181</v>
      </c>
      <c r="H213" s="148">
        <v>1</v>
      </c>
      <c r="I213" s="149"/>
      <c r="J213" s="150">
        <f t="shared" si="30"/>
        <v>0</v>
      </c>
      <c r="K213" s="151"/>
      <c r="L213" s="32"/>
      <c r="M213" s="152" t="s">
        <v>1</v>
      </c>
      <c r="N213" s="153" t="s">
        <v>42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182</v>
      </c>
      <c r="AT213" s="156" t="s">
        <v>178</v>
      </c>
      <c r="AU213" s="156" t="s">
        <v>83</v>
      </c>
      <c r="AY213" s="17" t="s">
        <v>175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89</v>
      </c>
      <c r="BK213" s="157">
        <f t="shared" si="39"/>
        <v>0</v>
      </c>
      <c r="BL213" s="17" t="s">
        <v>182</v>
      </c>
      <c r="BM213" s="156" t="s">
        <v>2816</v>
      </c>
    </row>
    <row r="214" spans="2:65" s="1" customFormat="1" ht="16.5" customHeight="1">
      <c r="B214" s="143"/>
      <c r="C214" s="144" t="s">
        <v>1035</v>
      </c>
      <c r="D214" s="144" t="s">
        <v>178</v>
      </c>
      <c r="E214" s="145" t="s">
        <v>2817</v>
      </c>
      <c r="F214" s="146" t="s">
        <v>2818</v>
      </c>
      <c r="G214" s="147" t="s">
        <v>181</v>
      </c>
      <c r="H214" s="148">
        <v>1</v>
      </c>
      <c r="I214" s="149"/>
      <c r="J214" s="150">
        <f t="shared" si="30"/>
        <v>0</v>
      </c>
      <c r="K214" s="151"/>
      <c r="L214" s="32"/>
      <c r="M214" s="152" t="s">
        <v>1</v>
      </c>
      <c r="N214" s="153" t="s">
        <v>42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182</v>
      </c>
      <c r="AT214" s="156" t="s">
        <v>178</v>
      </c>
      <c r="AU214" s="156" t="s">
        <v>83</v>
      </c>
      <c r="AY214" s="17" t="s">
        <v>175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89</v>
      </c>
      <c r="BK214" s="157">
        <f t="shared" si="39"/>
        <v>0</v>
      </c>
      <c r="BL214" s="17" t="s">
        <v>182</v>
      </c>
      <c r="BM214" s="156" t="s">
        <v>2819</v>
      </c>
    </row>
    <row r="215" spans="2:65" s="1" customFormat="1" ht="24.2" customHeight="1">
      <c r="B215" s="143"/>
      <c r="C215" s="144" t="s">
        <v>1039</v>
      </c>
      <c r="D215" s="144" t="s">
        <v>178</v>
      </c>
      <c r="E215" s="145" t="s">
        <v>2820</v>
      </c>
      <c r="F215" s="146" t="s">
        <v>2821</v>
      </c>
      <c r="G215" s="147" t="s">
        <v>181</v>
      </c>
      <c r="H215" s="148">
        <v>1</v>
      </c>
      <c r="I215" s="149"/>
      <c r="J215" s="150">
        <f t="shared" si="30"/>
        <v>0</v>
      </c>
      <c r="K215" s="151"/>
      <c r="L215" s="32"/>
      <c r="M215" s="152" t="s">
        <v>1</v>
      </c>
      <c r="N215" s="153" t="s">
        <v>42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182</v>
      </c>
      <c r="AT215" s="156" t="s">
        <v>178</v>
      </c>
      <c r="AU215" s="156" t="s">
        <v>83</v>
      </c>
      <c r="AY215" s="17" t="s">
        <v>175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89</v>
      </c>
      <c r="BK215" s="157">
        <f t="shared" si="39"/>
        <v>0</v>
      </c>
      <c r="BL215" s="17" t="s">
        <v>182</v>
      </c>
      <c r="BM215" s="156" t="s">
        <v>2822</v>
      </c>
    </row>
    <row r="216" spans="2:65" s="1" customFormat="1" ht="21.75" customHeight="1">
      <c r="B216" s="143"/>
      <c r="C216" s="144" t="s">
        <v>2288</v>
      </c>
      <c r="D216" s="144" t="s">
        <v>178</v>
      </c>
      <c r="E216" s="145" t="s">
        <v>2823</v>
      </c>
      <c r="F216" s="146" t="s">
        <v>2824</v>
      </c>
      <c r="G216" s="147" t="s">
        <v>181</v>
      </c>
      <c r="H216" s="148">
        <v>1</v>
      </c>
      <c r="I216" s="149"/>
      <c r="J216" s="150">
        <f t="shared" si="30"/>
        <v>0</v>
      </c>
      <c r="K216" s="151"/>
      <c r="L216" s="32"/>
      <c r="M216" s="152" t="s">
        <v>1</v>
      </c>
      <c r="N216" s="153" t="s">
        <v>42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182</v>
      </c>
      <c r="AT216" s="156" t="s">
        <v>178</v>
      </c>
      <c r="AU216" s="156" t="s">
        <v>83</v>
      </c>
      <c r="AY216" s="17" t="s">
        <v>175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89</v>
      </c>
      <c r="BK216" s="157">
        <f t="shared" si="39"/>
        <v>0</v>
      </c>
      <c r="BL216" s="17" t="s">
        <v>182</v>
      </c>
      <c r="BM216" s="156" t="s">
        <v>2825</v>
      </c>
    </row>
    <row r="217" spans="2:65" s="1" customFormat="1" ht="21.75" customHeight="1">
      <c r="B217" s="143"/>
      <c r="C217" s="144" t="s">
        <v>2292</v>
      </c>
      <c r="D217" s="144" t="s">
        <v>178</v>
      </c>
      <c r="E217" s="145" t="s">
        <v>2826</v>
      </c>
      <c r="F217" s="146" t="s">
        <v>2827</v>
      </c>
      <c r="G217" s="147" t="s">
        <v>181</v>
      </c>
      <c r="H217" s="148">
        <v>1</v>
      </c>
      <c r="I217" s="149"/>
      <c r="J217" s="150">
        <f t="shared" si="30"/>
        <v>0</v>
      </c>
      <c r="K217" s="151"/>
      <c r="L217" s="32"/>
      <c r="M217" s="152" t="s">
        <v>1</v>
      </c>
      <c r="N217" s="153" t="s">
        <v>42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AR217" s="156" t="s">
        <v>182</v>
      </c>
      <c r="AT217" s="156" t="s">
        <v>178</v>
      </c>
      <c r="AU217" s="156" t="s">
        <v>83</v>
      </c>
      <c r="AY217" s="17" t="s">
        <v>175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89</v>
      </c>
      <c r="BK217" s="157">
        <f t="shared" si="39"/>
        <v>0</v>
      </c>
      <c r="BL217" s="17" t="s">
        <v>182</v>
      </c>
      <c r="BM217" s="156" t="s">
        <v>2828</v>
      </c>
    </row>
    <row r="218" spans="2:65" s="1" customFormat="1" ht="16.5" customHeight="1">
      <c r="B218" s="143"/>
      <c r="C218" s="144" t="s">
        <v>2296</v>
      </c>
      <c r="D218" s="144" t="s">
        <v>178</v>
      </c>
      <c r="E218" s="145" t="s">
        <v>2829</v>
      </c>
      <c r="F218" s="146" t="s">
        <v>2830</v>
      </c>
      <c r="G218" s="147" t="s">
        <v>181</v>
      </c>
      <c r="H218" s="148">
        <v>1</v>
      </c>
      <c r="I218" s="149"/>
      <c r="J218" s="150">
        <f t="shared" si="30"/>
        <v>0</v>
      </c>
      <c r="K218" s="151"/>
      <c r="L218" s="32"/>
      <c r="M218" s="152" t="s">
        <v>1</v>
      </c>
      <c r="N218" s="153" t="s">
        <v>42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AR218" s="156" t="s">
        <v>182</v>
      </c>
      <c r="AT218" s="156" t="s">
        <v>178</v>
      </c>
      <c r="AU218" s="156" t="s">
        <v>83</v>
      </c>
      <c r="AY218" s="17" t="s">
        <v>175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89</v>
      </c>
      <c r="BK218" s="157">
        <f t="shared" si="39"/>
        <v>0</v>
      </c>
      <c r="BL218" s="17" t="s">
        <v>182</v>
      </c>
      <c r="BM218" s="156" t="s">
        <v>2831</v>
      </c>
    </row>
    <row r="219" spans="2:65" s="1" customFormat="1" ht="16.5" customHeight="1">
      <c r="B219" s="143"/>
      <c r="C219" s="144" t="s">
        <v>2300</v>
      </c>
      <c r="D219" s="144" t="s">
        <v>178</v>
      </c>
      <c r="E219" s="145" t="s">
        <v>2832</v>
      </c>
      <c r="F219" s="146" t="s">
        <v>2833</v>
      </c>
      <c r="G219" s="147" t="s">
        <v>181</v>
      </c>
      <c r="H219" s="148">
        <v>1</v>
      </c>
      <c r="I219" s="149"/>
      <c r="J219" s="150">
        <f t="shared" si="30"/>
        <v>0</v>
      </c>
      <c r="K219" s="151"/>
      <c r="L219" s="32"/>
      <c r="M219" s="152" t="s">
        <v>1</v>
      </c>
      <c r="N219" s="153" t="s">
        <v>42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182</v>
      </c>
      <c r="AT219" s="156" t="s">
        <v>178</v>
      </c>
      <c r="AU219" s="156" t="s">
        <v>83</v>
      </c>
      <c r="AY219" s="17" t="s">
        <v>175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89</v>
      </c>
      <c r="BK219" s="157">
        <f t="shared" si="39"/>
        <v>0</v>
      </c>
      <c r="BL219" s="17" t="s">
        <v>182</v>
      </c>
      <c r="BM219" s="156" t="s">
        <v>2834</v>
      </c>
    </row>
    <row r="220" spans="2:65" s="1" customFormat="1" ht="21.75" customHeight="1">
      <c r="B220" s="143"/>
      <c r="C220" s="144" t="s">
        <v>2302</v>
      </c>
      <c r="D220" s="144" t="s">
        <v>178</v>
      </c>
      <c r="E220" s="145" t="s">
        <v>2835</v>
      </c>
      <c r="F220" s="146" t="s">
        <v>2836</v>
      </c>
      <c r="G220" s="147" t="s">
        <v>181</v>
      </c>
      <c r="H220" s="148">
        <v>1</v>
      </c>
      <c r="I220" s="149"/>
      <c r="J220" s="150">
        <f t="shared" si="30"/>
        <v>0</v>
      </c>
      <c r="K220" s="151"/>
      <c r="L220" s="32"/>
      <c r="M220" s="152" t="s">
        <v>1</v>
      </c>
      <c r="N220" s="153" t="s">
        <v>42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182</v>
      </c>
      <c r="AT220" s="156" t="s">
        <v>178</v>
      </c>
      <c r="AU220" s="156" t="s">
        <v>83</v>
      </c>
      <c r="AY220" s="17" t="s">
        <v>175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89</v>
      </c>
      <c r="BK220" s="157">
        <f t="shared" si="39"/>
        <v>0</v>
      </c>
      <c r="BL220" s="17" t="s">
        <v>182</v>
      </c>
      <c r="BM220" s="156" t="s">
        <v>2837</v>
      </c>
    </row>
    <row r="221" spans="2:65" s="1" customFormat="1" ht="16.5" customHeight="1">
      <c r="B221" s="143"/>
      <c r="C221" s="144" t="s">
        <v>2306</v>
      </c>
      <c r="D221" s="144" t="s">
        <v>178</v>
      </c>
      <c r="E221" s="145" t="s">
        <v>2838</v>
      </c>
      <c r="F221" s="146" t="s">
        <v>2839</v>
      </c>
      <c r="G221" s="147" t="s">
        <v>181</v>
      </c>
      <c r="H221" s="148">
        <v>1</v>
      </c>
      <c r="I221" s="149"/>
      <c r="J221" s="150">
        <f t="shared" si="30"/>
        <v>0</v>
      </c>
      <c r="K221" s="151"/>
      <c r="L221" s="32"/>
      <c r="M221" s="152" t="s">
        <v>1</v>
      </c>
      <c r="N221" s="153" t="s">
        <v>42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AR221" s="156" t="s">
        <v>182</v>
      </c>
      <c r="AT221" s="156" t="s">
        <v>178</v>
      </c>
      <c r="AU221" s="156" t="s">
        <v>83</v>
      </c>
      <c r="AY221" s="17" t="s">
        <v>175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7" t="s">
        <v>89</v>
      </c>
      <c r="BK221" s="157">
        <f t="shared" si="39"/>
        <v>0</v>
      </c>
      <c r="BL221" s="17" t="s">
        <v>182</v>
      </c>
      <c r="BM221" s="156" t="s">
        <v>2840</v>
      </c>
    </row>
    <row r="222" spans="2:65" s="1" customFormat="1" ht="21.75" customHeight="1">
      <c r="B222" s="143"/>
      <c r="C222" s="144" t="s">
        <v>2310</v>
      </c>
      <c r="D222" s="144" t="s">
        <v>178</v>
      </c>
      <c r="E222" s="145" t="s">
        <v>2841</v>
      </c>
      <c r="F222" s="146" t="s">
        <v>2842</v>
      </c>
      <c r="G222" s="147" t="s">
        <v>181</v>
      </c>
      <c r="H222" s="148">
        <v>1</v>
      </c>
      <c r="I222" s="149"/>
      <c r="J222" s="150">
        <f t="shared" si="30"/>
        <v>0</v>
      </c>
      <c r="K222" s="151"/>
      <c r="L222" s="32"/>
      <c r="M222" s="152" t="s">
        <v>1</v>
      </c>
      <c r="N222" s="153" t="s">
        <v>42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AR222" s="156" t="s">
        <v>182</v>
      </c>
      <c r="AT222" s="156" t="s">
        <v>178</v>
      </c>
      <c r="AU222" s="156" t="s">
        <v>83</v>
      </c>
      <c r="AY222" s="17" t="s">
        <v>175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7" t="s">
        <v>89</v>
      </c>
      <c r="BK222" s="157">
        <f t="shared" si="39"/>
        <v>0</v>
      </c>
      <c r="BL222" s="17" t="s">
        <v>182</v>
      </c>
      <c r="BM222" s="156" t="s">
        <v>2843</v>
      </c>
    </row>
    <row r="223" spans="2:65" s="1" customFormat="1" ht="21.75" customHeight="1">
      <c r="B223" s="143"/>
      <c r="C223" s="144" t="s">
        <v>2314</v>
      </c>
      <c r="D223" s="144" t="s">
        <v>178</v>
      </c>
      <c r="E223" s="145" t="s">
        <v>2844</v>
      </c>
      <c r="F223" s="146" t="s">
        <v>2845</v>
      </c>
      <c r="G223" s="147" t="s">
        <v>181</v>
      </c>
      <c r="H223" s="148">
        <v>1</v>
      </c>
      <c r="I223" s="149"/>
      <c r="J223" s="150">
        <f t="shared" si="30"/>
        <v>0</v>
      </c>
      <c r="K223" s="151"/>
      <c r="L223" s="32"/>
      <c r="M223" s="152" t="s">
        <v>1</v>
      </c>
      <c r="N223" s="153" t="s">
        <v>42</v>
      </c>
      <c r="P223" s="154">
        <f t="shared" si="31"/>
        <v>0</v>
      </c>
      <c r="Q223" s="154">
        <v>0</v>
      </c>
      <c r="R223" s="154">
        <f t="shared" si="32"/>
        <v>0</v>
      </c>
      <c r="S223" s="154">
        <v>0</v>
      </c>
      <c r="T223" s="155">
        <f t="shared" si="33"/>
        <v>0</v>
      </c>
      <c r="AR223" s="156" t="s">
        <v>182</v>
      </c>
      <c r="AT223" s="156" t="s">
        <v>178</v>
      </c>
      <c r="AU223" s="156" t="s">
        <v>83</v>
      </c>
      <c r="AY223" s="17" t="s">
        <v>175</v>
      </c>
      <c r="BE223" s="157">
        <f t="shared" si="34"/>
        <v>0</v>
      </c>
      <c r="BF223" s="157">
        <f t="shared" si="35"/>
        <v>0</v>
      </c>
      <c r="BG223" s="157">
        <f t="shared" si="36"/>
        <v>0</v>
      </c>
      <c r="BH223" s="157">
        <f t="shared" si="37"/>
        <v>0</v>
      </c>
      <c r="BI223" s="157">
        <f t="shared" si="38"/>
        <v>0</v>
      </c>
      <c r="BJ223" s="17" t="s">
        <v>89</v>
      </c>
      <c r="BK223" s="157">
        <f t="shared" si="39"/>
        <v>0</v>
      </c>
      <c r="BL223" s="17" t="s">
        <v>182</v>
      </c>
      <c r="BM223" s="156" t="s">
        <v>2846</v>
      </c>
    </row>
    <row r="224" spans="2:65" s="1" customFormat="1" ht="16.5" customHeight="1">
      <c r="B224" s="143"/>
      <c r="C224" s="144" t="s">
        <v>2316</v>
      </c>
      <c r="D224" s="144" t="s">
        <v>178</v>
      </c>
      <c r="E224" s="145" t="s">
        <v>2847</v>
      </c>
      <c r="F224" s="146" t="s">
        <v>2848</v>
      </c>
      <c r="G224" s="147" t="s">
        <v>181</v>
      </c>
      <c r="H224" s="148">
        <v>20</v>
      </c>
      <c r="I224" s="149"/>
      <c r="J224" s="150">
        <f t="shared" si="30"/>
        <v>0</v>
      </c>
      <c r="K224" s="151"/>
      <c r="L224" s="32"/>
      <c r="M224" s="152" t="s">
        <v>1</v>
      </c>
      <c r="N224" s="153" t="s">
        <v>42</v>
      </c>
      <c r="P224" s="154">
        <f t="shared" si="31"/>
        <v>0</v>
      </c>
      <c r="Q224" s="154">
        <v>0</v>
      </c>
      <c r="R224" s="154">
        <f t="shared" si="32"/>
        <v>0</v>
      </c>
      <c r="S224" s="154">
        <v>0</v>
      </c>
      <c r="T224" s="155">
        <f t="shared" si="33"/>
        <v>0</v>
      </c>
      <c r="AR224" s="156" t="s">
        <v>182</v>
      </c>
      <c r="AT224" s="156" t="s">
        <v>178</v>
      </c>
      <c r="AU224" s="156" t="s">
        <v>83</v>
      </c>
      <c r="AY224" s="17" t="s">
        <v>175</v>
      </c>
      <c r="BE224" s="157">
        <f t="shared" si="34"/>
        <v>0</v>
      </c>
      <c r="BF224" s="157">
        <f t="shared" si="35"/>
        <v>0</v>
      </c>
      <c r="BG224" s="157">
        <f t="shared" si="36"/>
        <v>0</v>
      </c>
      <c r="BH224" s="157">
        <f t="shared" si="37"/>
        <v>0</v>
      </c>
      <c r="BI224" s="157">
        <f t="shared" si="38"/>
        <v>0</v>
      </c>
      <c r="BJ224" s="17" t="s">
        <v>89</v>
      </c>
      <c r="BK224" s="157">
        <f t="shared" si="39"/>
        <v>0</v>
      </c>
      <c r="BL224" s="17" t="s">
        <v>182</v>
      </c>
      <c r="BM224" s="156" t="s">
        <v>2849</v>
      </c>
    </row>
    <row r="225" spans="2:65" s="1" customFormat="1" ht="24.2" customHeight="1">
      <c r="B225" s="143"/>
      <c r="C225" s="144" t="s">
        <v>2324</v>
      </c>
      <c r="D225" s="209" t="s">
        <v>178</v>
      </c>
      <c r="E225" s="145" t="s">
        <v>2850</v>
      </c>
      <c r="F225" s="146" t="s">
        <v>2851</v>
      </c>
      <c r="G225" s="147" t="s">
        <v>181</v>
      </c>
      <c r="H225" s="148">
        <v>2</v>
      </c>
      <c r="I225" s="149"/>
      <c r="J225" s="150">
        <f t="shared" si="30"/>
        <v>0</v>
      </c>
      <c r="K225" s="151"/>
      <c r="L225" s="32"/>
      <c r="M225" s="152" t="s">
        <v>1</v>
      </c>
      <c r="N225" s="153" t="s">
        <v>42</v>
      </c>
      <c r="P225" s="154">
        <f t="shared" si="31"/>
        <v>0</v>
      </c>
      <c r="Q225" s="154">
        <v>0</v>
      </c>
      <c r="R225" s="154">
        <f t="shared" si="32"/>
        <v>0</v>
      </c>
      <c r="S225" s="154">
        <v>0</v>
      </c>
      <c r="T225" s="155">
        <f t="shared" si="33"/>
        <v>0</v>
      </c>
      <c r="AR225" s="156" t="s">
        <v>182</v>
      </c>
      <c r="AT225" s="156" t="s">
        <v>178</v>
      </c>
      <c r="AU225" s="156" t="s">
        <v>83</v>
      </c>
      <c r="AY225" s="17" t="s">
        <v>175</v>
      </c>
      <c r="BE225" s="157">
        <f t="shared" si="34"/>
        <v>0</v>
      </c>
      <c r="BF225" s="157">
        <f t="shared" si="35"/>
        <v>0</v>
      </c>
      <c r="BG225" s="157">
        <f t="shared" si="36"/>
        <v>0</v>
      </c>
      <c r="BH225" s="157">
        <f t="shared" si="37"/>
        <v>0</v>
      </c>
      <c r="BI225" s="157">
        <f t="shared" si="38"/>
        <v>0</v>
      </c>
      <c r="BJ225" s="17" t="s">
        <v>89</v>
      </c>
      <c r="BK225" s="157">
        <f t="shared" si="39"/>
        <v>0</v>
      </c>
      <c r="BL225" s="17" t="s">
        <v>182</v>
      </c>
      <c r="BM225" s="156" t="s">
        <v>2852</v>
      </c>
    </row>
    <row r="226" spans="2:65" s="1" customFormat="1" ht="24.2" customHeight="1">
      <c r="B226" s="143"/>
      <c r="C226" s="144" t="s">
        <v>2328</v>
      </c>
      <c r="D226" s="144" t="s">
        <v>178</v>
      </c>
      <c r="E226" s="145" t="s">
        <v>2853</v>
      </c>
      <c r="F226" s="146" t="s">
        <v>2854</v>
      </c>
      <c r="G226" s="147" t="s">
        <v>181</v>
      </c>
      <c r="H226" s="148">
        <v>2</v>
      </c>
      <c r="I226" s="149"/>
      <c r="J226" s="150">
        <f t="shared" si="30"/>
        <v>0</v>
      </c>
      <c r="K226" s="151"/>
      <c r="L226" s="32"/>
      <c r="M226" s="152" t="s">
        <v>1</v>
      </c>
      <c r="N226" s="153" t="s">
        <v>42</v>
      </c>
      <c r="P226" s="154">
        <f t="shared" si="31"/>
        <v>0</v>
      </c>
      <c r="Q226" s="154">
        <v>0</v>
      </c>
      <c r="R226" s="154">
        <f t="shared" si="32"/>
        <v>0</v>
      </c>
      <c r="S226" s="154">
        <v>0</v>
      </c>
      <c r="T226" s="155">
        <f t="shared" si="33"/>
        <v>0</v>
      </c>
      <c r="AR226" s="156" t="s">
        <v>182</v>
      </c>
      <c r="AT226" s="156" t="s">
        <v>178</v>
      </c>
      <c r="AU226" s="156" t="s">
        <v>83</v>
      </c>
      <c r="AY226" s="17" t="s">
        <v>175</v>
      </c>
      <c r="BE226" s="157">
        <f t="shared" si="34"/>
        <v>0</v>
      </c>
      <c r="BF226" s="157">
        <f t="shared" si="35"/>
        <v>0</v>
      </c>
      <c r="BG226" s="157">
        <f t="shared" si="36"/>
        <v>0</v>
      </c>
      <c r="BH226" s="157">
        <f t="shared" si="37"/>
        <v>0</v>
      </c>
      <c r="BI226" s="157">
        <f t="shared" si="38"/>
        <v>0</v>
      </c>
      <c r="BJ226" s="17" t="s">
        <v>89</v>
      </c>
      <c r="BK226" s="157">
        <f t="shared" si="39"/>
        <v>0</v>
      </c>
      <c r="BL226" s="17" t="s">
        <v>182</v>
      </c>
      <c r="BM226" s="156" t="s">
        <v>2855</v>
      </c>
    </row>
    <row r="227" spans="2:65" s="1" customFormat="1" ht="24.2" customHeight="1">
      <c r="B227" s="143"/>
      <c r="C227" s="144" t="s">
        <v>2334</v>
      </c>
      <c r="D227" s="144" t="s">
        <v>178</v>
      </c>
      <c r="E227" s="145" t="s">
        <v>2856</v>
      </c>
      <c r="F227" s="146" t="s">
        <v>2857</v>
      </c>
      <c r="G227" s="147" t="s">
        <v>181</v>
      </c>
      <c r="H227" s="148">
        <v>1</v>
      </c>
      <c r="I227" s="149"/>
      <c r="J227" s="150">
        <f t="shared" si="30"/>
        <v>0</v>
      </c>
      <c r="K227" s="151"/>
      <c r="L227" s="32"/>
      <c r="M227" s="152" t="s">
        <v>1</v>
      </c>
      <c r="N227" s="153" t="s">
        <v>42</v>
      </c>
      <c r="P227" s="154">
        <f t="shared" si="31"/>
        <v>0</v>
      </c>
      <c r="Q227" s="154">
        <v>0</v>
      </c>
      <c r="R227" s="154">
        <f t="shared" si="32"/>
        <v>0</v>
      </c>
      <c r="S227" s="154">
        <v>0</v>
      </c>
      <c r="T227" s="155">
        <f t="shared" si="33"/>
        <v>0</v>
      </c>
      <c r="AR227" s="156" t="s">
        <v>182</v>
      </c>
      <c r="AT227" s="156" t="s">
        <v>178</v>
      </c>
      <c r="AU227" s="156" t="s">
        <v>83</v>
      </c>
      <c r="AY227" s="17" t="s">
        <v>175</v>
      </c>
      <c r="BE227" s="157">
        <f t="shared" si="34"/>
        <v>0</v>
      </c>
      <c r="BF227" s="157">
        <f t="shared" si="35"/>
        <v>0</v>
      </c>
      <c r="BG227" s="157">
        <f t="shared" si="36"/>
        <v>0</v>
      </c>
      <c r="BH227" s="157">
        <f t="shared" si="37"/>
        <v>0</v>
      </c>
      <c r="BI227" s="157">
        <f t="shared" si="38"/>
        <v>0</v>
      </c>
      <c r="BJ227" s="17" t="s">
        <v>89</v>
      </c>
      <c r="BK227" s="157">
        <f t="shared" si="39"/>
        <v>0</v>
      </c>
      <c r="BL227" s="17" t="s">
        <v>182</v>
      </c>
      <c r="BM227" s="156" t="s">
        <v>2858</v>
      </c>
    </row>
    <row r="228" spans="2:65" s="1" customFormat="1" ht="21.75" customHeight="1">
      <c r="B228" s="143"/>
      <c r="C228" s="144" t="s">
        <v>2338</v>
      </c>
      <c r="D228" s="144" t="s">
        <v>178</v>
      </c>
      <c r="E228" s="145" t="s">
        <v>2859</v>
      </c>
      <c r="F228" s="146" t="s">
        <v>2860</v>
      </c>
      <c r="G228" s="147" t="s">
        <v>181</v>
      </c>
      <c r="H228" s="148">
        <v>1</v>
      </c>
      <c r="I228" s="149"/>
      <c r="J228" s="150">
        <f t="shared" si="30"/>
        <v>0</v>
      </c>
      <c r="K228" s="151"/>
      <c r="L228" s="32"/>
      <c r="M228" s="152" t="s">
        <v>1</v>
      </c>
      <c r="N228" s="153" t="s">
        <v>42</v>
      </c>
      <c r="P228" s="154">
        <f t="shared" si="31"/>
        <v>0</v>
      </c>
      <c r="Q228" s="154">
        <v>0</v>
      </c>
      <c r="R228" s="154">
        <f t="shared" si="32"/>
        <v>0</v>
      </c>
      <c r="S228" s="154">
        <v>0</v>
      </c>
      <c r="T228" s="155">
        <f t="shared" si="33"/>
        <v>0</v>
      </c>
      <c r="AR228" s="156" t="s">
        <v>182</v>
      </c>
      <c r="AT228" s="156" t="s">
        <v>178</v>
      </c>
      <c r="AU228" s="156" t="s">
        <v>83</v>
      </c>
      <c r="AY228" s="17" t="s">
        <v>175</v>
      </c>
      <c r="BE228" s="157">
        <f t="shared" si="34"/>
        <v>0</v>
      </c>
      <c r="BF228" s="157">
        <f t="shared" si="35"/>
        <v>0</v>
      </c>
      <c r="BG228" s="157">
        <f t="shared" si="36"/>
        <v>0</v>
      </c>
      <c r="BH228" s="157">
        <f t="shared" si="37"/>
        <v>0</v>
      </c>
      <c r="BI228" s="157">
        <f t="shared" si="38"/>
        <v>0</v>
      </c>
      <c r="BJ228" s="17" t="s">
        <v>89</v>
      </c>
      <c r="BK228" s="157">
        <f t="shared" si="39"/>
        <v>0</v>
      </c>
      <c r="BL228" s="17" t="s">
        <v>182</v>
      </c>
      <c r="BM228" s="156" t="s">
        <v>2861</v>
      </c>
    </row>
    <row r="229" spans="2:65" s="11" customFormat="1" ht="25.9" customHeight="1">
      <c r="B229" s="131"/>
      <c r="D229" s="132" t="s">
        <v>75</v>
      </c>
      <c r="E229" s="133" t="s">
        <v>2862</v>
      </c>
      <c r="F229" s="133" t="s">
        <v>2863</v>
      </c>
      <c r="I229" s="134"/>
      <c r="J229" s="135">
        <f>BK229</f>
        <v>0</v>
      </c>
      <c r="L229" s="131"/>
      <c r="M229" s="136"/>
      <c r="P229" s="137">
        <f>SUM(P230:P238)</f>
        <v>0</v>
      </c>
      <c r="R229" s="137">
        <f>SUM(R230:R238)</f>
        <v>0</v>
      </c>
      <c r="T229" s="138">
        <f>SUM(T230:T238)</f>
        <v>0</v>
      </c>
      <c r="AR229" s="132" t="s">
        <v>83</v>
      </c>
      <c r="AT229" s="139" t="s">
        <v>75</v>
      </c>
      <c r="AU229" s="139" t="s">
        <v>76</v>
      </c>
      <c r="AY229" s="132" t="s">
        <v>175</v>
      </c>
      <c r="BK229" s="140">
        <f>SUM(BK230:BK238)</f>
        <v>0</v>
      </c>
    </row>
    <row r="230" spans="2:65" s="1" customFormat="1" ht="24.2" customHeight="1">
      <c r="B230" s="143"/>
      <c r="C230" s="144" t="s">
        <v>2360</v>
      </c>
      <c r="D230" s="209" t="s">
        <v>178</v>
      </c>
      <c r="E230" s="145" t="s">
        <v>2864</v>
      </c>
      <c r="F230" s="146" t="s">
        <v>2865</v>
      </c>
      <c r="G230" s="147" t="s">
        <v>181</v>
      </c>
      <c r="H230" s="148">
        <v>350</v>
      </c>
      <c r="I230" s="149"/>
      <c r="J230" s="150">
        <f t="shared" ref="J230:J238" si="40">ROUND(I230*H230,2)</f>
        <v>0</v>
      </c>
      <c r="K230" s="151"/>
      <c r="L230" s="32"/>
      <c r="M230" s="152" t="s">
        <v>1</v>
      </c>
      <c r="N230" s="153" t="s">
        <v>42</v>
      </c>
      <c r="P230" s="154">
        <f t="shared" ref="P230:P238" si="41">O230*H230</f>
        <v>0</v>
      </c>
      <c r="Q230" s="154">
        <v>0</v>
      </c>
      <c r="R230" s="154">
        <f t="shared" ref="R230:R238" si="42">Q230*H230</f>
        <v>0</v>
      </c>
      <c r="S230" s="154">
        <v>0</v>
      </c>
      <c r="T230" s="155">
        <f t="shared" ref="T230:T238" si="43">S230*H230</f>
        <v>0</v>
      </c>
      <c r="AR230" s="156" t="s">
        <v>182</v>
      </c>
      <c r="AT230" s="156" t="s">
        <v>178</v>
      </c>
      <c r="AU230" s="156" t="s">
        <v>83</v>
      </c>
      <c r="AY230" s="17" t="s">
        <v>175</v>
      </c>
      <c r="BE230" s="157">
        <f t="shared" ref="BE230:BE238" si="44">IF(N230="základná",J230,0)</f>
        <v>0</v>
      </c>
      <c r="BF230" s="157">
        <f t="shared" ref="BF230:BF238" si="45">IF(N230="znížená",J230,0)</f>
        <v>0</v>
      </c>
      <c r="BG230" s="157">
        <f t="shared" ref="BG230:BG238" si="46">IF(N230="zákl. prenesená",J230,0)</f>
        <v>0</v>
      </c>
      <c r="BH230" s="157">
        <f t="shared" ref="BH230:BH238" si="47">IF(N230="zníž. prenesená",J230,0)</f>
        <v>0</v>
      </c>
      <c r="BI230" s="157">
        <f t="shared" ref="BI230:BI238" si="48">IF(N230="nulová",J230,0)</f>
        <v>0</v>
      </c>
      <c r="BJ230" s="17" t="s">
        <v>89</v>
      </c>
      <c r="BK230" s="157">
        <f t="shared" ref="BK230:BK238" si="49">ROUND(I230*H230,2)</f>
        <v>0</v>
      </c>
      <c r="BL230" s="17" t="s">
        <v>182</v>
      </c>
      <c r="BM230" s="156" t="s">
        <v>2866</v>
      </c>
    </row>
    <row r="231" spans="2:65" s="1" customFormat="1" ht="16.5" customHeight="1">
      <c r="B231" s="143"/>
      <c r="C231" s="144" t="s">
        <v>2366</v>
      </c>
      <c r="D231" s="209" t="s">
        <v>178</v>
      </c>
      <c r="E231" s="145" t="s">
        <v>2867</v>
      </c>
      <c r="F231" s="146" t="s">
        <v>2868</v>
      </c>
      <c r="G231" s="147" t="s">
        <v>1019</v>
      </c>
      <c r="H231" s="148">
        <v>240</v>
      </c>
      <c r="I231" s="149"/>
      <c r="J231" s="150">
        <f t="shared" si="40"/>
        <v>0</v>
      </c>
      <c r="K231" s="151"/>
      <c r="L231" s="32"/>
      <c r="M231" s="152" t="s">
        <v>1</v>
      </c>
      <c r="N231" s="153" t="s">
        <v>42</v>
      </c>
      <c r="P231" s="154">
        <f t="shared" si="41"/>
        <v>0</v>
      </c>
      <c r="Q231" s="154">
        <v>0</v>
      </c>
      <c r="R231" s="154">
        <f t="shared" si="42"/>
        <v>0</v>
      </c>
      <c r="S231" s="154">
        <v>0</v>
      </c>
      <c r="T231" s="155">
        <f t="shared" si="43"/>
        <v>0</v>
      </c>
      <c r="AR231" s="156" t="s">
        <v>182</v>
      </c>
      <c r="AT231" s="156" t="s">
        <v>178</v>
      </c>
      <c r="AU231" s="156" t="s">
        <v>83</v>
      </c>
      <c r="AY231" s="17" t="s">
        <v>175</v>
      </c>
      <c r="BE231" s="157">
        <f t="shared" si="44"/>
        <v>0</v>
      </c>
      <c r="BF231" s="157">
        <f t="shared" si="45"/>
        <v>0</v>
      </c>
      <c r="BG231" s="157">
        <f t="shared" si="46"/>
        <v>0</v>
      </c>
      <c r="BH231" s="157">
        <f t="shared" si="47"/>
        <v>0</v>
      </c>
      <c r="BI231" s="157">
        <f t="shared" si="48"/>
        <v>0</v>
      </c>
      <c r="BJ231" s="17" t="s">
        <v>89</v>
      </c>
      <c r="BK231" s="157">
        <f t="shared" si="49"/>
        <v>0</v>
      </c>
      <c r="BL231" s="17" t="s">
        <v>182</v>
      </c>
      <c r="BM231" s="156" t="s">
        <v>2869</v>
      </c>
    </row>
    <row r="232" spans="2:65" s="1" customFormat="1" ht="16.5" customHeight="1">
      <c r="B232" s="143"/>
      <c r="C232" s="144" t="s">
        <v>2402</v>
      </c>
      <c r="D232" s="209" t="s">
        <v>178</v>
      </c>
      <c r="E232" s="145" t="s">
        <v>2870</v>
      </c>
      <c r="F232" s="146" t="s">
        <v>2871</v>
      </c>
      <c r="G232" s="147" t="s">
        <v>181</v>
      </c>
      <c r="H232" s="148">
        <v>187</v>
      </c>
      <c r="I232" s="149"/>
      <c r="J232" s="150">
        <f t="shared" si="40"/>
        <v>0</v>
      </c>
      <c r="K232" s="151"/>
      <c r="L232" s="32"/>
      <c r="M232" s="152" t="s">
        <v>1</v>
      </c>
      <c r="N232" s="153" t="s">
        <v>42</v>
      </c>
      <c r="P232" s="154">
        <f t="shared" si="41"/>
        <v>0</v>
      </c>
      <c r="Q232" s="154">
        <v>0</v>
      </c>
      <c r="R232" s="154">
        <f t="shared" si="42"/>
        <v>0</v>
      </c>
      <c r="S232" s="154">
        <v>0</v>
      </c>
      <c r="T232" s="155">
        <f t="shared" si="43"/>
        <v>0</v>
      </c>
      <c r="AR232" s="156" t="s">
        <v>182</v>
      </c>
      <c r="AT232" s="156" t="s">
        <v>178</v>
      </c>
      <c r="AU232" s="156" t="s">
        <v>83</v>
      </c>
      <c r="AY232" s="17" t="s">
        <v>175</v>
      </c>
      <c r="BE232" s="157">
        <f t="shared" si="44"/>
        <v>0</v>
      </c>
      <c r="BF232" s="157">
        <f t="shared" si="45"/>
        <v>0</v>
      </c>
      <c r="BG232" s="157">
        <f t="shared" si="46"/>
        <v>0</v>
      </c>
      <c r="BH232" s="157">
        <f t="shared" si="47"/>
        <v>0</v>
      </c>
      <c r="BI232" s="157">
        <f t="shared" si="48"/>
        <v>0</v>
      </c>
      <c r="BJ232" s="17" t="s">
        <v>89</v>
      </c>
      <c r="BK232" s="157">
        <f t="shared" si="49"/>
        <v>0</v>
      </c>
      <c r="BL232" s="17" t="s">
        <v>182</v>
      </c>
      <c r="BM232" s="156" t="s">
        <v>2872</v>
      </c>
    </row>
    <row r="233" spans="2:65" s="1" customFormat="1" ht="16.5" customHeight="1">
      <c r="B233" s="143"/>
      <c r="C233" s="144" t="s">
        <v>2370</v>
      </c>
      <c r="D233" s="209" t="s">
        <v>178</v>
      </c>
      <c r="E233" s="145" t="s">
        <v>2873</v>
      </c>
      <c r="F233" s="146" t="s">
        <v>2874</v>
      </c>
      <c r="G233" s="147" t="s">
        <v>1019</v>
      </c>
      <c r="H233" s="148">
        <v>8</v>
      </c>
      <c r="I233" s="149"/>
      <c r="J233" s="150">
        <f t="shared" si="40"/>
        <v>0</v>
      </c>
      <c r="K233" s="151"/>
      <c r="L233" s="32"/>
      <c r="M233" s="152" t="s">
        <v>1</v>
      </c>
      <c r="N233" s="153" t="s">
        <v>42</v>
      </c>
      <c r="P233" s="154">
        <f t="shared" si="41"/>
        <v>0</v>
      </c>
      <c r="Q233" s="154">
        <v>0</v>
      </c>
      <c r="R233" s="154">
        <f t="shared" si="42"/>
        <v>0</v>
      </c>
      <c r="S233" s="154">
        <v>0</v>
      </c>
      <c r="T233" s="155">
        <f t="shared" si="43"/>
        <v>0</v>
      </c>
      <c r="AR233" s="156" t="s">
        <v>182</v>
      </c>
      <c r="AT233" s="156" t="s">
        <v>178</v>
      </c>
      <c r="AU233" s="156" t="s">
        <v>83</v>
      </c>
      <c r="AY233" s="17" t="s">
        <v>175</v>
      </c>
      <c r="BE233" s="157">
        <f t="shared" si="44"/>
        <v>0</v>
      </c>
      <c r="BF233" s="157">
        <f t="shared" si="45"/>
        <v>0</v>
      </c>
      <c r="BG233" s="157">
        <f t="shared" si="46"/>
        <v>0</v>
      </c>
      <c r="BH233" s="157">
        <f t="shared" si="47"/>
        <v>0</v>
      </c>
      <c r="BI233" s="157">
        <f t="shared" si="48"/>
        <v>0</v>
      </c>
      <c r="BJ233" s="17" t="s">
        <v>89</v>
      </c>
      <c r="BK233" s="157">
        <f t="shared" si="49"/>
        <v>0</v>
      </c>
      <c r="BL233" s="17" t="s">
        <v>182</v>
      </c>
      <c r="BM233" s="156" t="s">
        <v>2875</v>
      </c>
    </row>
    <row r="234" spans="2:65" s="1" customFormat="1" ht="16.5" customHeight="1">
      <c r="B234" s="143"/>
      <c r="C234" s="144" t="s">
        <v>2382</v>
      </c>
      <c r="D234" s="209" t="s">
        <v>178</v>
      </c>
      <c r="E234" s="145" t="s">
        <v>2876</v>
      </c>
      <c r="F234" s="146" t="s">
        <v>2877</v>
      </c>
      <c r="G234" s="147" t="s">
        <v>1019</v>
      </c>
      <c r="H234" s="148">
        <v>16</v>
      </c>
      <c r="I234" s="149"/>
      <c r="J234" s="150">
        <f t="shared" si="40"/>
        <v>0</v>
      </c>
      <c r="K234" s="151"/>
      <c r="L234" s="32"/>
      <c r="M234" s="152" t="s">
        <v>1</v>
      </c>
      <c r="N234" s="153" t="s">
        <v>42</v>
      </c>
      <c r="P234" s="154">
        <f t="shared" si="41"/>
        <v>0</v>
      </c>
      <c r="Q234" s="154">
        <v>0</v>
      </c>
      <c r="R234" s="154">
        <f t="shared" si="42"/>
        <v>0</v>
      </c>
      <c r="S234" s="154">
        <v>0</v>
      </c>
      <c r="T234" s="155">
        <f t="shared" si="43"/>
        <v>0</v>
      </c>
      <c r="AR234" s="156" t="s">
        <v>182</v>
      </c>
      <c r="AT234" s="156" t="s">
        <v>178</v>
      </c>
      <c r="AU234" s="156" t="s">
        <v>83</v>
      </c>
      <c r="AY234" s="17" t="s">
        <v>175</v>
      </c>
      <c r="BE234" s="157">
        <f t="shared" si="44"/>
        <v>0</v>
      </c>
      <c r="BF234" s="157">
        <f t="shared" si="45"/>
        <v>0</v>
      </c>
      <c r="BG234" s="157">
        <f t="shared" si="46"/>
        <v>0</v>
      </c>
      <c r="BH234" s="157">
        <f t="shared" si="47"/>
        <v>0</v>
      </c>
      <c r="BI234" s="157">
        <f t="shared" si="48"/>
        <v>0</v>
      </c>
      <c r="BJ234" s="17" t="s">
        <v>89</v>
      </c>
      <c r="BK234" s="157">
        <f t="shared" si="49"/>
        <v>0</v>
      </c>
      <c r="BL234" s="17" t="s">
        <v>182</v>
      </c>
      <c r="BM234" s="156" t="s">
        <v>2878</v>
      </c>
    </row>
    <row r="235" spans="2:65" s="1" customFormat="1" ht="24.2" customHeight="1">
      <c r="B235" s="143"/>
      <c r="C235" s="144" t="s">
        <v>2376</v>
      </c>
      <c r="D235" s="209" t="s">
        <v>178</v>
      </c>
      <c r="E235" s="145" t="s">
        <v>2879</v>
      </c>
      <c r="F235" s="146" t="s">
        <v>2880</v>
      </c>
      <c r="G235" s="147" t="s">
        <v>1019</v>
      </c>
      <c r="H235" s="148">
        <v>48</v>
      </c>
      <c r="I235" s="149"/>
      <c r="J235" s="150">
        <f t="shared" si="40"/>
        <v>0</v>
      </c>
      <c r="K235" s="151"/>
      <c r="L235" s="32"/>
      <c r="M235" s="152" t="s">
        <v>1</v>
      </c>
      <c r="N235" s="153" t="s">
        <v>42</v>
      </c>
      <c r="P235" s="154">
        <f t="shared" si="41"/>
        <v>0</v>
      </c>
      <c r="Q235" s="154">
        <v>0</v>
      </c>
      <c r="R235" s="154">
        <f t="shared" si="42"/>
        <v>0</v>
      </c>
      <c r="S235" s="154">
        <v>0</v>
      </c>
      <c r="T235" s="155">
        <f t="shared" si="43"/>
        <v>0</v>
      </c>
      <c r="AR235" s="156" t="s">
        <v>182</v>
      </c>
      <c r="AT235" s="156" t="s">
        <v>178</v>
      </c>
      <c r="AU235" s="156" t="s">
        <v>83</v>
      </c>
      <c r="AY235" s="17" t="s">
        <v>175</v>
      </c>
      <c r="BE235" s="157">
        <f t="shared" si="44"/>
        <v>0</v>
      </c>
      <c r="BF235" s="157">
        <f t="shared" si="45"/>
        <v>0</v>
      </c>
      <c r="BG235" s="157">
        <f t="shared" si="46"/>
        <v>0</v>
      </c>
      <c r="BH235" s="157">
        <f t="shared" si="47"/>
        <v>0</v>
      </c>
      <c r="BI235" s="157">
        <f t="shared" si="48"/>
        <v>0</v>
      </c>
      <c r="BJ235" s="17" t="s">
        <v>89</v>
      </c>
      <c r="BK235" s="157">
        <f t="shared" si="49"/>
        <v>0</v>
      </c>
      <c r="BL235" s="17" t="s">
        <v>182</v>
      </c>
      <c r="BM235" s="156" t="s">
        <v>2881</v>
      </c>
    </row>
    <row r="236" spans="2:65" s="1" customFormat="1" ht="16.5" customHeight="1">
      <c r="B236" s="143"/>
      <c r="C236" s="144" t="s">
        <v>2387</v>
      </c>
      <c r="D236" s="209" t="s">
        <v>178</v>
      </c>
      <c r="E236" s="145" t="s">
        <v>2882</v>
      </c>
      <c r="F236" s="146" t="s">
        <v>2883</v>
      </c>
      <c r="G236" s="147" t="s">
        <v>1019</v>
      </c>
      <c r="H236" s="148">
        <v>24</v>
      </c>
      <c r="I236" s="149"/>
      <c r="J236" s="150">
        <f t="shared" si="40"/>
        <v>0</v>
      </c>
      <c r="K236" s="151"/>
      <c r="L236" s="32"/>
      <c r="M236" s="152" t="s">
        <v>1</v>
      </c>
      <c r="N236" s="153" t="s">
        <v>42</v>
      </c>
      <c r="P236" s="154">
        <f t="shared" si="41"/>
        <v>0</v>
      </c>
      <c r="Q236" s="154">
        <v>0</v>
      </c>
      <c r="R236" s="154">
        <f t="shared" si="42"/>
        <v>0</v>
      </c>
      <c r="S236" s="154">
        <v>0</v>
      </c>
      <c r="T236" s="155">
        <f t="shared" si="43"/>
        <v>0</v>
      </c>
      <c r="AR236" s="156" t="s">
        <v>182</v>
      </c>
      <c r="AT236" s="156" t="s">
        <v>178</v>
      </c>
      <c r="AU236" s="156" t="s">
        <v>83</v>
      </c>
      <c r="AY236" s="17" t="s">
        <v>175</v>
      </c>
      <c r="BE236" s="157">
        <f t="shared" si="44"/>
        <v>0</v>
      </c>
      <c r="BF236" s="157">
        <f t="shared" si="45"/>
        <v>0</v>
      </c>
      <c r="BG236" s="157">
        <f t="shared" si="46"/>
        <v>0</v>
      </c>
      <c r="BH236" s="157">
        <f t="shared" si="47"/>
        <v>0</v>
      </c>
      <c r="BI236" s="157">
        <f t="shared" si="48"/>
        <v>0</v>
      </c>
      <c r="BJ236" s="17" t="s">
        <v>89</v>
      </c>
      <c r="BK236" s="157">
        <f t="shared" si="49"/>
        <v>0</v>
      </c>
      <c r="BL236" s="17" t="s">
        <v>182</v>
      </c>
      <c r="BM236" s="156" t="s">
        <v>2884</v>
      </c>
    </row>
    <row r="237" spans="2:65" s="1" customFormat="1" ht="16.5" customHeight="1">
      <c r="B237" s="143"/>
      <c r="C237" s="144" t="s">
        <v>2392</v>
      </c>
      <c r="D237" s="209" t="s">
        <v>178</v>
      </c>
      <c r="E237" s="145" t="s">
        <v>2885</v>
      </c>
      <c r="F237" s="146" t="s">
        <v>2886</v>
      </c>
      <c r="G237" s="147" t="s">
        <v>1019</v>
      </c>
      <c r="H237" s="148">
        <v>24</v>
      </c>
      <c r="I237" s="149"/>
      <c r="J237" s="150">
        <f t="shared" si="40"/>
        <v>0</v>
      </c>
      <c r="K237" s="151"/>
      <c r="L237" s="32"/>
      <c r="M237" s="152" t="s">
        <v>1</v>
      </c>
      <c r="N237" s="153" t="s">
        <v>42</v>
      </c>
      <c r="P237" s="154">
        <f t="shared" si="41"/>
        <v>0</v>
      </c>
      <c r="Q237" s="154">
        <v>0</v>
      </c>
      <c r="R237" s="154">
        <f t="shared" si="42"/>
        <v>0</v>
      </c>
      <c r="S237" s="154">
        <v>0</v>
      </c>
      <c r="T237" s="155">
        <f t="shared" si="43"/>
        <v>0</v>
      </c>
      <c r="AR237" s="156" t="s">
        <v>182</v>
      </c>
      <c r="AT237" s="156" t="s">
        <v>178</v>
      </c>
      <c r="AU237" s="156" t="s">
        <v>83</v>
      </c>
      <c r="AY237" s="17" t="s">
        <v>175</v>
      </c>
      <c r="BE237" s="157">
        <f t="shared" si="44"/>
        <v>0</v>
      </c>
      <c r="BF237" s="157">
        <f t="shared" si="45"/>
        <v>0</v>
      </c>
      <c r="BG237" s="157">
        <f t="shared" si="46"/>
        <v>0</v>
      </c>
      <c r="BH237" s="157">
        <f t="shared" si="47"/>
        <v>0</v>
      </c>
      <c r="BI237" s="157">
        <f t="shared" si="48"/>
        <v>0</v>
      </c>
      <c r="BJ237" s="17" t="s">
        <v>89</v>
      </c>
      <c r="BK237" s="157">
        <f t="shared" si="49"/>
        <v>0</v>
      </c>
      <c r="BL237" s="17" t="s">
        <v>182</v>
      </c>
      <c r="BM237" s="156" t="s">
        <v>2887</v>
      </c>
    </row>
    <row r="238" spans="2:65" s="1" customFormat="1" ht="24.2" customHeight="1">
      <c r="B238" s="143"/>
      <c r="C238" s="144" t="s">
        <v>2398</v>
      </c>
      <c r="D238" s="209" t="s">
        <v>178</v>
      </c>
      <c r="E238" s="145" t="s">
        <v>2888</v>
      </c>
      <c r="F238" s="146" t="s">
        <v>2889</v>
      </c>
      <c r="G238" s="147" t="s">
        <v>1019</v>
      </c>
      <c r="H238" s="148">
        <v>12</v>
      </c>
      <c r="I238" s="149"/>
      <c r="J238" s="150">
        <f t="shared" si="40"/>
        <v>0</v>
      </c>
      <c r="K238" s="151"/>
      <c r="L238" s="32"/>
      <c r="M238" s="194" t="s">
        <v>1</v>
      </c>
      <c r="N238" s="195" t="s">
        <v>42</v>
      </c>
      <c r="O238" s="196"/>
      <c r="P238" s="197">
        <f t="shared" si="41"/>
        <v>0</v>
      </c>
      <c r="Q238" s="197">
        <v>0</v>
      </c>
      <c r="R238" s="197">
        <f t="shared" si="42"/>
        <v>0</v>
      </c>
      <c r="S238" s="197">
        <v>0</v>
      </c>
      <c r="T238" s="198">
        <f t="shared" si="43"/>
        <v>0</v>
      </c>
      <c r="AR238" s="156" t="s">
        <v>182</v>
      </c>
      <c r="AT238" s="156" t="s">
        <v>178</v>
      </c>
      <c r="AU238" s="156" t="s">
        <v>83</v>
      </c>
      <c r="AY238" s="17" t="s">
        <v>175</v>
      </c>
      <c r="BE238" s="157">
        <f t="shared" si="44"/>
        <v>0</v>
      </c>
      <c r="BF238" s="157">
        <f t="shared" si="45"/>
        <v>0</v>
      </c>
      <c r="BG238" s="157">
        <f t="shared" si="46"/>
        <v>0</v>
      </c>
      <c r="BH238" s="157">
        <f t="shared" si="47"/>
        <v>0</v>
      </c>
      <c r="BI238" s="157">
        <f t="shared" si="48"/>
        <v>0</v>
      </c>
      <c r="BJ238" s="17" t="s">
        <v>89</v>
      </c>
      <c r="BK238" s="157">
        <f t="shared" si="49"/>
        <v>0</v>
      </c>
      <c r="BL238" s="17" t="s">
        <v>182</v>
      </c>
      <c r="BM238" s="156" t="s">
        <v>2890</v>
      </c>
    </row>
    <row r="239" spans="2:65" s="1" customFormat="1" ht="6.95" customHeight="1"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2"/>
    </row>
  </sheetData>
  <autoFilter ref="C124:K238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01 - Výmena výplní otvorov</vt:lpstr>
      <vt:lpstr>02 - Fasáda</vt:lpstr>
      <vt:lpstr>03 - Okapový chodník a sp...</vt:lpstr>
      <vt:lpstr>04 - Asanovanie vonkajšíc...</vt:lpstr>
      <vt:lpstr>05 - Veľký prístrešok</vt:lpstr>
      <vt:lpstr>06 - Rekonštrukcia vnútor...</vt:lpstr>
      <vt:lpstr>07 - Zdravotechnika</vt:lpstr>
      <vt:lpstr>08 - Ústredné kúrenie</vt:lpstr>
      <vt:lpstr>09 - Elektroinštalácia</vt:lpstr>
      <vt:lpstr>10 - Výťah</vt:lpstr>
      <vt:lpstr>11 - Malý prístrešok</vt:lpstr>
      <vt:lpstr>12 - Bezbariérové opatrenia</vt:lpstr>
      <vt:lpstr>13 - Lakovňa</vt:lpstr>
      <vt:lpstr>14 - Odsávanie, podtlakov...</vt:lpstr>
      <vt:lpstr>15 - Zariadenie a rozvody...</vt:lpstr>
      <vt:lpstr>'01 - Výmena výplní otvorov'!Názvy_tlače</vt:lpstr>
      <vt:lpstr>'02 - Fasáda'!Názvy_tlače</vt:lpstr>
      <vt:lpstr>'03 - Okapový chodník a sp...'!Názvy_tlače</vt:lpstr>
      <vt:lpstr>'04 - Asanovanie vonkajšíc...'!Názvy_tlače</vt:lpstr>
      <vt:lpstr>'05 - Veľký prístrešok'!Názvy_tlače</vt:lpstr>
      <vt:lpstr>'06 - Rekonštrukcia vnútor...'!Názvy_tlače</vt:lpstr>
      <vt:lpstr>'07 - Zdravotechnika'!Názvy_tlače</vt:lpstr>
      <vt:lpstr>'08 - Ústredné kúrenie'!Názvy_tlače</vt:lpstr>
      <vt:lpstr>'09 - Elektroinštalácia'!Názvy_tlače</vt:lpstr>
      <vt:lpstr>'10 - Výťah'!Názvy_tlače</vt:lpstr>
      <vt:lpstr>'11 - Malý prístrešok'!Názvy_tlače</vt:lpstr>
      <vt:lpstr>'12 - Bezbariérové opatrenia'!Názvy_tlače</vt:lpstr>
      <vt:lpstr>'13 - Lakovňa'!Názvy_tlače</vt:lpstr>
      <vt:lpstr>'14 - Odsávanie, podtlakov...'!Názvy_tlače</vt:lpstr>
      <vt:lpstr>'15 - Zariadenie a rozvody...'!Názvy_tlače</vt:lpstr>
      <vt:lpstr>'Rekapitulácia stavby'!Názvy_tlače</vt:lpstr>
      <vt:lpstr>'01 - Výmena výplní otvorov'!Oblasť_tlače</vt:lpstr>
      <vt:lpstr>'02 - Fasáda'!Oblasť_tlače</vt:lpstr>
      <vt:lpstr>'03 - Okapový chodník a sp...'!Oblasť_tlače</vt:lpstr>
      <vt:lpstr>'04 - Asanovanie vonkajšíc...'!Oblasť_tlače</vt:lpstr>
      <vt:lpstr>'05 - Veľký prístrešok'!Oblasť_tlače</vt:lpstr>
      <vt:lpstr>'06 - Rekonštrukcia vnútor...'!Oblasť_tlače</vt:lpstr>
      <vt:lpstr>'07 - Zdravotechnika'!Oblasť_tlače</vt:lpstr>
      <vt:lpstr>'08 - Ústredné kúrenie'!Oblasť_tlače</vt:lpstr>
      <vt:lpstr>'09 - Elektroinštalácia'!Oblasť_tlače</vt:lpstr>
      <vt:lpstr>'10 - Výťah'!Oblasť_tlače</vt:lpstr>
      <vt:lpstr>'11 - Malý prístrešok'!Oblasť_tlače</vt:lpstr>
      <vt:lpstr>'12 - Bezbariérové opatrenia'!Oblasť_tlače</vt:lpstr>
      <vt:lpstr>'13 - Lakovňa'!Oblasť_tlače</vt:lpstr>
      <vt:lpstr>'14 - Odsávanie, podtlakov...'!Oblasť_tlače</vt:lpstr>
      <vt:lpstr>'15 - Zariadenie a rozvody...'!Oblasť_tlače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Kutlák Matúš</cp:lastModifiedBy>
  <dcterms:created xsi:type="dcterms:W3CDTF">2025-02-28T15:20:38Z</dcterms:created>
  <dcterms:modified xsi:type="dcterms:W3CDTF">2025-03-04T14:45:47Z</dcterms:modified>
</cp:coreProperties>
</file>