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4ca3b777d58ea56/Počítač/"/>
    </mc:Choice>
  </mc:AlternateContent>
  <xr:revisionPtr revIDLastSave="17087" documentId="8_{018F784F-0451-4151-A279-414D8C76130D}" xr6:coauthVersionLast="47" xr6:coauthVersionMax="47" xr10:uidLastSave="{C86082C9-743E-44C5-AC39-6C20BBEBACE0}"/>
  <bookViews>
    <workbookView xWindow="-108" yWindow="-108" windowWidth="23256" windowHeight="12456" firstSheet="1" activeTab="1" xr2:uid="{C417B69C-B8B7-42C6-8C45-A81C8F76DE26}"/>
  </bookViews>
  <sheets>
    <sheet name="Rekapitulácia" sheetId="1" state="veryHidden" r:id="rId1"/>
    <sheet name="Kryci_list 31950" sheetId="3" r:id="rId2"/>
    <sheet name="Rekap 31950" sheetId="4" r:id="rId3"/>
    <sheet name="SO 31950" sheetId="5" r:id="rId4"/>
  </sheets>
  <definedNames>
    <definedName name="_xlnm.Print_Titles" localSheetId="2">'Rekap 31950'!$9:$9</definedName>
    <definedName name="_xlnm.Print_Titles" localSheetId="3">'SO 31950'!$8:$8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G8" i="1"/>
  <c r="F8" i="1"/>
  <c r="E8" i="1"/>
  <c r="D8" i="1"/>
  <c r="C8" i="1"/>
  <c r="B8" i="1"/>
  <c r="G7" i="1"/>
  <c r="C7" i="1"/>
  <c r="E7" i="1"/>
  <c r="J17" i="3"/>
  <c r="K7" i="1"/>
  <c r="B7" i="1"/>
  <c r="I30" i="3"/>
  <c r="J30" i="3" s="1"/>
  <c r="Y301" i="5"/>
  <c r="Z301" i="5"/>
  <c r="S298" i="5"/>
  <c r="E35" i="4" s="1"/>
  <c r="V298" i="5"/>
  <c r="F35" i="4" s="1"/>
  <c r="M298" i="5"/>
  <c r="C35" i="4" s="1"/>
  <c r="L298" i="5"/>
  <c r="B35" i="4" s="1"/>
  <c r="K297" i="5"/>
  <c r="J297" i="5"/>
  <c r="V297" i="5"/>
  <c r="S297" i="5"/>
  <c r="M297" i="5"/>
  <c r="H298" i="5" s="1"/>
  <c r="L297" i="5"/>
  <c r="I297" i="5"/>
  <c r="K296" i="5"/>
  <c r="J296" i="5"/>
  <c r="V296" i="5"/>
  <c r="S296" i="5"/>
  <c r="M296" i="5"/>
  <c r="L296" i="5"/>
  <c r="G298" i="5" s="1"/>
  <c r="I296" i="5"/>
  <c r="I298" i="5" s="1"/>
  <c r="D35" i="4" s="1"/>
  <c r="S293" i="5"/>
  <c r="S300" i="5" s="1"/>
  <c r="E36" i="4" s="1"/>
  <c r="V293" i="5"/>
  <c r="K292" i="5"/>
  <c r="J292" i="5"/>
  <c r="V292" i="5"/>
  <c r="S292" i="5"/>
  <c r="M292" i="5"/>
  <c r="L292" i="5"/>
  <c r="I292" i="5"/>
  <c r="G286" i="5"/>
  <c r="L286" i="5"/>
  <c r="B30" i="4" s="1"/>
  <c r="I286" i="5"/>
  <c r="D30" i="4" s="1"/>
  <c r="K285" i="5"/>
  <c r="J285" i="5"/>
  <c r="V285" i="5"/>
  <c r="S285" i="5"/>
  <c r="M285" i="5"/>
  <c r="L285" i="5"/>
  <c r="I285" i="5"/>
  <c r="K284" i="5"/>
  <c r="J284" i="5"/>
  <c r="V284" i="5"/>
  <c r="V286" i="5" s="1"/>
  <c r="F30" i="4" s="1"/>
  <c r="S284" i="5"/>
  <c r="M284" i="5"/>
  <c r="L284" i="5"/>
  <c r="I284" i="5"/>
  <c r="K283" i="5"/>
  <c r="J283" i="5"/>
  <c r="V283" i="5"/>
  <c r="S283" i="5"/>
  <c r="S286" i="5" s="1"/>
  <c r="E30" i="4" s="1"/>
  <c r="M283" i="5"/>
  <c r="L283" i="5"/>
  <c r="I283" i="5"/>
  <c r="K279" i="5"/>
  <c r="J279" i="5"/>
  <c r="V279" i="5"/>
  <c r="S279" i="5"/>
  <c r="M279" i="5"/>
  <c r="L279" i="5"/>
  <c r="I279" i="5"/>
  <c r="K278" i="5"/>
  <c r="J278" i="5"/>
  <c r="V278" i="5"/>
  <c r="S278" i="5"/>
  <c r="M278" i="5"/>
  <c r="L278" i="5"/>
  <c r="I278" i="5"/>
  <c r="K277" i="5"/>
  <c r="J277" i="5"/>
  <c r="V277" i="5"/>
  <c r="S277" i="5"/>
  <c r="M277" i="5"/>
  <c r="L277" i="5"/>
  <c r="I277" i="5"/>
  <c r="K276" i="5"/>
  <c r="J276" i="5"/>
  <c r="V276" i="5"/>
  <c r="S276" i="5"/>
  <c r="M276" i="5"/>
  <c r="L276" i="5"/>
  <c r="I276" i="5"/>
  <c r="K275" i="5"/>
  <c r="J275" i="5"/>
  <c r="V275" i="5"/>
  <c r="S275" i="5"/>
  <c r="M275" i="5"/>
  <c r="L275" i="5"/>
  <c r="I275" i="5"/>
  <c r="K274" i="5"/>
  <c r="J274" i="5"/>
  <c r="V274" i="5"/>
  <c r="S274" i="5"/>
  <c r="M274" i="5"/>
  <c r="L274" i="5"/>
  <c r="I274" i="5"/>
  <c r="K273" i="5"/>
  <c r="J273" i="5"/>
  <c r="V273" i="5"/>
  <c r="S273" i="5"/>
  <c r="M273" i="5"/>
  <c r="M280" i="5" s="1"/>
  <c r="C29" i="4" s="1"/>
  <c r="L273" i="5"/>
  <c r="I273" i="5"/>
  <c r="I280" i="5" s="1"/>
  <c r="D29" i="4" s="1"/>
  <c r="K272" i="5"/>
  <c r="J272" i="5"/>
  <c r="V272" i="5"/>
  <c r="S272" i="5"/>
  <c r="M272" i="5"/>
  <c r="L272" i="5"/>
  <c r="I272" i="5"/>
  <c r="V269" i="5"/>
  <c r="F28" i="4" s="1"/>
  <c r="K268" i="5"/>
  <c r="J268" i="5"/>
  <c r="V268" i="5"/>
  <c r="S268" i="5"/>
  <c r="M268" i="5"/>
  <c r="L268" i="5"/>
  <c r="I268" i="5"/>
  <c r="K267" i="5"/>
  <c r="J267" i="5"/>
  <c r="V267" i="5"/>
  <c r="S267" i="5"/>
  <c r="M267" i="5"/>
  <c r="L267" i="5"/>
  <c r="I267" i="5"/>
  <c r="K266" i="5"/>
  <c r="J266" i="5"/>
  <c r="V266" i="5"/>
  <c r="S266" i="5"/>
  <c r="S269" i="5" s="1"/>
  <c r="E28" i="4" s="1"/>
  <c r="M266" i="5"/>
  <c r="L266" i="5"/>
  <c r="I266" i="5"/>
  <c r="K265" i="5"/>
  <c r="J265" i="5"/>
  <c r="V265" i="5"/>
  <c r="S265" i="5"/>
  <c r="M265" i="5"/>
  <c r="H269" i="5" s="1"/>
  <c r="L265" i="5"/>
  <c r="L269" i="5" s="1"/>
  <c r="B28" i="4" s="1"/>
  <c r="I265" i="5"/>
  <c r="I269" i="5" s="1"/>
  <c r="D28" i="4" s="1"/>
  <c r="K264" i="5"/>
  <c r="J264" i="5"/>
  <c r="V264" i="5"/>
  <c r="S264" i="5"/>
  <c r="M264" i="5"/>
  <c r="L264" i="5"/>
  <c r="G269" i="5" s="1"/>
  <c r="I264" i="5"/>
  <c r="V261" i="5"/>
  <c r="F27" i="4" s="1"/>
  <c r="H261" i="5"/>
  <c r="K260" i="5"/>
  <c r="J260" i="5"/>
  <c r="V260" i="5"/>
  <c r="S260" i="5"/>
  <c r="M260" i="5"/>
  <c r="L260" i="5"/>
  <c r="I260" i="5"/>
  <c r="K259" i="5"/>
  <c r="J259" i="5"/>
  <c r="V259" i="5"/>
  <c r="S259" i="5"/>
  <c r="M259" i="5"/>
  <c r="L259" i="5"/>
  <c r="I259" i="5"/>
  <c r="K258" i="5"/>
  <c r="J258" i="5"/>
  <c r="V258" i="5"/>
  <c r="S258" i="5"/>
  <c r="S261" i="5" s="1"/>
  <c r="E27" i="4" s="1"/>
  <c r="M258" i="5"/>
  <c r="L258" i="5"/>
  <c r="I258" i="5"/>
  <c r="K257" i="5"/>
  <c r="J257" i="5"/>
  <c r="V257" i="5"/>
  <c r="S257" i="5"/>
  <c r="M257" i="5"/>
  <c r="M261" i="5" s="1"/>
  <c r="C27" i="4" s="1"/>
  <c r="L257" i="5"/>
  <c r="G261" i="5" s="1"/>
  <c r="I257" i="5"/>
  <c r="I261" i="5" s="1"/>
  <c r="D27" i="4" s="1"/>
  <c r="C26" i="4"/>
  <c r="K253" i="5"/>
  <c r="J253" i="5"/>
  <c r="V253" i="5"/>
  <c r="S253" i="5"/>
  <c r="M253" i="5"/>
  <c r="L253" i="5"/>
  <c r="I253" i="5"/>
  <c r="K252" i="5"/>
  <c r="J252" i="5"/>
  <c r="V252" i="5"/>
  <c r="S252" i="5"/>
  <c r="M252" i="5"/>
  <c r="L252" i="5"/>
  <c r="I252" i="5"/>
  <c r="K251" i="5"/>
  <c r="J251" i="5"/>
  <c r="V251" i="5"/>
  <c r="S251" i="5"/>
  <c r="M251" i="5"/>
  <c r="L251" i="5"/>
  <c r="I251" i="5"/>
  <c r="K250" i="5"/>
  <c r="J250" i="5"/>
  <c r="V250" i="5"/>
  <c r="V254" i="5" s="1"/>
  <c r="F26" i="4" s="1"/>
  <c r="S250" i="5"/>
  <c r="S254" i="5" s="1"/>
  <c r="E26" i="4" s="1"/>
  <c r="M250" i="5"/>
  <c r="M254" i="5" s="1"/>
  <c r="L250" i="5"/>
  <c r="G254" i="5" s="1"/>
  <c r="I250" i="5"/>
  <c r="I254" i="5" s="1"/>
  <c r="D26" i="4" s="1"/>
  <c r="K246" i="5"/>
  <c r="J246" i="5"/>
  <c r="V246" i="5"/>
  <c r="S246" i="5"/>
  <c r="M246" i="5"/>
  <c r="L246" i="5"/>
  <c r="I246" i="5"/>
  <c r="K245" i="5"/>
  <c r="J245" i="5"/>
  <c r="V245" i="5"/>
  <c r="S245" i="5"/>
  <c r="M245" i="5"/>
  <c r="L245" i="5"/>
  <c r="I245" i="5"/>
  <c r="K244" i="5"/>
  <c r="J244" i="5"/>
  <c r="V244" i="5"/>
  <c r="S244" i="5"/>
  <c r="M244" i="5"/>
  <c r="L244" i="5"/>
  <c r="I244" i="5"/>
  <c r="K243" i="5"/>
  <c r="J243" i="5"/>
  <c r="V243" i="5"/>
  <c r="S243" i="5"/>
  <c r="M243" i="5"/>
  <c r="L243" i="5"/>
  <c r="I243" i="5"/>
  <c r="K242" i="5"/>
  <c r="J242" i="5"/>
  <c r="V242" i="5"/>
  <c r="S242" i="5"/>
  <c r="M242" i="5"/>
  <c r="L242" i="5"/>
  <c r="I242" i="5"/>
  <c r="K241" i="5"/>
  <c r="J241" i="5"/>
  <c r="V241" i="5"/>
  <c r="S241" i="5"/>
  <c r="M241" i="5"/>
  <c r="L241" i="5"/>
  <c r="I241" i="5"/>
  <c r="K240" i="5"/>
  <c r="J240" i="5"/>
  <c r="V240" i="5"/>
  <c r="S240" i="5"/>
  <c r="M240" i="5"/>
  <c r="L240" i="5"/>
  <c r="I240" i="5"/>
  <c r="K239" i="5"/>
  <c r="J239" i="5"/>
  <c r="V239" i="5"/>
  <c r="S239" i="5"/>
  <c r="M239" i="5"/>
  <c r="L239" i="5"/>
  <c r="I239" i="5"/>
  <c r="K238" i="5"/>
  <c r="J238" i="5"/>
  <c r="V238" i="5"/>
  <c r="S238" i="5"/>
  <c r="M238" i="5"/>
  <c r="L238" i="5"/>
  <c r="I238" i="5"/>
  <c r="K237" i="5"/>
  <c r="J237" i="5"/>
  <c r="V237" i="5"/>
  <c r="S237" i="5"/>
  <c r="M237" i="5"/>
  <c r="L237" i="5"/>
  <c r="I237" i="5"/>
  <c r="K236" i="5"/>
  <c r="J236" i="5"/>
  <c r="V236" i="5"/>
  <c r="S236" i="5"/>
  <c r="M236" i="5"/>
  <c r="L236" i="5"/>
  <c r="I236" i="5"/>
  <c r="K235" i="5"/>
  <c r="J235" i="5"/>
  <c r="V235" i="5"/>
  <c r="S235" i="5"/>
  <c r="M235" i="5"/>
  <c r="L235" i="5"/>
  <c r="I235" i="5"/>
  <c r="K234" i="5"/>
  <c r="J234" i="5"/>
  <c r="V234" i="5"/>
  <c r="S234" i="5"/>
  <c r="M234" i="5"/>
  <c r="L234" i="5"/>
  <c r="I234" i="5"/>
  <c r="K233" i="5"/>
  <c r="J233" i="5"/>
  <c r="V233" i="5"/>
  <c r="S233" i="5"/>
  <c r="M233" i="5"/>
  <c r="L233" i="5"/>
  <c r="I233" i="5"/>
  <c r="K232" i="5"/>
  <c r="J232" i="5"/>
  <c r="V232" i="5"/>
  <c r="S232" i="5"/>
  <c r="M232" i="5"/>
  <c r="L232" i="5"/>
  <c r="I232" i="5"/>
  <c r="K231" i="5"/>
  <c r="J231" i="5"/>
  <c r="V231" i="5"/>
  <c r="S231" i="5"/>
  <c r="M231" i="5"/>
  <c r="L231" i="5"/>
  <c r="I231" i="5"/>
  <c r="K230" i="5"/>
  <c r="J230" i="5"/>
  <c r="V230" i="5"/>
  <c r="S230" i="5"/>
  <c r="M230" i="5"/>
  <c r="L230" i="5"/>
  <c r="I230" i="5"/>
  <c r="K229" i="5"/>
  <c r="J229" i="5"/>
  <c r="V229" i="5"/>
  <c r="S229" i="5"/>
  <c r="M229" i="5"/>
  <c r="L229" i="5"/>
  <c r="I229" i="5"/>
  <c r="K228" i="5"/>
  <c r="J228" i="5"/>
  <c r="V228" i="5"/>
  <c r="S228" i="5"/>
  <c r="M228" i="5"/>
  <c r="L228" i="5"/>
  <c r="I228" i="5"/>
  <c r="K227" i="5"/>
  <c r="J227" i="5"/>
  <c r="V227" i="5"/>
  <c r="S227" i="5"/>
  <c r="M227" i="5"/>
  <c r="L227" i="5"/>
  <c r="I227" i="5"/>
  <c r="K226" i="5"/>
  <c r="J226" i="5"/>
  <c r="V226" i="5"/>
  <c r="S226" i="5"/>
  <c r="M226" i="5"/>
  <c r="L226" i="5"/>
  <c r="I226" i="5"/>
  <c r="K225" i="5"/>
  <c r="J225" i="5"/>
  <c r="V225" i="5"/>
  <c r="S225" i="5"/>
  <c r="M225" i="5"/>
  <c r="L225" i="5"/>
  <c r="I225" i="5"/>
  <c r="K224" i="5"/>
  <c r="J224" i="5"/>
  <c r="V224" i="5"/>
  <c r="S224" i="5"/>
  <c r="M224" i="5"/>
  <c r="L224" i="5"/>
  <c r="I224" i="5"/>
  <c r="K223" i="5"/>
  <c r="J223" i="5"/>
  <c r="V223" i="5"/>
  <c r="S223" i="5"/>
  <c r="M223" i="5"/>
  <c r="L223" i="5"/>
  <c r="I223" i="5"/>
  <c r="K222" i="5"/>
  <c r="J222" i="5"/>
  <c r="V222" i="5"/>
  <c r="S222" i="5"/>
  <c r="M222" i="5"/>
  <c r="L222" i="5"/>
  <c r="I222" i="5"/>
  <c r="K221" i="5"/>
  <c r="J221" i="5"/>
  <c r="V221" i="5"/>
  <c r="S221" i="5"/>
  <c r="M221" i="5"/>
  <c r="L221" i="5"/>
  <c r="I221" i="5"/>
  <c r="K220" i="5"/>
  <c r="J220" i="5"/>
  <c r="V220" i="5"/>
  <c r="S220" i="5"/>
  <c r="M220" i="5"/>
  <c r="L220" i="5"/>
  <c r="I220" i="5"/>
  <c r="K219" i="5"/>
  <c r="J219" i="5"/>
  <c r="V219" i="5"/>
  <c r="S219" i="5"/>
  <c r="M219" i="5"/>
  <c r="L219" i="5"/>
  <c r="I219" i="5"/>
  <c r="K218" i="5"/>
  <c r="J218" i="5"/>
  <c r="V218" i="5"/>
  <c r="S218" i="5"/>
  <c r="M218" i="5"/>
  <c r="L218" i="5"/>
  <c r="I218" i="5"/>
  <c r="K217" i="5"/>
  <c r="J217" i="5"/>
  <c r="V217" i="5"/>
  <c r="S217" i="5"/>
  <c r="M217" i="5"/>
  <c r="L217" i="5"/>
  <c r="I217" i="5"/>
  <c r="K216" i="5"/>
  <c r="J216" i="5"/>
  <c r="V216" i="5"/>
  <c r="S216" i="5"/>
  <c r="M216" i="5"/>
  <c r="L216" i="5"/>
  <c r="I216" i="5"/>
  <c r="K215" i="5"/>
  <c r="J215" i="5"/>
  <c r="V215" i="5"/>
  <c r="S215" i="5"/>
  <c r="M215" i="5"/>
  <c r="L215" i="5"/>
  <c r="I215" i="5"/>
  <c r="K214" i="5"/>
  <c r="J214" i="5"/>
  <c r="V214" i="5"/>
  <c r="S214" i="5"/>
  <c r="M214" i="5"/>
  <c r="L214" i="5"/>
  <c r="I214" i="5"/>
  <c r="K213" i="5"/>
  <c r="J213" i="5"/>
  <c r="V213" i="5"/>
  <c r="S213" i="5"/>
  <c r="M213" i="5"/>
  <c r="L213" i="5"/>
  <c r="I213" i="5"/>
  <c r="K212" i="5"/>
  <c r="J212" i="5"/>
  <c r="V212" i="5"/>
  <c r="S212" i="5"/>
  <c r="M212" i="5"/>
  <c r="L212" i="5"/>
  <c r="I212" i="5"/>
  <c r="K211" i="5"/>
  <c r="J211" i="5"/>
  <c r="V211" i="5"/>
  <c r="S211" i="5"/>
  <c r="M211" i="5"/>
  <c r="L211" i="5"/>
  <c r="I211" i="5"/>
  <c r="K210" i="5"/>
  <c r="J210" i="5"/>
  <c r="V210" i="5"/>
  <c r="S210" i="5"/>
  <c r="M210" i="5"/>
  <c r="L210" i="5"/>
  <c r="I210" i="5"/>
  <c r="K209" i="5"/>
  <c r="J209" i="5"/>
  <c r="V209" i="5"/>
  <c r="S209" i="5"/>
  <c r="M209" i="5"/>
  <c r="L209" i="5"/>
  <c r="I209" i="5"/>
  <c r="K208" i="5"/>
  <c r="J208" i="5"/>
  <c r="V208" i="5"/>
  <c r="S208" i="5"/>
  <c r="M208" i="5"/>
  <c r="L208" i="5"/>
  <c r="I208" i="5"/>
  <c r="K207" i="5"/>
  <c r="J207" i="5"/>
  <c r="V207" i="5"/>
  <c r="S207" i="5"/>
  <c r="M207" i="5"/>
  <c r="L207" i="5"/>
  <c r="I207" i="5"/>
  <c r="K206" i="5"/>
  <c r="J206" i="5"/>
  <c r="V206" i="5"/>
  <c r="S206" i="5"/>
  <c r="M206" i="5"/>
  <c r="L206" i="5"/>
  <c r="I206" i="5"/>
  <c r="K205" i="5"/>
  <c r="J205" i="5"/>
  <c r="V205" i="5"/>
  <c r="S205" i="5"/>
  <c r="M205" i="5"/>
  <c r="L205" i="5"/>
  <c r="I205" i="5"/>
  <c r="K204" i="5"/>
  <c r="J204" i="5"/>
  <c r="V204" i="5"/>
  <c r="S204" i="5"/>
  <c r="M204" i="5"/>
  <c r="L204" i="5"/>
  <c r="I204" i="5"/>
  <c r="K203" i="5"/>
  <c r="J203" i="5"/>
  <c r="V203" i="5"/>
  <c r="S203" i="5"/>
  <c r="M203" i="5"/>
  <c r="L203" i="5"/>
  <c r="I203" i="5"/>
  <c r="K202" i="5"/>
  <c r="J202" i="5"/>
  <c r="V202" i="5"/>
  <c r="S202" i="5"/>
  <c r="M202" i="5"/>
  <c r="L202" i="5"/>
  <c r="I202" i="5"/>
  <c r="K201" i="5"/>
  <c r="J201" i="5"/>
  <c r="V201" i="5"/>
  <c r="S201" i="5"/>
  <c r="M201" i="5"/>
  <c r="L201" i="5"/>
  <c r="I201" i="5"/>
  <c r="K200" i="5"/>
  <c r="J200" i="5"/>
  <c r="V200" i="5"/>
  <c r="S200" i="5"/>
  <c r="M200" i="5"/>
  <c r="L200" i="5"/>
  <c r="I200" i="5"/>
  <c r="K199" i="5"/>
  <c r="J199" i="5"/>
  <c r="V199" i="5"/>
  <c r="S199" i="5"/>
  <c r="M199" i="5"/>
  <c r="L199" i="5"/>
  <c r="I199" i="5"/>
  <c r="I247" i="5" s="1"/>
  <c r="D25" i="4" s="1"/>
  <c r="K195" i="5"/>
  <c r="J195" i="5"/>
  <c r="V195" i="5"/>
  <c r="S195" i="5"/>
  <c r="M195" i="5"/>
  <c r="L195" i="5"/>
  <c r="I195" i="5"/>
  <c r="K194" i="5"/>
  <c r="J194" i="5"/>
  <c r="V194" i="5"/>
  <c r="S194" i="5"/>
  <c r="M194" i="5"/>
  <c r="L194" i="5"/>
  <c r="I194" i="5"/>
  <c r="K193" i="5"/>
  <c r="J193" i="5"/>
  <c r="V193" i="5"/>
  <c r="S193" i="5"/>
  <c r="M193" i="5"/>
  <c r="L193" i="5"/>
  <c r="I193" i="5"/>
  <c r="K192" i="5"/>
  <c r="J192" i="5"/>
  <c r="V192" i="5"/>
  <c r="S192" i="5"/>
  <c r="M192" i="5"/>
  <c r="L192" i="5"/>
  <c r="I192" i="5"/>
  <c r="K191" i="5"/>
  <c r="J191" i="5"/>
  <c r="V191" i="5"/>
  <c r="S191" i="5"/>
  <c r="M191" i="5"/>
  <c r="L191" i="5"/>
  <c r="I191" i="5"/>
  <c r="K190" i="5"/>
  <c r="J190" i="5"/>
  <c r="V190" i="5"/>
  <c r="S190" i="5"/>
  <c r="M190" i="5"/>
  <c r="L190" i="5"/>
  <c r="I190" i="5"/>
  <c r="K189" i="5"/>
  <c r="J189" i="5"/>
  <c r="V189" i="5"/>
  <c r="S189" i="5"/>
  <c r="M189" i="5"/>
  <c r="L189" i="5"/>
  <c r="I189" i="5"/>
  <c r="K188" i="5"/>
  <c r="J188" i="5"/>
  <c r="V188" i="5"/>
  <c r="S188" i="5"/>
  <c r="M188" i="5"/>
  <c r="L188" i="5"/>
  <c r="I188" i="5"/>
  <c r="K187" i="5"/>
  <c r="J187" i="5"/>
  <c r="V187" i="5"/>
  <c r="S187" i="5"/>
  <c r="M187" i="5"/>
  <c r="L187" i="5"/>
  <c r="I187" i="5"/>
  <c r="K186" i="5"/>
  <c r="J186" i="5"/>
  <c r="V186" i="5"/>
  <c r="S186" i="5"/>
  <c r="M186" i="5"/>
  <c r="L186" i="5"/>
  <c r="I186" i="5"/>
  <c r="K185" i="5"/>
  <c r="J185" i="5"/>
  <c r="V185" i="5"/>
  <c r="S185" i="5"/>
  <c r="M185" i="5"/>
  <c r="L185" i="5"/>
  <c r="I185" i="5"/>
  <c r="K184" i="5"/>
  <c r="J184" i="5"/>
  <c r="V184" i="5"/>
  <c r="S184" i="5"/>
  <c r="M184" i="5"/>
  <c r="L184" i="5"/>
  <c r="I184" i="5"/>
  <c r="I196" i="5" s="1"/>
  <c r="D24" i="4" s="1"/>
  <c r="K183" i="5"/>
  <c r="J183" i="5"/>
  <c r="V183" i="5"/>
  <c r="S183" i="5"/>
  <c r="M183" i="5"/>
  <c r="L183" i="5"/>
  <c r="I183" i="5"/>
  <c r="K182" i="5"/>
  <c r="J182" i="5"/>
  <c r="V182" i="5"/>
  <c r="S182" i="5"/>
  <c r="M182" i="5"/>
  <c r="M196" i="5" s="1"/>
  <c r="C24" i="4" s="1"/>
  <c r="L182" i="5"/>
  <c r="I182" i="5"/>
  <c r="K181" i="5"/>
  <c r="J181" i="5"/>
  <c r="V181" i="5"/>
  <c r="S181" i="5"/>
  <c r="M181" i="5"/>
  <c r="L181" i="5"/>
  <c r="I181" i="5"/>
  <c r="K180" i="5"/>
  <c r="J180" i="5"/>
  <c r="V180" i="5"/>
  <c r="S180" i="5"/>
  <c r="M180" i="5"/>
  <c r="L180" i="5"/>
  <c r="I180" i="5"/>
  <c r="K179" i="5"/>
  <c r="J179" i="5"/>
  <c r="V179" i="5"/>
  <c r="S179" i="5"/>
  <c r="M179" i="5"/>
  <c r="L179" i="5"/>
  <c r="I179" i="5"/>
  <c r="F23" i="4"/>
  <c r="I176" i="5"/>
  <c r="D23" i="4" s="1"/>
  <c r="K175" i="5"/>
  <c r="J175" i="5"/>
  <c r="V175" i="5"/>
  <c r="S175" i="5"/>
  <c r="M175" i="5"/>
  <c r="L175" i="5"/>
  <c r="I175" i="5"/>
  <c r="K174" i="5"/>
  <c r="J174" i="5"/>
  <c r="V174" i="5"/>
  <c r="V176" i="5" s="1"/>
  <c r="S174" i="5"/>
  <c r="S176" i="5" s="1"/>
  <c r="E23" i="4" s="1"/>
  <c r="M174" i="5"/>
  <c r="H176" i="5" s="1"/>
  <c r="L174" i="5"/>
  <c r="I174" i="5"/>
  <c r="S171" i="5"/>
  <c r="V171" i="5"/>
  <c r="H171" i="5"/>
  <c r="G171" i="5"/>
  <c r="M171" i="5"/>
  <c r="L171" i="5"/>
  <c r="K170" i="5"/>
  <c r="J170" i="5"/>
  <c r="V170" i="5"/>
  <c r="S170" i="5"/>
  <c r="M170" i="5"/>
  <c r="L170" i="5"/>
  <c r="I170" i="5"/>
  <c r="I171" i="5" s="1"/>
  <c r="D22" i="4" s="1"/>
  <c r="D18" i="4"/>
  <c r="C18" i="4"/>
  <c r="H164" i="5"/>
  <c r="G164" i="5"/>
  <c r="M164" i="5"/>
  <c r="L164" i="5"/>
  <c r="B18" i="4" s="1"/>
  <c r="I164" i="5"/>
  <c r="K163" i="5"/>
  <c r="J163" i="5"/>
  <c r="V163" i="5"/>
  <c r="V164" i="5" s="1"/>
  <c r="F18" i="4" s="1"/>
  <c r="S163" i="5"/>
  <c r="S164" i="5" s="1"/>
  <c r="E18" i="4" s="1"/>
  <c r="M163" i="5"/>
  <c r="L163" i="5"/>
  <c r="I163" i="5"/>
  <c r="K159" i="5"/>
  <c r="J159" i="5"/>
  <c r="V159" i="5"/>
  <c r="S159" i="5"/>
  <c r="M159" i="5"/>
  <c r="L159" i="5"/>
  <c r="I159" i="5"/>
  <c r="K158" i="5"/>
  <c r="J158" i="5"/>
  <c r="V158" i="5"/>
  <c r="S158" i="5"/>
  <c r="M158" i="5"/>
  <c r="L158" i="5"/>
  <c r="I158" i="5"/>
  <c r="K157" i="5"/>
  <c r="J157" i="5"/>
  <c r="V157" i="5"/>
  <c r="S157" i="5"/>
  <c r="M157" i="5"/>
  <c r="L157" i="5"/>
  <c r="I157" i="5"/>
  <c r="K156" i="5"/>
  <c r="J156" i="5"/>
  <c r="V156" i="5"/>
  <c r="S156" i="5"/>
  <c r="M156" i="5"/>
  <c r="L156" i="5"/>
  <c r="I156" i="5"/>
  <c r="K155" i="5"/>
  <c r="J155" i="5"/>
  <c r="V155" i="5"/>
  <c r="S155" i="5"/>
  <c r="M155" i="5"/>
  <c r="L155" i="5"/>
  <c r="I155" i="5"/>
  <c r="K154" i="5"/>
  <c r="J154" i="5"/>
  <c r="V154" i="5"/>
  <c r="S154" i="5"/>
  <c r="M154" i="5"/>
  <c r="L154" i="5"/>
  <c r="I154" i="5"/>
  <c r="K153" i="5"/>
  <c r="J153" i="5"/>
  <c r="V153" i="5"/>
  <c r="S153" i="5"/>
  <c r="M153" i="5"/>
  <c r="L153" i="5"/>
  <c r="I153" i="5"/>
  <c r="K152" i="5"/>
  <c r="J152" i="5"/>
  <c r="V152" i="5"/>
  <c r="S152" i="5"/>
  <c r="M152" i="5"/>
  <c r="L152" i="5"/>
  <c r="I152" i="5"/>
  <c r="K151" i="5"/>
  <c r="J151" i="5"/>
  <c r="V151" i="5"/>
  <c r="S151" i="5"/>
  <c r="M151" i="5"/>
  <c r="L151" i="5"/>
  <c r="I151" i="5"/>
  <c r="K150" i="5"/>
  <c r="J150" i="5"/>
  <c r="V150" i="5"/>
  <c r="S150" i="5"/>
  <c r="M150" i="5"/>
  <c r="L150" i="5"/>
  <c r="I150" i="5"/>
  <c r="K149" i="5"/>
  <c r="J149" i="5"/>
  <c r="V149" i="5"/>
  <c r="S149" i="5"/>
  <c r="M149" i="5"/>
  <c r="L149" i="5"/>
  <c r="I149" i="5"/>
  <c r="K148" i="5"/>
  <c r="J148" i="5"/>
  <c r="V148" i="5"/>
  <c r="S148" i="5"/>
  <c r="M148" i="5"/>
  <c r="L148" i="5"/>
  <c r="I148" i="5"/>
  <c r="K147" i="5"/>
  <c r="J147" i="5"/>
  <c r="V147" i="5"/>
  <c r="S147" i="5"/>
  <c r="M147" i="5"/>
  <c r="L147" i="5"/>
  <c r="I147" i="5"/>
  <c r="K146" i="5"/>
  <c r="J146" i="5"/>
  <c r="V146" i="5"/>
  <c r="S146" i="5"/>
  <c r="M146" i="5"/>
  <c r="L146" i="5"/>
  <c r="I146" i="5"/>
  <c r="K145" i="5"/>
  <c r="J145" i="5"/>
  <c r="V145" i="5"/>
  <c r="S145" i="5"/>
  <c r="M145" i="5"/>
  <c r="L145" i="5"/>
  <c r="I145" i="5"/>
  <c r="K144" i="5"/>
  <c r="J144" i="5"/>
  <c r="V144" i="5"/>
  <c r="S144" i="5"/>
  <c r="M144" i="5"/>
  <c r="L144" i="5"/>
  <c r="I144" i="5"/>
  <c r="K143" i="5"/>
  <c r="J143" i="5"/>
  <c r="V143" i="5"/>
  <c r="S143" i="5"/>
  <c r="M143" i="5"/>
  <c r="L143" i="5"/>
  <c r="I143" i="5"/>
  <c r="K142" i="5"/>
  <c r="J142" i="5"/>
  <c r="V142" i="5"/>
  <c r="S142" i="5"/>
  <c r="M142" i="5"/>
  <c r="L142" i="5"/>
  <c r="I142" i="5"/>
  <c r="K141" i="5"/>
  <c r="J141" i="5"/>
  <c r="V141" i="5"/>
  <c r="S141" i="5"/>
  <c r="M141" i="5"/>
  <c r="L141" i="5"/>
  <c r="I141" i="5"/>
  <c r="K140" i="5"/>
  <c r="J140" i="5"/>
  <c r="V140" i="5"/>
  <c r="S140" i="5"/>
  <c r="M140" i="5"/>
  <c r="L140" i="5"/>
  <c r="I140" i="5"/>
  <c r="K139" i="5"/>
  <c r="J139" i="5"/>
  <c r="V139" i="5"/>
  <c r="S139" i="5"/>
  <c r="M139" i="5"/>
  <c r="L139" i="5"/>
  <c r="I139" i="5"/>
  <c r="K138" i="5"/>
  <c r="J138" i="5"/>
  <c r="V138" i="5"/>
  <c r="S138" i="5"/>
  <c r="M138" i="5"/>
  <c r="L138" i="5"/>
  <c r="I138" i="5"/>
  <c r="K137" i="5"/>
  <c r="J137" i="5"/>
  <c r="V137" i="5"/>
  <c r="S137" i="5"/>
  <c r="M137" i="5"/>
  <c r="L137" i="5"/>
  <c r="I137" i="5"/>
  <c r="K136" i="5"/>
  <c r="J136" i="5"/>
  <c r="V136" i="5"/>
  <c r="S136" i="5"/>
  <c r="M136" i="5"/>
  <c r="L136" i="5"/>
  <c r="I136" i="5"/>
  <c r="K135" i="5"/>
  <c r="J135" i="5"/>
  <c r="V135" i="5"/>
  <c r="S135" i="5"/>
  <c r="M135" i="5"/>
  <c r="L135" i="5"/>
  <c r="I135" i="5"/>
  <c r="K134" i="5"/>
  <c r="J134" i="5"/>
  <c r="V134" i="5"/>
  <c r="S134" i="5"/>
  <c r="M134" i="5"/>
  <c r="L134" i="5"/>
  <c r="I134" i="5"/>
  <c r="K133" i="5"/>
  <c r="J133" i="5"/>
  <c r="V133" i="5"/>
  <c r="S133" i="5"/>
  <c r="M133" i="5"/>
  <c r="L133" i="5"/>
  <c r="I133" i="5"/>
  <c r="K132" i="5"/>
  <c r="J132" i="5"/>
  <c r="V132" i="5"/>
  <c r="S132" i="5"/>
  <c r="M132" i="5"/>
  <c r="L132" i="5"/>
  <c r="I132" i="5"/>
  <c r="K131" i="5"/>
  <c r="J131" i="5"/>
  <c r="V131" i="5"/>
  <c r="S131" i="5"/>
  <c r="M131" i="5"/>
  <c r="L131" i="5"/>
  <c r="I131" i="5"/>
  <c r="K130" i="5"/>
  <c r="J130" i="5"/>
  <c r="V130" i="5"/>
  <c r="S130" i="5"/>
  <c r="M130" i="5"/>
  <c r="L130" i="5"/>
  <c r="I130" i="5"/>
  <c r="K129" i="5"/>
  <c r="J129" i="5"/>
  <c r="V129" i="5"/>
  <c r="S129" i="5"/>
  <c r="M129" i="5"/>
  <c r="L129" i="5"/>
  <c r="I129" i="5"/>
  <c r="K128" i="5"/>
  <c r="J128" i="5"/>
  <c r="V128" i="5"/>
  <c r="S128" i="5"/>
  <c r="M128" i="5"/>
  <c r="L128" i="5"/>
  <c r="I128" i="5"/>
  <c r="K127" i="5"/>
  <c r="J127" i="5"/>
  <c r="V127" i="5"/>
  <c r="S127" i="5"/>
  <c r="M127" i="5"/>
  <c r="L127" i="5"/>
  <c r="I127" i="5"/>
  <c r="K126" i="5"/>
  <c r="J126" i="5"/>
  <c r="V126" i="5"/>
  <c r="S126" i="5"/>
  <c r="M126" i="5"/>
  <c r="L126" i="5"/>
  <c r="I126" i="5"/>
  <c r="K125" i="5"/>
  <c r="J125" i="5"/>
  <c r="V125" i="5"/>
  <c r="S125" i="5"/>
  <c r="M125" i="5"/>
  <c r="L125" i="5"/>
  <c r="I125" i="5"/>
  <c r="K124" i="5"/>
  <c r="J124" i="5"/>
  <c r="V124" i="5"/>
  <c r="S124" i="5"/>
  <c r="M124" i="5"/>
  <c r="L124" i="5"/>
  <c r="I124" i="5"/>
  <c r="K123" i="5"/>
  <c r="J123" i="5"/>
  <c r="V123" i="5"/>
  <c r="S123" i="5"/>
  <c r="M123" i="5"/>
  <c r="L123" i="5"/>
  <c r="I123" i="5"/>
  <c r="K122" i="5"/>
  <c r="J122" i="5"/>
  <c r="V122" i="5"/>
  <c r="S122" i="5"/>
  <c r="M122" i="5"/>
  <c r="L122" i="5"/>
  <c r="I122" i="5"/>
  <c r="K121" i="5"/>
  <c r="J121" i="5"/>
  <c r="V121" i="5"/>
  <c r="S121" i="5"/>
  <c r="M121" i="5"/>
  <c r="L121" i="5"/>
  <c r="G160" i="5" s="1"/>
  <c r="I121" i="5"/>
  <c r="K120" i="5"/>
  <c r="J120" i="5"/>
  <c r="V120" i="5"/>
  <c r="S120" i="5"/>
  <c r="M120" i="5"/>
  <c r="L120" i="5"/>
  <c r="I120" i="5"/>
  <c r="K119" i="5"/>
  <c r="J119" i="5"/>
  <c r="V119" i="5"/>
  <c r="S119" i="5"/>
  <c r="M119" i="5"/>
  <c r="H160" i="5" s="1"/>
  <c r="L119" i="5"/>
  <c r="I119" i="5"/>
  <c r="K118" i="5"/>
  <c r="J118" i="5"/>
  <c r="V118" i="5"/>
  <c r="S118" i="5"/>
  <c r="M118" i="5"/>
  <c r="L118" i="5"/>
  <c r="I118" i="5"/>
  <c r="K117" i="5"/>
  <c r="J117" i="5"/>
  <c r="V117" i="5"/>
  <c r="V160" i="5" s="1"/>
  <c r="F17" i="4" s="1"/>
  <c r="S117" i="5"/>
  <c r="M117" i="5"/>
  <c r="L117" i="5"/>
  <c r="I117" i="5"/>
  <c r="K113" i="5"/>
  <c r="J113" i="5"/>
  <c r="V113" i="5"/>
  <c r="S113" i="5"/>
  <c r="M113" i="5"/>
  <c r="L113" i="5"/>
  <c r="I113" i="5"/>
  <c r="K112" i="5"/>
  <c r="J112" i="5"/>
  <c r="V112" i="5"/>
  <c r="S112" i="5"/>
  <c r="M112" i="5"/>
  <c r="L112" i="5"/>
  <c r="I112" i="5"/>
  <c r="K111" i="5"/>
  <c r="J111" i="5"/>
  <c r="V111" i="5"/>
  <c r="S111" i="5"/>
  <c r="M111" i="5"/>
  <c r="L111" i="5"/>
  <c r="I111" i="5"/>
  <c r="K110" i="5"/>
  <c r="J110" i="5"/>
  <c r="V110" i="5"/>
  <c r="S110" i="5"/>
  <c r="M110" i="5"/>
  <c r="L110" i="5"/>
  <c r="I110" i="5"/>
  <c r="K109" i="5"/>
  <c r="J109" i="5"/>
  <c r="V109" i="5"/>
  <c r="S109" i="5"/>
  <c r="M109" i="5"/>
  <c r="L109" i="5"/>
  <c r="I109" i="5"/>
  <c r="K108" i="5"/>
  <c r="J108" i="5"/>
  <c r="V108" i="5"/>
  <c r="S108" i="5"/>
  <c r="M108" i="5"/>
  <c r="L108" i="5"/>
  <c r="I108" i="5"/>
  <c r="K107" i="5"/>
  <c r="J107" i="5"/>
  <c r="V107" i="5"/>
  <c r="S107" i="5"/>
  <c r="M107" i="5"/>
  <c r="L107" i="5"/>
  <c r="I107" i="5"/>
  <c r="K106" i="5"/>
  <c r="J106" i="5"/>
  <c r="V106" i="5"/>
  <c r="S106" i="5"/>
  <c r="M106" i="5"/>
  <c r="L106" i="5"/>
  <c r="I106" i="5"/>
  <c r="K105" i="5"/>
  <c r="J105" i="5"/>
  <c r="V105" i="5"/>
  <c r="S105" i="5"/>
  <c r="M105" i="5"/>
  <c r="L105" i="5"/>
  <c r="I105" i="5"/>
  <c r="K104" i="5"/>
  <c r="J104" i="5"/>
  <c r="V104" i="5"/>
  <c r="S104" i="5"/>
  <c r="M104" i="5"/>
  <c r="L104" i="5"/>
  <c r="I104" i="5"/>
  <c r="K103" i="5"/>
  <c r="J103" i="5"/>
  <c r="V103" i="5"/>
  <c r="S103" i="5"/>
  <c r="M103" i="5"/>
  <c r="L103" i="5"/>
  <c r="I103" i="5"/>
  <c r="K102" i="5"/>
  <c r="J102" i="5"/>
  <c r="V102" i="5"/>
  <c r="S102" i="5"/>
  <c r="M102" i="5"/>
  <c r="L102" i="5"/>
  <c r="I102" i="5"/>
  <c r="K101" i="5"/>
  <c r="J101" i="5"/>
  <c r="V101" i="5"/>
  <c r="S101" i="5"/>
  <c r="M101" i="5"/>
  <c r="L101" i="5"/>
  <c r="I101" i="5"/>
  <c r="K100" i="5"/>
  <c r="J100" i="5"/>
  <c r="V100" i="5"/>
  <c r="S100" i="5"/>
  <c r="M100" i="5"/>
  <c r="L100" i="5"/>
  <c r="I100" i="5"/>
  <c r="K99" i="5"/>
  <c r="J99" i="5"/>
  <c r="V99" i="5"/>
  <c r="S99" i="5"/>
  <c r="M99" i="5"/>
  <c r="H114" i="5" s="1"/>
  <c r="L99" i="5"/>
  <c r="I99" i="5"/>
  <c r="K98" i="5"/>
  <c r="J98" i="5"/>
  <c r="V98" i="5"/>
  <c r="S98" i="5"/>
  <c r="M98" i="5"/>
  <c r="L98" i="5"/>
  <c r="I98" i="5"/>
  <c r="K97" i="5"/>
  <c r="J97" i="5"/>
  <c r="V97" i="5"/>
  <c r="V114" i="5" s="1"/>
  <c r="F16" i="4" s="1"/>
  <c r="S97" i="5"/>
  <c r="M97" i="5"/>
  <c r="L97" i="5"/>
  <c r="I97" i="5"/>
  <c r="K96" i="5"/>
  <c r="J96" i="5"/>
  <c r="V96" i="5"/>
  <c r="S96" i="5"/>
  <c r="M96" i="5"/>
  <c r="L96" i="5"/>
  <c r="I96" i="5"/>
  <c r="K95" i="5"/>
  <c r="J95" i="5"/>
  <c r="V95" i="5"/>
  <c r="S95" i="5"/>
  <c r="M95" i="5"/>
  <c r="L95" i="5"/>
  <c r="I95" i="5"/>
  <c r="K94" i="5"/>
  <c r="J94" i="5"/>
  <c r="V94" i="5"/>
  <c r="S94" i="5"/>
  <c r="M94" i="5"/>
  <c r="L94" i="5"/>
  <c r="I94" i="5"/>
  <c r="G91" i="5"/>
  <c r="L91" i="5"/>
  <c r="B15" i="4" s="1"/>
  <c r="I91" i="5"/>
  <c r="D15" i="4" s="1"/>
  <c r="K90" i="5"/>
  <c r="J90" i="5"/>
  <c r="V90" i="5"/>
  <c r="S90" i="5"/>
  <c r="M90" i="5"/>
  <c r="L90" i="5"/>
  <c r="I90" i="5"/>
  <c r="K89" i="5"/>
  <c r="J89" i="5"/>
  <c r="V89" i="5"/>
  <c r="S89" i="5"/>
  <c r="M89" i="5"/>
  <c r="L89" i="5"/>
  <c r="I89" i="5"/>
  <c r="K88" i="5"/>
  <c r="J88" i="5"/>
  <c r="V88" i="5"/>
  <c r="S88" i="5"/>
  <c r="S91" i="5" s="1"/>
  <c r="E15" i="4" s="1"/>
  <c r="M88" i="5"/>
  <c r="L88" i="5"/>
  <c r="I88" i="5"/>
  <c r="K87" i="5"/>
  <c r="J87" i="5"/>
  <c r="V87" i="5"/>
  <c r="V91" i="5" s="1"/>
  <c r="F15" i="4" s="1"/>
  <c r="S87" i="5"/>
  <c r="M87" i="5"/>
  <c r="L87" i="5"/>
  <c r="I87" i="5"/>
  <c r="V84" i="5"/>
  <c r="F14" i="4" s="1"/>
  <c r="H84" i="5"/>
  <c r="K83" i="5"/>
  <c r="J83" i="5"/>
  <c r="V83" i="5"/>
  <c r="S83" i="5"/>
  <c r="M83" i="5"/>
  <c r="L83" i="5"/>
  <c r="I83" i="5"/>
  <c r="K82" i="5"/>
  <c r="J82" i="5"/>
  <c r="V82" i="5"/>
  <c r="S82" i="5"/>
  <c r="M82" i="5"/>
  <c r="L82" i="5"/>
  <c r="I82" i="5"/>
  <c r="K81" i="5"/>
  <c r="J81" i="5"/>
  <c r="V81" i="5"/>
  <c r="S81" i="5"/>
  <c r="M81" i="5"/>
  <c r="L81" i="5"/>
  <c r="I81" i="5"/>
  <c r="K80" i="5"/>
  <c r="J80" i="5"/>
  <c r="V80" i="5"/>
  <c r="S80" i="5"/>
  <c r="M80" i="5"/>
  <c r="L80" i="5"/>
  <c r="I80" i="5"/>
  <c r="K79" i="5"/>
  <c r="J79" i="5"/>
  <c r="V79" i="5"/>
  <c r="S79" i="5"/>
  <c r="M79" i="5"/>
  <c r="L79" i="5"/>
  <c r="I79" i="5"/>
  <c r="K78" i="5"/>
  <c r="J78" i="5"/>
  <c r="V78" i="5"/>
  <c r="S78" i="5"/>
  <c r="M78" i="5"/>
  <c r="L78" i="5"/>
  <c r="I78" i="5"/>
  <c r="K77" i="5"/>
  <c r="J77" i="5"/>
  <c r="V77" i="5"/>
  <c r="S77" i="5"/>
  <c r="M77" i="5"/>
  <c r="L77" i="5"/>
  <c r="I77" i="5"/>
  <c r="K76" i="5"/>
  <c r="J76" i="5"/>
  <c r="V76" i="5"/>
  <c r="S76" i="5"/>
  <c r="M76" i="5"/>
  <c r="L76" i="5"/>
  <c r="I76" i="5"/>
  <c r="K75" i="5"/>
  <c r="J75" i="5"/>
  <c r="V75" i="5"/>
  <c r="S75" i="5"/>
  <c r="M75" i="5"/>
  <c r="L75" i="5"/>
  <c r="I75" i="5"/>
  <c r="K74" i="5"/>
  <c r="J74" i="5"/>
  <c r="V74" i="5"/>
  <c r="S74" i="5"/>
  <c r="M74" i="5"/>
  <c r="L74" i="5"/>
  <c r="I74" i="5"/>
  <c r="K73" i="5"/>
  <c r="J73" i="5"/>
  <c r="V73" i="5"/>
  <c r="S73" i="5"/>
  <c r="M73" i="5"/>
  <c r="L73" i="5"/>
  <c r="I73" i="5"/>
  <c r="K72" i="5"/>
  <c r="J72" i="5"/>
  <c r="V72" i="5"/>
  <c r="S72" i="5"/>
  <c r="M72" i="5"/>
  <c r="L72" i="5"/>
  <c r="I72" i="5"/>
  <c r="K71" i="5"/>
  <c r="J71" i="5"/>
  <c r="V71" i="5"/>
  <c r="S71" i="5"/>
  <c r="M71" i="5"/>
  <c r="L71" i="5"/>
  <c r="I71" i="5"/>
  <c r="K70" i="5"/>
  <c r="J70" i="5"/>
  <c r="V70" i="5"/>
  <c r="S70" i="5"/>
  <c r="M70" i="5"/>
  <c r="L70" i="5"/>
  <c r="I70" i="5"/>
  <c r="K69" i="5"/>
  <c r="J69" i="5"/>
  <c r="V69" i="5"/>
  <c r="S69" i="5"/>
  <c r="M69" i="5"/>
  <c r="L69" i="5"/>
  <c r="I69" i="5"/>
  <c r="K68" i="5"/>
  <c r="J68" i="5"/>
  <c r="V68" i="5"/>
  <c r="S68" i="5"/>
  <c r="M68" i="5"/>
  <c r="L68" i="5"/>
  <c r="I68" i="5"/>
  <c r="K67" i="5"/>
  <c r="J67" i="5"/>
  <c r="V67" i="5"/>
  <c r="S67" i="5"/>
  <c r="S84" i="5" s="1"/>
  <c r="E14" i="4" s="1"/>
  <c r="M67" i="5"/>
  <c r="L67" i="5"/>
  <c r="I67" i="5"/>
  <c r="K66" i="5"/>
  <c r="J66" i="5"/>
  <c r="V66" i="5"/>
  <c r="S66" i="5"/>
  <c r="M66" i="5"/>
  <c r="L66" i="5"/>
  <c r="I66" i="5"/>
  <c r="K65" i="5"/>
  <c r="J65" i="5"/>
  <c r="V65" i="5"/>
  <c r="S65" i="5"/>
  <c r="M65" i="5"/>
  <c r="M84" i="5" s="1"/>
  <c r="C14" i="4" s="1"/>
  <c r="L65" i="5"/>
  <c r="G84" i="5" s="1"/>
  <c r="I65" i="5"/>
  <c r="I84" i="5" s="1"/>
  <c r="D14" i="4" s="1"/>
  <c r="S62" i="5"/>
  <c r="E13" i="4" s="1"/>
  <c r="K61" i="5"/>
  <c r="J61" i="5"/>
  <c r="V61" i="5"/>
  <c r="S61" i="5"/>
  <c r="M61" i="5"/>
  <c r="L61" i="5"/>
  <c r="I61" i="5"/>
  <c r="K60" i="5"/>
  <c r="J60" i="5"/>
  <c r="V60" i="5"/>
  <c r="S60" i="5"/>
  <c r="M60" i="5"/>
  <c r="L60" i="5"/>
  <c r="I60" i="5"/>
  <c r="K59" i="5"/>
  <c r="J59" i="5"/>
  <c r="V59" i="5"/>
  <c r="S59" i="5"/>
  <c r="M59" i="5"/>
  <c r="L59" i="5"/>
  <c r="I59" i="5"/>
  <c r="K58" i="5"/>
  <c r="J58" i="5"/>
  <c r="V58" i="5"/>
  <c r="S58" i="5"/>
  <c r="M58" i="5"/>
  <c r="L58" i="5"/>
  <c r="I58" i="5"/>
  <c r="K57" i="5"/>
  <c r="J57" i="5"/>
  <c r="V57" i="5"/>
  <c r="S57" i="5"/>
  <c r="M57" i="5"/>
  <c r="L57" i="5"/>
  <c r="I57" i="5"/>
  <c r="K56" i="5"/>
  <c r="J56" i="5"/>
  <c r="V56" i="5"/>
  <c r="S56" i="5"/>
  <c r="M56" i="5"/>
  <c r="L56" i="5"/>
  <c r="I56" i="5"/>
  <c r="K55" i="5"/>
  <c r="J55" i="5"/>
  <c r="V55" i="5"/>
  <c r="S55" i="5"/>
  <c r="M55" i="5"/>
  <c r="L55" i="5"/>
  <c r="I55" i="5"/>
  <c r="K54" i="5"/>
  <c r="J54" i="5"/>
  <c r="V54" i="5"/>
  <c r="S54" i="5"/>
  <c r="M54" i="5"/>
  <c r="L54" i="5"/>
  <c r="I54" i="5"/>
  <c r="K53" i="5"/>
  <c r="J53" i="5"/>
  <c r="V53" i="5"/>
  <c r="S53" i="5"/>
  <c r="M53" i="5"/>
  <c r="L53" i="5"/>
  <c r="I53" i="5"/>
  <c r="K52" i="5"/>
  <c r="J52" i="5"/>
  <c r="V52" i="5"/>
  <c r="S52" i="5"/>
  <c r="M52" i="5"/>
  <c r="L52" i="5"/>
  <c r="I52" i="5"/>
  <c r="K51" i="5"/>
  <c r="J51" i="5"/>
  <c r="V51" i="5"/>
  <c r="S51" i="5"/>
  <c r="M51" i="5"/>
  <c r="L51" i="5"/>
  <c r="I51" i="5"/>
  <c r="K50" i="5"/>
  <c r="J50" i="5"/>
  <c r="V50" i="5"/>
  <c r="S50" i="5"/>
  <c r="M50" i="5"/>
  <c r="L50" i="5"/>
  <c r="I50" i="5"/>
  <c r="K49" i="5"/>
  <c r="J49" i="5"/>
  <c r="V49" i="5"/>
  <c r="S49" i="5"/>
  <c r="M49" i="5"/>
  <c r="L49" i="5"/>
  <c r="I49" i="5"/>
  <c r="K48" i="5"/>
  <c r="J48" i="5"/>
  <c r="V48" i="5"/>
  <c r="S48" i="5"/>
  <c r="M48" i="5"/>
  <c r="L48" i="5"/>
  <c r="I48" i="5"/>
  <c r="K47" i="5"/>
  <c r="J47" i="5"/>
  <c r="V47" i="5"/>
  <c r="S47" i="5"/>
  <c r="M47" i="5"/>
  <c r="L47" i="5"/>
  <c r="I47" i="5"/>
  <c r="K46" i="5"/>
  <c r="J46" i="5"/>
  <c r="V46" i="5"/>
  <c r="S46" i="5"/>
  <c r="M46" i="5"/>
  <c r="L46" i="5"/>
  <c r="I46" i="5"/>
  <c r="K45" i="5"/>
  <c r="J45" i="5"/>
  <c r="V45" i="5"/>
  <c r="V62" i="5" s="1"/>
  <c r="F13" i="4" s="1"/>
  <c r="S45" i="5"/>
  <c r="M45" i="5"/>
  <c r="M62" i="5" s="1"/>
  <c r="C13" i="4" s="1"/>
  <c r="L45" i="5"/>
  <c r="G62" i="5" s="1"/>
  <c r="I45" i="5"/>
  <c r="K41" i="5"/>
  <c r="J41" i="5"/>
  <c r="V41" i="5"/>
  <c r="S41" i="5"/>
  <c r="M41" i="5"/>
  <c r="L41" i="5"/>
  <c r="I41" i="5"/>
  <c r="K40" i="5"/>
  <c r="J40" i="5"/>
  <c r="V40" i="5"/>
  <c r="S40" i="5"/>
  <c r="M40" i="5"/>
  <c r="L40" i="5"/>
  <c r="I40" i="5"/>
  <c r="K39" i="5"/>
  <c r="J39" i="5"/>
  <c r="V39" i="5"/>
  <c r="S39" i="5"/>
  <c r="M39" i="5"/>
  <c r="L39" i="5"/>
  <c r="I39" i="5"/>
  <c r="K38" i="5"/>
  <c r="J38" i="5"/>
  <c r="V38" i="5"/>
  <c r="S38" i="5"/>
  <c r="M38" i="5"/>
  <c r="L38" i="5"/>
  <c r="I38" i="5"/>
  <c r="K37" i="5"/>
  <c r="J37" i="5"/>
  <c r="V37" i="5"/>
  <c r="S37" i="5"/>
  <c r="M37" i="5"/>
  <c r="L37" i="5"/>
  <c r="I37" i="5"/>
  <c r="K36" i="5"/>
  <c r="J36" i="5"/>
  <c r="V36" i="5"/>
  <c r="S36" i="5"/>
  <c r="M36" i="5"/>
  <c r="L36" i="5"/>
  <c r="I36" i="5"/>
  <c r="K35" i="5"/>
  <c r="J35" i="5"/>
  <c r="V35" i="5"/>
  <c r="S35" i="5"/>
  <c r="M35" i="5"/>
  <c r="L35" i="5"/>
  <c r="I35" i="5"/>
  <c r="K34" i="5"/>
  <c r="J34" i="5"/>
  <c r="V34" i="5"/>
  <c r="S34" i="5"/>
  <c r="M34" i="5"/>
  <c r="L34" i="5"/>
  <c r="I34" i="5"/>
  <c r="K33" i="5"/>
  <c r="J33" i="5"/>
  <c r="V33" i="5"/>
  <c r="S33" i="5"/>
  <c r="M33" i="5"/>
  <c r="L33" i="5"/>
  <c r="I33" i="5"/>
  <c r="K32" i="5"/>
  <c r="J32" i="5"/>
  <c r="V32" i="5"/>
  <c r="S32" i="5"/>
  <c r="M32" i="5"/>
  <c r="H42" i="5" s="1"/>
  <c r="L32" i="5"/>
  <c r="I32" i="5"/>
  <c r="K31" i="5"/>
  <c r="J31" i="5"/>
  <c r="V31" i="5"/>
  <c r="S31" i="5"/>
  <c r="M31" i="5"/>
  <c r="L31" i="5"/>
  <c r="I31" i="5"/>
  <c r="K30" i="5"/>
  <c r="J30" i="5"/>
  <c r="V30" i="5"/>
  <c r="V42" i="5" s="1"/>
  <c r="F12" i="4" s="1"/>
  <c r="S30" i="5"/>
  <c r="M30" i="5"/>
  <c r="M42" i="5" s="1"/>
  <c r="C12" i="4" s="1"/>
  <c r="L30" i="5"/>
  <c r="I30" i="5"/>
  <c r="K26" i="5"/>
  <c r="J26" i="5"/>
  <c r="V26" i="5"/>
  <c r="S26" i="5"/>
  <c r="M26" i="5"/>
  <c r="L26" i="5"/>
  <c r="I26" i="5"/>
  <c r="K25" i="5"/>
  <c r="J25" i="5"/>
  <c r="V25" i="5"/>
  <c r="S25" i="5"/>
  <c r="M25" i="5"/>
  <c r="L25" i="5"/>
  <c r="I25" i="5"/>
  <c r="K24" i="5"/>
  <c r="J24" i="5"/>
  <c r="V24" i="5"/>
  <c r="S24" i="5"/>
  <c r="M24" i="5"/>
  <c r="L24" i="5"/>
  <c r="I24" i="5"/>
  <c r="K23" i="5"/>
  <c r="J23" i="5"/>
  <c r="V23" i="5"/>
  <c r="S23" i="5"/>
  <c r="M23" i="5"/>
  <c r="L23" i="5"/>
  <c r="I23" i="5"/>
  <c r="K22" i="5"/>
  <c r="J22" i="5"/>
  <c r="V22" i="5"/>
  <c r="S22" i="5"/>
  <c r="M22" i="5"/>
  <c r="L22" i="5"/>
  <c r="I22" i="5"/>
  <c r="K21" i="5"/>
  <c r="J21" i="5"/>
  <c r="V21" i="5"/>
  <c r="S21" i="5"/>
  <c r="M21" i="5"/>
  <c r="L21" i="5"/>
  <c r="I21" i="5"/>
  <c r="K20" i="5"/>
  <c r="J20" i="5"/>
  <c r="V20" i="5"/>
  <c r="S20" i="5"/>
  <c r="M20" i="5"/>
  <c r="L20" i="5"/>
  <c r="I20" i="5"/>
  <c r="K19" i="5"/>
  <c r="J19" i="5"/>
  <c r="V19" i="5"/>
  <c r="S19" i="5"/>
  <c r="M19" i="5"/>
  <c r="L19" i="5"/>
  <c r="I19" i="5"/>
  <c r="K18" i="5"/>
  <c r="J18" i="5"/>
  <c r="V18" i="5"/>
  <c r="S18" i="5"/>
  <c r="M18" i="5"/>
  <c r="L18" i="5"/>
  <c r="I18" i="5"/>
  <c r="K17" i="5"/>
  <c r="J17" i="5"/>
  <c r="V17" i="5"/>
  <c r="S17" i="5"/>
  <c r="M17" i="5"/>
  <c r="L17" i="5"/>
  <c r="I17" i="5"/>
  <c r="K16" i="5"/>
  <c r="J16" i="5"/>
  <c r="V16" i="5"/>
  <c r="S16" i="5"/>
  <c r="M16" i="5"/>
  <c r="L16" i="5"/>
  <c r="I16" i="5"/>
  <c r="K15" i="5"/>
  <c r="J15" i="5"/>
  <c r="V15" i="5"/>
  <c r="V27" i="5" s="1"/>
  <c r="F11" i="4" s="1"/>
  <c r="S15" i="5"/>
  <c r="M15" i="5"/>
  <c r="L15" i="5"/>
  <c r="I15" i="5"/>
  <c r="K14" i="5"/>
  <c r="J14" i="5"/>
  <c r="V14" i="5"/>
  <c r="S14" i="5"/>
  <c r="M14" i="5"/>
  <c r="L14" i="5"/>
  <c r="I14" i="5"/>
  <c r="K13" i="5"/>
  <c r="K301" i="5" s="1"/>
  <c r="J13" i="5"/>
  <c r="V13" i="5"/>
  <c r="S13" i="5"/>
  <c r="M13" i="5"/>
  <c r="L13" i="5"/>
  <c r="I13" i="5"/>
  <c r="K12" i="5"/>
  <c r="J12" i="5"/>
  <c r="V12" i="5"/>
  <c r="S12" i="5"/>
  <c r="M12" i="5"/>
  <c r="L12" i="5"/>
  <c r="I12" i="5"/>
  <c r="K11" i="5"/>
  <c r="J11" i="5"/>
  <c r="V11" i="5"/>
  <c r="S11" i="5"/>
  <c r="M11" i="5"/>
  <c r="L11" i="5"/>
  <c r="I11" i="5"/>
  <c r="J20" i="3"/>
  <c r="G9" i="1" l="1"/>
  <c r="B10" i="1"/>
  <c r="M286" i="5"/>
  <c r="C30" i="4" s="1"/>
  <c r="H286" i="5"/>
  <c r="S42" i="5"/>
  <c r="E12" i="4" s="1"/>
  <c r="L280" i="5"/>
  <c r="B29" i="4" s="1"/>
  <c r="G176" i="5"/>
  <c r="L176" i="5"/>
  <c r="B23" i="4" s="1"/>
  <c r="I288" i="5"/>
  <c r="D31" i="4" s="1"/>
  <c r="F16" i="3" s="1"/>
  <c r="G27" i="5"/>
  <c r="G42" i="5"/>
  <c r="L196" i="5"/>
  <c r="B24" i="4" s="1"/>
  <c r="V166" i="5"/>
  <c r="F19" i="4" s="1"/>
  <c r="G196" i="5"/>
  <c r="G247" i="5"/>
  <c r="I160" i="5"/>
  <c r="D17" i="4" s="1"/>
  <c r="B22" i="4"/>
  <c r="H196" i="5"/>
  <c r="H247" i="5"/>
  <c r="G114" i="5"/>
  <c r="L114" i="5"/>
  <c r="B16" i="4" s="1"/>
  <c r="M114" i="5"/>
  <c r="C16" i="4" s="1"/>
  <c r="S27" i="5"/>
  <c r="E11" i="4" s="1"/>
  <c r="I27" i="5"/>
  <c r="D11" i="4" s="1"/>
  <c r="S280" i="5"/>
  <c r="E29" i="4" s="1"/>
  <c r="I62" i="5"/>
  <c r="D13" i="4" s="1"/>
  <c r="H27" i="5"/>
  <c r="L62" i="5"/>
  <c r="B13" i="4" s="1"/>
  <c r="H91" i="5"/>
  <c r="M91" i="5"/>
  <c r="C15" i="4" s="1"/>
  <c r="H62" i="5"/>
  <c r="I42" i="5"/>
  <c r="D12" i="4" s="1"/>
  <c r="L160" i="5"/>
  <c r="B17" i="4" s="1"/>
  <c r="S196" i="5"/>
  <c r="E24" i="4" s="1"/>
  <c r="S247" i="5"/>
  <c r="E25" i="4" s="1"/>
  <c r="F34" i="4"/>
  <c r="V300" i="5"/>
  <c r="F36" i="4" s="1"/>
  <c r="S160" i="5"/>
  <c r="E17" i="4" s="1"/>
  <c r="I293" i="5"/>
  <c r="D34" i="4" s="1"/>
  <c r="I300" i="5"/>
  <c r="D36" i="4" s="1"/>
  <c r="F17" i="3" s="1"/>
  <c r="M160" i="5"/>
  <c r="C17" i="4" s="1"/>
  <c r="V280" i="5"/>
  <c r="F29" i="4" s="1"/>
  <c r="L42" i="5"/>
  <c r="B12" i="4" s="1"/>
  <c r="I114" i="5"/>
  <c r="D16" i="4" s="1"/>
  <c r="S114" i="5"/>
  <c r="E16" i="4" s="1"/>
  <c r="V196" i="5"/>
  <c r="F24" i="4" s="1"/>
  <c r="V247" i="5"/>
  <c r="F25" i="4" s="1"/>
  <c r="M247" i="5"/>
  <c r="C25" i="4" s="1"/>
  <c r="H288" i="5"/>
  <c r="M176" i="5"/>
  <c r="C23" i="4" s="1"/>
  <c r="H254" i="5"/>
  <c r="L293" i="5"/>
  <c r="L27" i="5"/>
  <c r="B11" i="4" s="1"/>
  <c r="L84" i="5"/>
  <c r="B14" i="4" s="1"/>
  <c r="E22" i="4"/>
  <c r="L261" i="5"/>
  <c r="B27" i="4" s="1"/>
  <c r="M269" i="5"/>
  <c r="C28" i="4" s="1"/>
  <c r="M293" i="5"/>
  <c r="E34" i="4"/>
  <c r="G280" i="5"/>
  <c r="C22" i="4"/>
  <c r="H280" i="5"/>
  <c r="M27" i="5"/>
  <c r="C11" i="4" s="1"/>
  <c r="F22" i="4"/>
  <c r="G293" i="5"/>
  <c r="L247" i="5"/>
  <c r="B25" i="4" s="1"/>
  <c r="L254" i="5"/>
  <c r="B26" i="4" s="1"/>
  <c r="H293" i="5"/>
  <c r="G10" i="1" l="1"/>
  <c r="G11" i="1" s="1"/>
  <c r="C34" i="4"/>
  <c r="M300" i="5"/>
  <c r="C36" i="4" s="1"/>
  <c r="E17" i="3" s="1"/>
  <c r="G288" i="5"/>
  <c r="L288" i="5"/>
  <c r="B31" i="4" s="1"/>
  <c r="D16" i="3" s="1"/>
  <c r="M288" i="5"/>
  <c r="C31" i="4" s="1"/>
  <c r="E16" i="3" s="1"/>
  <c r="B34" i="4"/>
  <c r="L300" i="5"/>
  <c r="B36" i="4" s="1"/>
  <c r="D17" i="3" s="1"/>
  <c r="V288" i="5"/>
  <c r="F31" i="4" s="1"/>
  <c r="S288" i="5"/>
  <c r="E31" i="4" s="1"/>
  <c r="M166" i="5"/>
  <c r="M301" i="5" s="1"/>
  <c r="C38" i="4" s="1"/>
  <c r="G166" i="5"/>
  <c r="S166" i="5"/>
  <c r="E19" i="4" s="1"/>
  <c r="H300" i="5"/>
  <c r="I166" i="5"/>
  <c r="D19" i="4" s="1"/>
  <c r="F15" i="3" s="1"/>
  <c r="L166" i="5"/>
  <c r="H166" i="5"/>
  <c r="I301" i="5"/>
  <c r="D38" i="4" s="1"/>
  <c r="V301" i="5"/>
  <c r="F38" i="4" s="1"/>
  <c r="G300" i="5"/>
  <c r="L301" i="5"/>
  <c r="B38" i="4" s="1"/>
  <c r="S301" i="5" l="1"/>
  <c r="E38" i="4" s="1"/>
  <c r="B19" i="4"/>
  <c r="D15" i="3" s="1"/>
  <c r="G301" i="5"/>
  <c r="J23" i="3"/>
  <c r="F23" i="3"/>
  <c r="F20" i="3"/>
  <c r="J24" i="3"/>
  <c r="F22" i="3"/>
  <c r="F24" i="3"/>
  <c r="J22" i="3"/>
  <c r="J26" i="3" s="1"/>
  <c r="J28" i="3" s="1"/>
  <c r="C19" i="4"/>
  <c r="E15" i="3" s="1"/>
  <c r="H301" i="5"/>
  <c r="I29" i="3" l="1"/>
  <c r="J29" i="3" s="1"/>
  <c r="J31" i="3" s="1"/>
</calcChain>
</file>

<file path=xl/sharedStrings.xml><?xml version="1.0" encoding="utf-8"?>
<sst xmlns="http://schemas.openxmlformats.org/spreadsheetml/2006/main" count="1132" uniqueCount="624">
  <si>
    <t>Rekapitulácia rozpočtu</t>
  </si>
  <si>
    <t>Stavba Modernizácia technológie prevádzky ŽV stavebné úpravy kravína K2 a hnojnej koncovky - Žaškov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</si>
  <si>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</si>
  <si>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</si>
  <si>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</si>
  <si>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</si>
  <si>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</si>
  <si>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</si>
  <si>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</si>
  <si>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</si>
  <si>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Ostatné náklady stavby</t>
  </si>
  <si>
    <t>Cena</t>
  </si>
  <si>
    <t>SO 01 Stavebné úpravy kravína K2</t>
  </si>
  <si>
    <t>Krycí list rozpočtu</t>
  </si>
  <si>
    <t xml:space="preserve">Miesto:  </t>
  </si>
  <si>
    <t>Objekt SO 01 Stavebné úpravy kravína K2</t>
  </si>
  <si>
    <t xml:space="preserve">Ks: </t>
  </si>
  <si>
    <t>Zákazka: R2022-056</t>
  </si>
  <si>
    <t xml:space="preserve">Spracoval: </t>
  </si>
  <si>
    <t xml:space="preserve">Dňa </t>
  </si>
  <si>
    <t>30. 9. 2024</t>
  </si>
  <si>
    <t>Odberateľ: Poľnohospodárske družstvo Žaškov, Družstevná 591/25, Žaškov</t>
  </si>
  <si>
    <t>Projektant: AGROKONTAKT Liptovský Hrádok, s.r.o. Podtureň 170</t>
  </si>
  <si>
    <t>Dodávateľ: Víťaz výberového konania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</si>
  <si>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</si>
  <si>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</si>
  <si>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</si>
  <si>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</si>
  <si>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</si>
  <si>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</si>
  <si>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</si>
  <si>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</si>
  <si>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</si>
  <si>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</si>
  <si>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</si>
  <si>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činnos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</si>
  <si>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</si>
  <si>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</si>
  <si>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</si>
  <si>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</si>
  <si>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</si>
  <si>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</si>
  <si>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</si>
  <si>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</si>
  <si>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</si>
  <si>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</si>
  <si>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</si>
  <si>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</si>
  <si>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</si>
  <si>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</si>
  <si>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</si>
  <si>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</si>
  <si>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</si>
  <si>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</si>
  <si>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</si>
  <si>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</si>
  <si>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</si>
  <si>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</si>
  <si>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</si>
  <si>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</si>
  <si>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</si>
  <si>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</si>
  <si>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Sutina (T)</t>
  </si>
  <si>
    <t>Dátum: 30. 9. 2024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</si>
  <si>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</si>
  <si>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</si>
  <si>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</si>
  <si>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</si>
  <si>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</si>
  <si>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</si>
  <si>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</si>
  <si>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POVRCHOVÉ ÚPRAVY</t>
  </si>
  <si>
    <t>OSTATNÉ KONŠTRUKCIE A PRÁCE</t>
  </si>
  <si>
    <t>PRESUNY HMÔT</t>
  </si>
  <si>
    <t>Práce PSV</t>
  </si>
  <si>
    <t>ZTI - VNÚTORNA KANALIZÁCIA</t>
  </si>
  <si>
    <t>KONŠTRUKCIE TESÁRSKE</t>
  </si>
  <si>
    <t>KONŠTRUKCIE KLAMPIARSKE</t>
  </si>
  <si>
    <t>KOVOVÉ DOPLNKOVÉ KONŠTRUKCIE</t>
  </si>
  <si>
    <t>PODLAHY A DLAŽBY KERAMICKÉ</t>
  </si>
  <si>
    <t>PODLAHY POVLAKOVÉ</t>
  </si>
  <si>
    <t>PODLAHY SYNTETICKÉ</t>
  </si>
  <si>
    <t>NÁTERY</t>
  </si>
  <si>
    <t>MAĽBY</t>
  </si>
  <si>
    <t>Montážne práce</t>
  </si>
  <si>
    <t>M-21 ELEKTROMONTÁŽE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</si>
  <si>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</si>
  <si>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</si>
  <si>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</si>
  <si>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</si>
  <si>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</si>
  <si>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</si>
  <si>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</si>
  <si>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</si>
  <si>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</si>
  <si>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</si>
  <si>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</si>
  <si>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</si>
  <si>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Dátum: </t>
  </si>
  <si>
    <t>Zákazka Modernizácia technológie prevádzky ŽV stavebné úpravy kravína K2 a hnojnej koncovky - Žaškov</t>
  </si>
  <si>
    <t>1</t>
  </si>
  <si>
    <t xml:space="preserve">  1/A 1</t>
  </si>
  <si>
    <t xml:space="preserve"> 122201101</t>
  </si>
  <si>
    <t>Odkopávky a prekopávky nezapažené v hornine triedy 3 do 100 m3</t>
  </si>
  <si>
    <t>m3</t>
  </si>
  <si>
    <t xml:space="preserve"> 122201109</t>
  </si>
  <si>
    <t>Príplatok za lepivosť v hornine triedy 3 pri odkopávkach a prekopávkach nezapažených</t>
  </si>
  <si>
    <t xml:space="preserve"> 131201101</t>
  </si>
  <si>
    <t>Hĺbenie nezapažených jám v hornine triedy 3, do 100 m3</t>
  </si>
  <si>
    <t xml:space="preserve"> 131201109</t>
  </si>
  <si>
    <t xml:space="preserve">Hĺbenie nezapažených jám a zárezov. Príplatok za lepivosť horniny 3  </t>
  </si>
  <si>
    <t xml:space="preserve"> 132201201</t>
  </si>
  <si>
    <t>Hĺbenie rýh o šírke od 0,6 m do 2 m v hornine triedy 3, do 100 m3</t>
  </si>
  <si>
    <t xml:space="preserve"> 132201209</t>
  </si>
  <si>
    <t>Príplatok za lepivosť horniny v hornine triedy 3 pri hĺbení rýh šírka od 0,6 do 2 m</t>
  </si>
  <si>
    <t xml:space="preserve"> 133201211</t>
  </si>
  <si>
    <t>Výkop nezapaženej šachty do 100 m3 v hornine triedy 3</t>
  </si>
  <si>
    <t xml:space="preserve"> 133201219</t>
  </si>
  <si>
    <t>Príplatok za lepivosť horniny triedy 3</t>
  </si>
  <si>
    <t xml:space="preserve"> 139711101</t>
  </si>
  <si>
    <t>Výkop v uzavretých priestoroch v hornine triedy 1 až 4</t>
  </si>
  <si>
    <t xml:space="preserve"> 161101103</t>
  </si>
  <si>
    <t xml:space="preserve">Zvislé premiestnenie výkopku z horniny triedy 1 až 4 bez naloženia pri hĺbke výkopu od 4 m do 6 m  </t>
  </si>
  <si>
    <t>M3</t>
  </si>
  <si>
    <t xml:space="preserve"> 162301101</t>
  </si>
  <si>
    <t xml:space="preserve">Vodorovné premiestnenie výkopku na vzdialenosť do 500 m v hornine triedy 1 až 4 </t>
  </si>
  <si>
    <t xml:space="preserve"> 162401102</t>
  </si>
  <si>
    <t xml:space="preserve">Vodorovné premiestnenie výkopku tr.1-4 do 2000 m v areáli PD </t>
  </si>
  <si>
    <t xml:space="preserve"> 166101102</t>
  </si>
  <si>
    <t>Prehodenie neuľahnutého výkopku z horniny 1 až 4 nad 100 do 1000 m3- na zásyp</t>
  </si>
  <si>
    <t xml:space="preserve"> 171201202</t>
  </si>
  <si>
    <t>Uloženie sypaniny od 100 m3 do 1000 m3 na skládku</t>
  </si>
  <si>
    <t xml:space="preserve"> 17120901311</t>
  </si>
  <si>
    <t>Poplatok za skládku výkopovej zeminy kategórie "O" 17 05 06 - upresní investor</t>
  </si>
  <si>
    <t xml:space="preserve"> 174101002</t>
  </si>
  <si>
    <t>Zásyp sypaninou so zhutnením jám, šachiet, rýh, zárezov alebo okolo objektov nad 100 do 1000 m3</t>
  </si>
  <si>
    <t>2</t>
  </si>
  <si>
    <t xml:space="preserve"> 11/A 1</t>
  </si>
  <si>
    <t xml:space="preserve"> 273321302</t>
  </si>
  <si>
    <t>Betón železový základových dosiek triedy C20/25 bez výstuže</t>
  </si>
  <si>
    <t xml:space="preserve"> 273321611</t>
  </si>
  <si>
    <t>Betón základových dosiek železový triedy C35/45 - XD3, XF4,XA3 (Sk)-Cl 0,4 Dmax 8-S3</t>
  </si>
  <si>
    <t xml:space="preserve"> 273351211</t>
  </si>
  <si>
    <t>Debnenie z dielcov základových dosiek - zhotovenie</t>
  </si>
  <si>
    <t>m2</t>
  </si>
  <si>
    <t xml:space="preserve"> 273351212</t>
  </si>
  <si>
    <t>Debnenie z dielcov základových dosiek - odstránenie</t>
  </si>
  <si>
    <t xml:space="preserve"> 273361821</t>
  </si>
  <si>
    <t>Výstuž základových dosiek oceľou triedy 10 505 /B500A/ - pod zásobník</t>
  </si>
  <si>
    <t>t</t>
  </si>
  <si>
    <t xml:space="preserve"> 273362101</t>
  </si>
  <si>
    <t>Výstuž základových dosiek zo zváraných sietí KARI</t>
  </si>
  <si>
    <t xml:space="preserve"> 274313341</t>
  </si>
  <si>
    <t>Betón základových pásov prostý triedy C16/20</t>
  </si>
  <si>
    <t xml:space="preserve"> 274321411</t>
  </si>
  <si>
    <t xml:space="preserve">Betón základových pásov železový triedy C25/30 </t>
  </si>
  <si>
    <t xml:space="preserve"> 274351211</t>
  </si>
  <si>
    <t>Debnenie stien základových pásov z dielcov - zhotovenie</t>
  </si>
  <si>
    <t xml:space="preserve"> 274351212</t>
  </si>
  <si>
    <t>Debnenie stien základových pásov z dielcov - odstránenie</t>
  </si>
  <si>
    <t xml:space="preserve"> 275313611</t>
  </si>
  <si>
    <t>Betón základových pätiek , prostý trieda C16/20</t>
  </si>
  <si>
    <t>211/A 1</t>
  </si>
  <si>
    <t xml:space="preserve"> 274361412R01</t>
  </si>
  <si>
    <t xml:space="preserve">Výstuž stien lepená  do lepidla Hilti HIT - HY 200 </t>
  </si>
  <si>
    <t>ks</t>
  </si>
  <si>
    <t>3</t>
  </si>
  <si>
    <t xml:space="preserve"> 311231468</t>
  </si>
  <si>
    <t>Murivo nosné z tehál pálených na maltu vápenno-cementovú MVC - medzi väzníkmi</t>
  </si>
  <si>
    <t xml:space="preserve"> 311321414</t>
  </si>
  <si>
    <t>Nadzákladové múry nosné zo železobetónu trieda C35/45 - XD3, XF4,XA3 (Sk)-Cl 0,4 Dmax 8-S3</t>
  </si>
  <si>
    <t>Železobetónové konštrukcie kanál, mliečnica trieda C35/45 - XD3, XF4,XA3 (Sk)-Cl 0,4 Dmax 8-S3</t>
  </si>
  <si>
    <t xml:space="preserve"> 3113214R03</t>
  </si>
  <si>
    <t>D+M  Dištančné pásy ozn DP1-3</t>
  </si>
  <si>
    <t xml:space="preserve"> 311351105</t>
  </si>
  <si>
    <t>Debnenie nadzákladových múrov nosných dvojstranné - zhotovenie</t>
  </si>
  <si>
    <t xml:space="preserve"> 311351106</t>
  </si>
  <si>
    <t xml:space="preserve">Debnenie nadzákladových múrov  obojstranné odstránenie-dielce </t>
  </si>
  <si>
    <t xml:space="preserve"> 311361821</t>
  </si>
  <si>
    <t>Výstuž nadzákladových nosných múrov z ocele triedy 10 505 /B500A/</t>
  </si>
  <si>
    <t xml:space="preserve"> 311362021</t>
  </si>
  <si>
    <t>Výstuž nadzákladových múrov nosných zo zvarovaných KARI sietí</t>
  </si>
  <si>
    <t xml:space="preserve"> 317165141</t>
  </si>
  <si>
    <t>Keramický preklad nad dverný otvor 150 x 124 x 1300 mm</t>
  </si>
  <si>
    <t>kus</t>
  </si>
  <si>
    <t xml:space="preserve"> 317321412</t>
  </si>
  <si>
    <t>Železobetónové preklady bez výstuže trieda  C35/45- XD3, XF4,XA3 (Sk)-Cl 0,4 Dmax 8-S3</t>
  </si>
  <si>
    <t xml:space="preserve"> 317351107</t>
  </si>
  <si>
    <t>Debnenie prekladov s podpernou konštrukciou do 4m, zhotovenie</t>
  </si>
  <si>
    <t xml:space="preserve"> 317351108</t>
  </si>
  <si>
    <t>Debnenie prekladov s podpernou konštrukciou do 4m, odstránenie</t>
  </si>
  <si>
    <t xml:space="preserve"> 317351109</t>
  </si>
  <si>
    <t>Príplatok za podpernú konštrukciu, výška do 6m</t>
  </si>
  <si>
    <t xml:space="preserve"> 317361821</t>
  </si>
  <si>
    <t>Výstuž prekladov, ríms z ocele triedy 10 505 /B500A/-v pol. stien 311361821</t>
  </si>
  <si>
    <t xml:space="preserve"> 342241162</t>
  </si>
  <si>
    <t>Priečky z tehál 290 mm pálených plných P15 hrúbka 140 mm</t>
  </si>
  <si>
    <t xml:space="preserve"> 14/C 1</t>
  </si>
  <si>
    <t xml:space="preserve"> 317234410</t>
  </si>
  <si>
    <t xml:space="preserve">Vymurovanie medzi nosníkmi pálenými tehlami na maltu MC, zabetónovanie </t>
  </si>
  <si>
    <t xml:space="preserve"> 317944311</t>
  </si>
  <si>
    <t>Valcované nosníky dodatočne osadzované do pripravených otvorov bez zamurovania hláv do č.12</t>
  </si>
  <si>
    <t>4</t>
  </si>
  <si>
    <t xml:space="preserve"> 411321617</t>
  </si>
  <si>
    <t>Betón stropov doskových a trámových železový triedy C35/45- XD3, XF4,XA3 (Sk)-Cl 0,4 Dmax 8-S3</t>
  </si>
  <si>
    <t xml:space="preserve"> 411351101</t>
  </si>
  <si>
    <t>Debnenie stropov doskových zhotovenie</t>
  </si>
  <si>
    <t xml:space="preserve"> 411351102</t>
  </si>
  <si>
    <t>Debnenie stropov doskových - odstránenie</t>
  </si>
  <si>
    <t xml:space="preserve"> 411354173</t>
  </si>
  <si>
    <t>Podporná konštrukcia stropov pre zaťaženie do 12 kPa - zhotovenie</t>
  </si>
  <si>
    <t xml:space="preserve"> 411354174</t>
  </si>
  <si>
    <t>Podporná konštrukcia stropov pre zaťaženie do 12 kPa - odstránenie</t>
  </si>
  <si>
    <t xml:space="preserve"> 411361821</t>
  </si>
  <si>
    <t>Výstuž stropov oceľou triedy 10 505 /B500A/</t>
  </si>
  <si>
    <t xml:space="preserve"> 417321617</t>
  </si>
  <si>
    <t>Betón stužujúcich pásov a vencov železový triedy C35/45- XD3, XF4,XA3 (Sk)-Cl 0,4 Dmax 8-S3</t>
  </si>
  <si>
    <t xml:space="preserve"> 417351115</t>
  </si>
  <si>
    <t>Debnenie bočníc stužujúcich pásov a vencov vrátane vzpier zhotovenie</t>
  </si>
  <si>
    <t xml:space="preserve"> 417351116</t>
  </si>
  <si>
    <t>Debnenie bočníc stužujúcich pásov a vencov vrátane vzpier odstránenie</t>
  </si>
  <si>
    <t xml:space="preserve"> 417361821</t>
  </si>
  <si>
    <t>Výstuž stužujúcich pásov a vencov z betonárskej ocele B500B-v pol. stien311361821</t>
  </si>
  <si>
    <t xml:space="preserve"> 12/A 1</t>
  </si>
  <si>
    <t xml:space="preserve"> 411121221</t>
  </si>
  <si>
    <t>Montáž stropov zo stropných železobetónových dosiek šírky 600 mm dĺžky do 1800 mm</t>
  </si>
  <si>
    <t xml:space="preserve"> 12/A 2</t>
  </si>
  <si>
    <t xml:space="preserve"> 411122011R01</t>
  </si>
  <si>
    <t xml:space="preserve">Montáž betónových dielcov pre  hovädzí dobytok uložený do cementovej malty </t>
  </si>
  <si>
    <t xml:space="preserve"> 413232221</t>
  </si>
  <si>
    <t>Zamurovanie zhlavia akýmikoľvek pálenými tehlami valcovaných nosníkov, výšky nad 150 do 300 mm</t>
  </si>
  <si>
    <t>S/S70</t>
  </si>
  <si>
    <t xml:space="preserve"> 5934316500</t>
  </si>
  <si>
    <t>Stropná doska hrúbky 12 PZD 60/120</t>
  </si>
  <si>
    <t>KUS</t>
  </si>
  <si>
    <t xml:space="preserve"> 5934316800</t>
  </si>
  <si>
    <t>Stropná doska hrúbky 12 PZD 30/120</t>
  </si>
  <si>
    <t xml:space="preserve"> 59343201R001</t>
  </si>
  <si>
    <t>Dodávka - betónového roštu pre hovädzí dobytok do 1000 kg (2800x360mm)</t>
  </si>
  <si>
    <t xml:space="preserve"> 59343201R002</t>
  </si>
  <si>
    <t>Dodávka - betónového roštu pre hovädzí dobytok do 1000 kg (2900x360mm)</t>
  </si>
  <si>
    <t xml:space="preserve"> 59343201R003</t>
  </si>
  <si>
    <t>Dodávka - betónového roštu pre hovädzí dobytok do 1000 kg (2300x360mm)</t>
  </si>
  <si>
    <t xml:space="preserve"> 59343201R004</t>
  </si>
  <si>
    <t>Doprava betónových roštov pre hovädzí dobytok</t>
  </si>
  <si>
    <t>Eur</t>
  </si>
  <si>
    <t>5</t>
  </si>
  <si>
    <t xml:space="preserve"> 631571003</t>
  </si>
  <si>
    <t>Násyp zo štrkopieskov frakcie 0-32 pre spevnenie podkladov</t>
  </si>
  <si>
    <t>221/A 1</t>
  </si>
  <si>
    <t xml:space="preserve"> 4512019R01</t>
  </si>
  <si>
    <t>Dodávka a osadenie, preprava sanitárny kontajner !16" rozmer 4885x2435mm</t>
  </si>
  <si>
    <t xml:space="preserve"> 584121111</t>
  </si>
  <si>
    <t>Osadenie cestných panelov zo železového betónu, so zhotovením podkladu z kam. ťaženého do hr.40 mm</t>
  </si>
  <si>
    <t xml:space="preserve"> 59381213R01</t>
  </si>
  <si>
    <t>Cestný panel 3000x200x220 mm</t>
  </si>
  <si>
    <t>6</t>
  </si>
  <si>
    <t xml:space="preserve"> 612465141</t>
  </si>
  <si>
    <t>Vyrovnávacia stierka pre vyrovnanie omietok vnútorných stien, miešanie v miešačke, nanášanie ručné,</t>
  </si>
  <si>
    <t xml:space="preserve"> 612465216</t>
  </si>
  <si>
    <t>Základný penetračný univerzálny náter pod vnútorné omietky stien UniPrimer ako regulátor nasiakavosti a zlepšenie prídržnosti podkladu</t>
  </si>
  <si>
    <t xml:space="preserve"> 612465242</t>
  </si>
  <si>
    <t xml:space="preserve">Vnútorná jemná vápennocementová omietka  stien, miešanie v miešačke, nanášanie ručné, </t>
  </si>
  <si>
    <t xml:space="preserve"> 622466141</t>
  </si>
  <si>
    <t>Vyrovnávacia stierka  pre vyrovnanie omietok vonkajších stien, miešanie v miešačke, nanášanie ručné,</t>
  </si>
  <si>
    <t xml:space="preserve"> 622466216</t>
  </si>
  <si>
    <t>Základný penetračný univerzálny náter pod vonkajšie omietky stien UniPrimer ako regulátor nasiakavosti a zlepšenie prídržnosti</t>
  </si>
  <si>
    <t xml:space="preserve"> 622466246</t>
  </si>
  <si>
    <t>Vonkajšia omietka stien vápenno-cementová nanášanie strojové, hrúbka 8 mm</t>
  </si>
  <si>
    <t xml:space="preserve"> 631312611</t>
  </si>
  <si>
    <t>Mazanina z betónu prostého tr.C 16/20 hr.nad 50 do 80 mm</t>
  </si>
  <si>
    <t xml:space="preserve"> 631313411</t>
  </si>
  <si>
    <t>Mazanina z betónu prostého triedy C8/10 hrúbky 80-120 mm</t>
  </si>
  <si>
    <t xml:space="preserve"> 631315711</t>
  </si>
  <si>
    <t>Mazanina z betónu prostého triedy C25/30 hrúbky  240 mm - podlaha P7</t>
  </si>
  <si>
    <t xml:space="preserve"> 631315711R01</t>
  </si>
  <si>
    <t>Mazanina zo železobetónu vodostav.C30/37-XA3  hr.150-300 podlaha P8+P9</t>
  </si>
  <si>
    <t xml:space="preserve"> 631319151</t>
  </si>
  <si>
    <t xml:space="preserve">Príplatok za prehlad. povrchu betónovej mazaniny min. tr.C 12/15 hr. 50-80 mm </t>
  </si>
  <si>
    <t xml:space="preserve"> 631319153</t>
  </si>
  <si>
    <t>Príplatok za prehladenie povrchu mazaniny z betónu triedy C8/10 oceľovým hladidlom hrúbky do 120 mm</t>
  </si>
  <si>
    <t xml:space="preserve"> 631319175</t>
  </si>
  <si>
    <t>Príplatok za strhnutie povrchu mazaniny latou pre hr. obidvoch vrstiev mazaniny nad 120 do 240 mm</t>
  </si>
  <si>
    <t xml:space="preserve"> 631319194</t>
  </si>
  <si>
    <t>Ryhovanie betónu  v podlahách ryhy 15x15</t>
  </si>
  <si>
    <t>bm</t>
  </si>
  <si>
    <t xml:space="preserve"> 631351101</t>
  </si>
  <si>
    <t>Zhotovenie debnenia stien, rýh a otvorov v podlahách</t>
  </si>
  <si>
    <t xml:space="preserve"> 631351102</t>
  </si>
  <si>
    <t>Odstránenie debnenia stien, rýh a otvorov v podlahách</t>
  </si>
  <si>
    <t xml:space="preserve"> 631362021</t>
  </si>
  <si>
    <t>Výstuž betónových mazanín zo zvarovaných sietí typu KARI</t>
  </si>
  <si>
    <t>Násyp zo štrkopieskov frakcie hr. 50 mm, zhutniť na 0,2 MPa</t>
  </si>
  <si>
    <t>Násyp zo štrkopieskov zhutnený  Edef2=90MPa</t>
  </si>
  <si>
    <t xml:space="preserve"> 615481111</t>
  </si>
  <si>
    <t>Potiahnutie valcovaných nosníkov rabicovým pletivom</t>
  </si>
  <si>
    <t>9</t>
  </si>
  <si>
    <t xml:space="preserve">  3/A 1</t>
  </si>
  <si>
    <t xml:space="preserve"> 941942002</t>
  </si>
  <si>
    <t>Montáž lešenia rámového systémového s podlahami šírky do 0,75 m, výšky nad 10 do 20 m</t>
  </si>
  <si>
    <t xml:space="preserve"> 941942901</t>
  </si>
  <si>
    <t>Príplatok za prvý a každý ďalší i začatý týždeň použitia lešenia rámového systémového šírky do 0,75 m, výšky do 10 m</t>
  </si>
  <si>
    <t xml:space="preserve">  3/B 1</t>
  </si>
  <si>
    <t xml:space="preserve"> 941942802</t>
  </si>
  <si>
    <t>Demontáž lešenia rámového systémového s podlahami šírky do 0,75 m, výšky nad 10 do 20 m</t>
  </si>
  <si>
    <t xml:space="preserve">  6/B 1</t>
  </si>
  <si>
    <t xml:space="preserve"> 981011413</t>
  </si>
  <si>
    <t>Demolácia budov murovaných na MC alebo betónu postupným rozoberaním s podielom konštrukcie 20% - prístavky vstupy komplet</t>
  </si>
  <si>
    <t xml:space="preserve"> 952901311</t>
  </si>
  <si>
    <t>Vyčistenie poľnohospodárskych budov a objektov ľubovoľnej výšky</t>
  </si>
  <si>
    <t xml:space="preserve"> 13/B 1</t>
  </si>
  <si>
    <t xml:space="preserve"> 961055111</t>
  </si>
  <si>
    <t>Búranie prestupov , otvorov plochy nad 4 m2 v železobetónových základoch</t>
  </si>
  <si>
    <t xml:space="preserve"> 962032231</t>
  </si>
  <si>
    <t>Búranie nadzákladového muriva z tehál pálených, vápenopieskových, cementových na maltu</t>
  </si>
  <si>
    <t xml:space="preserve"> 962052211</t>
  </si>
  <si>
    <t>Búranie muriva nadzákladového zo železobetonu</t>
  </si>
  <si>
    <t xml:space="preserve"> 963012510</t>
  </si>
  <si>
    <t>Búranie stropov z dosiek alebo panelov zo železobetónu hrúbky do 140 mm</t>
  </si>
  <si>
    <t xml:space="preserve"> 964061322</t>
  </si>
  <si>
    <t>Demontáž železobetónových  prekladov</t>
  </si>
  <si>
    <t xml:space="preserve"> 965043441</t>
  </si>
  <si>
    <t xml:space="preserve">Búranie betónovej podlahy plochy nad 4 m2 </t>
  </si>
  <si>
    <t xml:space="preserve"> 965049121</t>
  </si>
  <si>
    <t>Príplatok k cene za búranie betonových mazanín so zváranou sieťou alebo s rabicovým pletivom hrúbky nad 100 mm</t>
  </si>
  <si>
    <t xml:space="preserve"> 967021112</t>
  </si>
  <si>
    <t>Prikresanie rovhého ostenia bez odstupu po hrubom vybúraní otvorov v kamennom murive</t>
  </si>
  <si>
    <t xml:space="preserve"> 968061112</t>
  </si>
  <si>
    <t>Vyvesenie alebo zavesenie dreveného okenného krídla do 1,5 m2</t>
  </si>
  <si>
    <t xml:space="preserve"> 968061113</t>
  </si>
  <si>
    <t>Vyvesenie alebo zavesenie dreveného okenného krídla nad 1,5 m2</t>
  </si>
  <si>
    <t xml:space="preserve"> 968061132</t>
  </si>
  <si>
    <t>Vyvesenie kovových dverí nad 2 m2</t>
  </si>
  <si>
    <t xml:space="preserve"> 968061137</t>
  </si>
  <si>
    <t>Vyvesenie resp. zavesenie dreveného krídla vrát nad 4 m2</t>
  </si>
  <si>
    <t xml:space="preserve"> 968062244</t>
  </si>
  <si>
    <t>Vybúranie rámov drevených okien jednoduchých plochy do 1 m2</t>
  </si>
  <si>
    <t xml:space="preserve"> 968062245</t>
  </si>
  <si>
    <t>Vybúranie rámov drevených okien jednoduchých plochy do 2 m2</t>
  </si>
  <si>
    <t xml:space="preserve"> 968062455</t>
  </si>
  <si>
    <t>Vybúranie dverových zárubní</t>
  </si>
  <si>
    <t xml:space="preserve"> 968063451</t>
  </si>
  <si>
    <t>Demontáž  dverovej zárubne, vodiacich želiez</t>
  </si>
  <si>
    <t xml:space="preserve"> 971033651</t>
  </si>
  <si>
    <t>Vybúranie otvorov v tehlovom murive plochy do 4 m2 hrúbky do 600 mm</t>
  </si>
  <si>
    <t xml:space="preserve"> 971042441</t>
  </si>
  <si>
    <t>Vybúranie otvorov v betónových priečkach a stenách plochy do 0,25 m2 hrúbky do 300 mm</t>
  </si>
  <si>
    <t xml:space="preserve"> 971056031</t>
  </si>
  <si>
    <t>Vŕtanie do železobetónovej konštrukcie diamantovou jadrovou vŕtacou korunkou do D 24 mm  - pre lepenie  výstuže</t>
  </si>
  <si>
    <t>cm</t>
  </si>
  <si>
    <t xml:space="preserve"> 971056041</t>
  </si>
  <si>
    <t>Vŕtanie do železobetónovej steny diamantovou jadrovou vŕtacou korunkou do D 122 mm</t>
  </si>
  <si>
    <t xml:space="preserve"> 971056041R01</t>
  </si>
  <si>
    <t>Zliatie stĺpikov rýchlostuhnúcou zmesov do betónov</t>
  </si>
  <si>
    <t xml:space="preserve"> 971056041R02</t>
  </si>
  <si>
    <t xml:space="preserve">Vyrovnanie a obetónovanie stĺpikov </t>
  </si>
  <si>
    <t xml:space="preserve"> 971056041R04</t>
  </si>
  <si>
    <t>D+M ochranné pospájanie stĺpikov uzemňovacím drotom</t>
  </si>
  <si>
    <t xml:space="preserve"> 974032664</t>
  </si>
  <si>
    <t>Vysekanie rýh v stenách pre vťahovanie nosníkov do 150 mm do stien do hĺbky 150 mm</t>
  </si>
  <si>
    <t>m</t>
  </si>
  <si>
    <t xml:space="preserve"> 974042543</t>
  </si>
  <si>
    <t xml:space="preserve">Vysekanie rýh v betónovej podlahe pre vodiaci profil vyhrňovacích lopát  </t>
  </si>
  <si>
    <t xml:space="preserve"> 976016111</t>
  </si>
  <si>
    <t>Vybúranie  kŕmnych žľabov</t>
  </si>
  <si>
    <t xml:space="preserve"> 976044211</t>
  </si>
  <si>
    <t>Vybúranie obrúb - deliace bet. múriky</t>
  </si>
  <si>
    <t xml:space="preserve"> 976071111R02</t>
  </si>
  <si>
    <t>Vybúranie vetracích mriežok</t>
  </si>
  <si>
    <t xml:space="preserve"> 976084111</t>
  </si>
  <si>
    <t>Vybúranie ochranných uholníkov s vysekaním kotiev z muriva</t>
  </si>
  <si>
    <t xml:space="preserve"> 978011191</t>
  </si>
  <si>
    <t>Otlčenie vnútorných omietok vápenných alebo vápennocementových s rozsahom do 100 %</t>
  </si>
  <si>
    <t xml:space="preserve"> 978015271</t>
  </si>
  <si>
    <t>Otlčenie vonkajších omietok  v 1. až 4. stupni zložitosti s rozsahom do 100 %</t>
  </si>
  <si>
    <t xml:space="preserve"> 979081111</t>
  </si>
  <si>
    <t xml:space="preserve">Odvoz sutiny a vybúraných hmôt na skládku do 1 km  </t>
  </si>
  <si>
    <t xml:space="preserve"> 979081121</t>
  </si>
  <si>
    <t>Odvoz sutiny a vybúraných hmôt na skládku za každý ďalší 1 km</t>
  </si>
  <si>
    <t xml:space="preserve"> 979082111</t>
  </si>
  <si>
    <t xml:space="preserve">Vnútrostavenisková doprava sutiny a vybúraných hmôt do 10 m </t>
  </si>
  <si>
    <t xml:space="preserve"> 979082121</t>
  </si>
  <si>
    <t xml:space="preserve">Vnútrostavenisková doprava sutiny a vybúraných hmôt za každých ďalších 5 m </t>
  </si>
  <si>
    <t xml:space="preserve"> 979089002</t>
  </si>
  <si>
    <t>Poplatok za skládku odpadov zo stavieb a demolácií - betón, tehly, obkladačky, dlaždice, keramika kategórie "O" - ostatné 17 0101+17.01.02</t>
  </si>
  <si>
    <t xml:space="preserve"> 979089112</t>
  </si>
  <si>
    <t>Poplatok za za skládku odpadov zo stavieb a demolácií /drevo, sklo, plasty, kov / kategórie "ostatné"</t>
  </si>
  <si>
    <t xml:space="preserve"> 931998113</t>
  </si>
  <si>
    <t>D+M Napučiavací pásik  a elastické škáry  - komplet</t>
  </si>
  <si>
    <t>99</t>
  </si>
  <si>
    <t xml:space="preserve"> 999281110</t>
  </si>
  <si>
    <t xml:space="preserve">Presun hmôt pre opravy a údržbu v poľnohospodárskych objektoch </t>
  </si>
  <si>
    <t>721</t>
  </si>
  <si>
    <t>721/A 1</t>
  </si>
  <si>
    <t xml:space="preserve"> 7211101R1</t>
  </si>
  <si>
    <t>Zdravotechnika - samostatná príloha</t>
  </si>
  <si>
    <t>kpl</t>
  </si>
  <si>
    <t>762</t>
  </si>
  <si>
    <t>762/B 1</t>
  </si>
  <si>
    <t xml:space="preserve"> 76213281R02</t>
  </si>
  <si>
    <t>Demontáž drevených častí kŕmneho žľabu</t>
  </si>
  <si>
    <t xml:space="preserve"> 762331812</t>
  </si>
  <si>
    <t>Demontáž viazaných konštrukcií krovov o sklone do 60° z hranolov, hranolčekov, fošien prierezovej plochy od 120 do 224 cm2 - drevené väznice</t>
  </si>
  <si>
    <t>764</t>
  </si>
  <si>
    <t>764/A 1</t>
  </si>
  <si>
    <t xml:space="preserve"> 764352205</t>
  </si>
  <si>
    <t>Žľaby z pozinkovaného PZ plechu pododkvapové polkruhové rš 330 mm vr. hákov, čiel a žľabových hrdiel  ozn K1</t>
  </si>
  <si>
    <t xml:space="preserve"> 764359213</t>
  </si>
  <si>
    <t>Kotlík kónický pre rúry s priemerom do 150 mm  ozn K2</t>
  </si>
  <si>
    <t xml:space="preserve"> 764454204</t>
  </si>
  <si>
    <t>Odpadové rúry z pozinkovaného Pz plechu kruhové s priemerom 120 mm vr. objímok   ozn K4</t>
  </si>
  <si>
    <t xml:space="preserve"> 764454234</t>
  </si>
  <si>
    <t>Montáž kruhových kolien pre odpadové rúry od D 60 mm do D 150 mm z pozinkovaného Pz plechu ozn K3</t>
  </si>
  <si>
    <t>764/A 6</t>
  </si>
  <si>
    <t xml:space="preserve"> 7641711R1</t>
  </si>
  <si>
    <t>Ukončenie  strešného panela  v mieste podokvap. žľabu  r.š. 130 mm  ozn K9</t>
  </si>
  <si>
    <t>Oplechovanie štítu tepelnoizolač. panela hr. 60 mm  r.š. 445  ozn K7</t>
  </si>
  <si>
    <t>Oplechovanie štítu z poplastovaného plechu r.š. 130  ozn K8</t>
  </si>
  <si>
    <t xml:space="preserve"> 764171452</t>
  </si>
  <si>
    <t>Oplechovanie hrebeňa z vnútornej strany  z poplastovaného plechu r.š 300 mm  ozn K6</t>
  </si>
  <si>
    <t xml:space="preserve"> 764171456</t>
  </si>
  <si>
    <t>Oplechovanie hrebeňa z poplastovaného plechu r.š. 700 mm ozn K5</t>
  </si>
  <si>
    <t xml:space="preserve"> 764172128</t>
  </si>
  <si>
    <t>Snehová zábrana z poplastovaného plechu r.š. 460 mm  ozn K11</t>
  </si>
  <si>
    <t xml:space="preserve"> 7641721R0</t>
  </si>
  <si>
    <t>Oplechovanie vetracej štrbiny poplast. plech hr. 0,6 mm  r.š. 330 mm ozn K12</t>
  </si>
  <si>
    <t xml:space="preserve"> 7641721R01</t>
  </si>
  <si>
    <t>D+M Oplechovanie vnútornej strany spoja stena/strop v mieste robotického dojenia - nerezový uholník 60x60x0,7 - ozn K14</t>
  </si>
  <si>
    <t xml:space="preserve"> 7641721R02</t>
  </si>
  <si>
    <t>D+M Oplechovanie vonkajšej strany spoja stena/strop  v mieste robotického dojenia - nerezový uholník 100x100x0,7 - ozn K15</t>
  </si>
  <si>
    <t xml:space="preserve"> 764173442</t>
  </si>
  <si>
    <t>Oplechovanie pododkvapového žľabu  z poplastovaného plechu r.š.210 mm   ozn K10</t>
  </si>
  <si>
    <t>764/A 7</t>
  </si>
  <si>
    <t xml:space="preserve"> 998764202</t>
  </si>
  <si>
    <t>Presun hmôt pre konštrukcie klampiarske v objektoch výšky nad 6 do 12 m</t>
  </si>
  <si>
    <t xml:space="preserve"> %</t>
  </si>
  <si>
    <t>764/B 1</t>
  </si>
  <si>
    <t xml:space="preserve"> 764317800R01</t>
  </si>
  <si>
    <t>Demontáž  strešnej krytiny profilovaný oceľový plech vr. oplechovaní - komplet</t>
  </si>
  <si>
    <t>S/S50</t>
  </si>
  <si>
    <t xml:space="preserve"> 5535016000</t>
  </si>
  <si>
    <t>Dodávka kolena  lisovaného 72 stupň  priemer 120 mm   ozn K3</t>
  </si>
  <si>
    <t>767</t>
  </si>
  <si>
    <t>767/A 2</t>
  </si>
  <si>
    <t xml:space="preserve"> 767397101</t>
  </si>
  <si>
    <t>Montáž strešných sendvičových panelov  na OK, hrúbky do 80 mm</t>
  </si>
  <si>
    <t xml:space="preserve"> 767397102</t>
  </si>
  <si>
    <t>Montáž strešných sendvičových panelov  na zavesný strop, hrúbky nad 80 do 120 mm</t>
  </si>
  <si>
    <t xml:space="preserve"> 767397104</t>
  </si>
  <si>
    <t>Montáž strešných sendvičových panelov - žeriav a montážna plošina</t>
  </si>
  <si>
    <t xml:space="preserve"> 767411112</t>
  </si>
  <si>
    <t>Montáž opláštenia stenovými sendvičovými panelmi - deliaca stena medzi m.č. 15 a 16</t>
  </si>
  <si>
    <t>767/A 3</t>
  </si>
  <si>
    <t xml:space="preserve"> 7671111R12</t>
  </si>
  <si>
    <t>Dodávka a doprava posuvne 1-krídlové vrata, oceľ. rám s obkladom drev. doskami, oceľ. madlo vr. horného vedenia vrát GEZE, 3700x2930 mm,  ozn a</t>
  </si>
  <si>
    <t xml:space="preserve"> 7671111R13</t>
  </si>
  <si>
    <t>Dodávka a montáž posuvne 1-krídlové vrata, oceľ. rám s obkladom drev. doskami, oceľ. madlo vr. horného vedenia vrát GEZE,  3200x3200 mm,   ozn b</t>
  </si>
  <si>
    <t xml:space="preserve"> 7671111R14</t>
  </si>
  <si>
    <t>Dodávka a montáž posuvne 1-krídlové vrata, oceľ. rám s obkladom drev. doskami, oceľ. madlo vr. horného vedenia vrát GEZE,  3400x3200 mm,   ozn c</t>
  </si>
  <si>
    <t xml:space="preserve"> 7671111R15</t>
  </si>
  <si>
    <t>Dodávka a montáž plastové 1-krídlové dvere vnútorné pre otvor 1100/2070mm,s pevným nadsvetlíkom, zárubňa,kovanie,zámok,hliníkový prah - ozn d</t>
  </si>
  <si>
    <t xml:space="preserve"> 7671111R16</t>
  </si>
  <si>
    <t>Dodávka a montáž plastové 2-krídlové dvere vnútorné pre otvor  2800/2400mm, zárubňa,kovanie,zámok,hliníkový prah - ozn e</t>
  </si>
  <si>
    <t xml:space="preserve"> 7671111R17</t>
  </si>
  <si>
    <t xml:space="preserve">Dodávka a montáž - vetracie plechové lamely 1200x1200mm z vnútornej strany sieťka proti hmyzu - ozn B </t>
  </si>
  <si>
    <t xml:space="preserve"> 7671111R18</t>
  </si>
  <si>
    <t>Dodávka a montáž plastové 2-krídlové dvere vnútorné pre otvor 1800/2200mm, zárubňa,kovanie,zámok,hliníkový prah - ozn f</t>
  </si>
  <si>
    <t xml:space="preserve"> 7671111R19</t>
  </si>
  <si>
    <t>Dodávka a montáž plastové 1-krídlové dvere vnútorné pre otvor 1200/2070mm, zárubňa,kovanie, zámok, hliníkový prah - ozn g</t>
  </si>
  <si>
    <t xml:space="preserve"> 7671111R20</t>
  </si>
  <si>
    <t>Dodávka a montáž plastové 1-krídlové dvere vnútorné pre otvor 1000/2070mm, zárubňa,kovanie, zámok, hliníkový prah - ozn h  (2L+1P)</t>
  </si>
  <si>
    <t xml:space="preserve"> 7671111R21</t>
  </si>
  <si>
    <t>Dodávka a montáž plastové 1-krídlové dvere vnútorné pre otvor 800/2070mm, zárubňa,kovanie, zámok, hliníkový prah - ozn i</t>
  </si>
  <si>
    <t xml:space="preserve"> 7671111R22</t>
  </si>
  <si>
    <t>Dodávka a montáž plastové 1-krídlové dvere vnútorné pre otvor 900/2070mm, zárubňa,kovanie, zámok, hliníkový prah - ozn j</t>
  </si>
  <si>
    <t xml:space="preserve"> 7671111R23</t>
  </si>
  <si>
    <t>Dodávka a montáž  ventilátor MULTIFAN - ozn C</t>
  </si>
  <si>
    <t xml:space="preserve"> 7671111R24</t>
  </si>
  <si>
    <t>Dodávka a montáž plastové okno 2-krídlové, sklopné 1760x900 mm, z vonkajšej strany sieťka proti hmyzu, parapetná doska plastová, vonkajší parapet r.š. 250 mm hliníkový - komplet ozn A</t>
  </si>
  <si>
    <t xml:space="preserve"> 7671112R00</t>
  </si>
  <si>
    <t>Prenájom montážnej plošiny k rolovacej stene</t>
  </si>
  <si>
    <t>EUR</t>
  </si>
  <si>
    <t xml:space="preserve"> 7671112R001</t>
  </si>
  <si>
    <t xml:space="preserve">Doprava na miesto určenia - rolovacia stena_x000D_
</t>
  </si>
  <si>
    <t>km</t>
  </si>
  <si>
    <t xml:space="preserve"> 7671122R01</t>
  </si>
  <si>
    <t>Dodávka a montáž - rolovacia stena elektrická s hornou lištou BVS "C" - výška steny do 2 ,0 m</t>
  </si>
  <si>
    <t xml:space="preserve"> 7671122R02</t>
  </si>
  <si>
    <t xml:space="preserve"> 7671122R03</t>
  </si>
  <si>
    <t>Dodávka a montáž - Krajový ochranný ukončovací kryt plachtový do výšky 2,0m</t>
  </si>
  <si>
    <t xml:space="preserve"> 7671122R04</t>
  </si>
  <si>
    <t>Dodávka a montáž - Elektrický pohon k rolovacej stene (BVS-C,D,E,F)</t>
  </si>
  <si>
    <t xml:space="preserve"> 7671122R05</t>
  </si>
  <si>
    <t>Dodávka a montáž - Atypický prvok pevne výplne do drevených hranolov na 2k okien</t>
  </si>
  <si>
    <t xml:space="preserve"> 7671122R06</t>
  </si>
  <si>
    <t>Dodávka a montáž - Vydreva základná pre rolovaciu stenu (horná a spodná fošňa 200x60mm)- ozn T1</t>
  </si>
  <si>
    <t xml:space="preserve"> 767995104</t>
  </si>
  <si>
    <t>Montáž atypickej stavebnej doplnkovej konštrukcie s hmotnosťou od 20 kg do 50 kg</t>
  </si>
  <si>
    <t>kg</t>
  </si>
  <si>
    <t xml:space="preserve"> 767995105</t>
  </si>
  <si>
    <t>Montáž ostatných atypických kovových stavebných doplnkových konštrukcií nad 50 do 100 kg  ozn Z1+Z2</t>
  </si>
  <si>
    <t xml:space="preserve"> 767995108</t>
  </si>
  <si>
    <t>Montáž atypických stavebných doplnkových konštrukcií nad 500 kg - väzník</t>
  </si>
  <si>
    <t xml:space="preserve"> 998767202</t>
  </si>
  <si>
    <t>Presun hmôt pre doplnkové stavebné konštrukcie kovové v objektoch výšky od 6 m do 12 m</t>
  </si>
  <si>
    <t>767/B 1</t>
  </si>
  <si>
    <t xml:space="preserve"> 767311810</t>
  </si>
  <si>
    <t>Demontáž svetlíka vrátane zasklenia</t>
  </si>
  <si>
    <t xml:space="preserve"> 767321810</t>
  </si>
  <si>
    <t>Demontáž spodnej časti svvetlíka</t>
  </si>
  <si>
    <t xml:space="preserve"> 767581804R01</t>
  </si>
  <si>
    <t>Demontáž podhľadu z Ezalitopolystyrénových dosák  + pásy z čadičovej plsti  uložené v oceľových T profiloch - komplet</t>
  </si>
  <si>
    <t xml:space="preserve"> 767581804R02</t>
  </si>
  <si>
    <t>Demontáž strešného systému v prístavku kravína (drev. väznice, laty, vlnitý plech.dosky) - komplet</t>
  </si>
  <si>
    <t xml:space="preserve"> 767996801</t>
  </si>
  <si>
    <t>Demontáž rôznych doplnkov stavieb s hmotnosťou jednotlivých dielov konštrukcií do 50 kg</t>
  </si>
  <si>
    <t>R/R 0</t>
  </si>
  <si>
    <t xml:space="preserve"> 552421101R4</t>
  </si>
  <si>
    <t>Dodávka a montáž  -  PVC clona 5100x3000mm (pásy 300mm široké, 2mm hrubé, prekrývanie na 5,4 cm) vr. nosníka a prepravných nákladov</t>
  </si>
  <si>
    <t xml:space="preserve"> 552421101R5</t>
  </si>
  <si>
    <t>D+M Konzola na uchytenie PVC clony - uzavretý profil 100x100/4 dl-6m</t>
  </si>
  <si>
    <t xml:space="preserve"> 552421101R6</t>
  </si>
  <si>
    <t>D+M Nocná závitová tyč M16 dl 1,0 m- PVC clona</t>
  </si>
  <si>
    <t>P/PC</t>
  </si>
  <si>
    <t xml:space="preserve"> 55300002R0</t>
  </si>
  <si>
    <t>Dodávka, výroba atypických oceľových prvkov</t>
  </si>
  <si>
    <t xml:space="preserve"> 55300002R6</t>
  </si>
  <si>
    <t>Dodávka a výroba oceľového väzníka</t>
  </si>
  <si>
    <t xml:space="preserve"> 55302021R00</t>
  </si>
  <si>
    <t>D+M Oceľové schodisko ozn K13</t>
  </si>
  <si>
    <t xml:space="preserve"> 553-09/02</t>
  </si>
  <si>
    <t>Dodávka atypických oceľových prvkov   ozn Z2+Z1</t>
  </si>
  <si>
    <t>S/S10</t>
  </si>
  <si>
    <t xml:space="preserve"> 1333071400</t>
  </si>
  <si>
    <t>Tyč oceľová stredná prierezu L rovnoramenný uholník oceľ ozn. STN 10 370 50x50x6 mm- ozn Z1</t>
  </si>
  <si>
    <t xml:space="preserve"> 1338432000</t>
  </si>
  <si>
    <t>Tyč oceľová s prierezom U 11373 profil U65 - ozn Z2</t>
  </si>
  <si>
    <t>S/S20</t>
  </si>
  <si>
    <t xml:space="preserve"> 283800806R01</t>
  </si>
  <si>
    <t>Dodávka - presvetlovacie polykarbonátové panely v zložení PC10mm+trapézový profil 250/40 hr. 3 mm (PC10 v prevedení Solar kontrol - proti prestupu tepla)</t>
  </si>
  <si>
    <t xml:space="preserve"> 54916830R02</t>
  </si>
  <si>
    <t>Dodávka a montáž Hrebeňová vetracia štrbina  vr. kotevných prvkov - komplet</t>
  </si>
  <si>
    <t xml:space="preserve"> 54916830R03</t>
  </si>
  <si>
    <t>Dodávka - Sendvičový AGROPANEL 60 mm, plech PUR-sklolaminát, strecha</t>
  </si>
  <si>
    <t xml:space="preserve"> 5535865540</t>
  </si>
  <si>
    <t>Dodávka - Sendvičový PUR panel stenový  hr. panela 100 mm</t>
  </si>
  <si>
    <t xml:space="preserve"> 5535865650</t>
  </si>
  <si>
    <t>Dodávka - Sendvičový PUR panel strešný hr. panela 100 mm</t>
  </si>
  <si>
    <t>771</t>
  </si>
  <si>
    <t>771/A 1</t>
  </si>
  <si>
    <t xml:space="preserve"> 771275911R01</t>
  </si>
  <si>
    <t>Montáž tvaroviek - Polymérbetónový kŕmny stôl - tvarovky EH80</t>
  </si>
  <si>
    <t xml:space="preserve"> 771275911R02</t>
  </si>
  <si>
    <t>Doprava  tvaroviek kŕmny stôl EH80</t>
  </si>
  <si>
    <t xml:space="preserve"> 998771202</t>
  </si>
  <si>
    <t>Presun hmôt pre podlahy z dlaždíc v objektoch výšky od 6 m do 12 m</t>
  </si>
  <si>
    <t xml:space="preserve"> 597182112809</t>
  </si>
  <si>
    <t>Dodávka tvaroviek kŕmneho stola EH 80</t>
  </si>
  <si>
    <t xml:space="preserve">KUS     </t>
  </si>
  <si>
    <t>776</t>
  </si>
  <si>
    <t>775/A 2</t>
  </si>
  <si>
    <t xml:space="preserve"> 77641130R02</t>
  </si>
  <si>
    <t>Montáž gumenej podlahy typ ProfiKURA</t>
  </si>
  <si>
    <t xml:space="preserve"> 998776202</t>
  </si>
  <si>
    <t>Presun hmôt pre povlakové podlahy v objektoch výšky od 6 m do 12 m</t>
  </si>
  <si>
    <t xml:space="preserve"> 6313119R0</t>
  </si>
  <si>
    <t>Dodávka a montáž  gumená podlaha ProfiKURA Flex 24 mm  do krmoviska</t>
  </si>
  <si>
    <t xml:space="preserve"> 6313119R2</t>
  </si>
  <si>
    <t xml:space="preserve">Dopravné náklady,  výrobný závod KRAIBURG-ŽELOBUDZA_x000D_
</t>
  </si>
  <si>
    <t>777</t>
  </si>
  <si>
    <t>773/A 2</t>
  </si>
  <si>
    <t xml:space="preserve"> 7773111R3</t>
  </si>
  <si>
    <t>D+M vrchná vrstva podláh - UCRETE UD 200 hr. 4 mm</t>
  </si>
  <si>
    <t xml:space="preserve"> 7773111R4</t>
  </si>
  <si>
    <t>D+M UCRETE RG r=50mm h=50mm - rádiusový fabión</t>
  </si>
  <si>
    <t>mb</t>
  </si>
  <si>
    <t xml:space="preserve"> 7773111R5</t>
  </si>
  <si>
    <t xml:space="preserve">D+M UCRETE RG 4mm na steny systém na monolit. steny resp. DT tvárnice </t>
  </si>
  <si>
    <t xml:space="preserve"> 7773111R6</t>
  </si>
  <si>
    <t xml:space="preserve">D+M Vyrovnanie povrchu pod UCRETEšpric a cementová malta Master Emaco S488 v hr. 6-40 mm </t>
  </si>
  <si>
    <t xml:space="preserve"> 7773111R7</t>
  </si>
  <si>
    <t xml:space="preserve">D+M Vyrovnanie povrchu pod UCRETE presieťkovať+a cementová malta Master Emaco S488 v hr. 6-40 mm </t>
  </si>
  <si>
    <t>783</t>
  </si>
  <si>
    <t>783/A 1</t>
  </si>
  <si>
    <t xml:space="preserve"> 783102811R02</t>
  </si>
  <si>
    <t>Penetrácia U 2073 Chemopur P balenie 5,0 litra odtieň 0984 hr. 20  µm -  oceľ. konštrukcia</t>
  </si>
  <si>
    <t xml:space="preserve"> 783102811R03</t>
  </si>
  <si>
    <t>Náter základný U-2060 Chemopur G-Farba PU 10,0kg, odtieň RAL 0110 hr. 40  µm -  oceľ. konštrukcia</t>
  </si>
  <si>
    <t xml:space="preserve"> 783102811R04</t>
  </si>
  <si>
    <t>Náter vrchný U-2094/9110  Chemopur RW 1 SCH  10,0kg, odtieň RAL9006 hr. 40  µm -  oceľ. konštrukcia</t>
  </si>
  <si>
    <t xml:space="preserve"> 783522001</t>
  </si>
  <si>
    <t>Náter klampiarskej konštrukcie antikoróznym náterom vr základného náteru - žľaby, zvody</t>
  </si>
  <si>
    <t xml:space="preserve"> 783784303</t>
  </si>
  <si>
    <t>Nátery tesárskych konštrukcií povrchová úprava -  2x náter REMMERS</t>
  </si>
  <si>
    <t xml:space="preserve"> 783892120</t>
  </si>
  <si>
    <t>Náter Detecha Estedien podlaha, strop  dvojnásobný</t>
  </si>
  <si>
    <t xml:space="preserve"> 783892170</t>
  </si>
  <si>
    <t>Náter Detecha Estedie podlaha, stropu napustením</t>
  </si>
  <si>
    <t>783/B 1</t>
  </si>
  <si>
    <t xml:space="preserve"> 783102811R01</t>
  </si>
  <si>
    <t>Odstránenie  starého náteru očistenie  Nitroriedidlom C6000 10 litrov (8,9kg)</t>
  </si>
  <si>
    <t>784</t>
  </si>
  <si>
    <t>784/A 1</t>
  </si>
  <si>
    <t xml:space="preserve"> 784411301</t>
  </si>
  <si>
    <t>Pačokovanie vápenným mliekom jednonásobné so začistením, s obrúsením a presádrovaním v miestnosti výšky do 3,8 m</t>
  </si>
  <si>
    <t xml:space="preserve"> 784422271R01</t>
  </si>
  <si>
    <t>Maľba vápenná  dvojnásobná s protipliesňovými vlastnosťami  v miestnosti výšky do 3,8 m</t>
  </si>
  <si>
    <t>784/B 1</t>
  </si>
  <si>
    <t xml:space="preserve"> 784402801</t>
  </si>
  <si>
    <t>Odstránenie maľby oškrabaním v miestnosti výšky do 3,8 m</t>
  </si>
  <si>
    <t>921</t>
  </si>
  <si>
    <t xml:space="preserve"> 21001000R01</t>
  </si>
  <si>
    <t>Elektroinštalácia - samostatná príloha</t>
  </si>
  <si>
    <t xml:space="preserve"> kpl</t>
  </si>
  <si>
    <t>943</t>
  </si>
  <si>
    <t>943/M43</t>
  </si>
  <si>
    <t xml:space="preserve"> 4302022R03</t>
  </si>
  <si>
    <t>Dodávka -  strešné oceľové väznice pozinkované Z profily dodávka a montáž  komplet</t>
  </si>
  <si>
    <t xml:space="preserve"> 430862006</t>
  </si>
  <si>
    <t>Montáž rôznych dielov OK - druhá cenová krivka do 10 000 kg vrátane - oceľové väznice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</si>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</sst>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ptos Narrow"/>
      <family val="2"/>
      <scheme val="minor"/>
    </font>
    <font>
      <sz val="12"/>
      <color theme="1"/>
      <name val="Arial CE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9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8"/>
      <color rgb="FF000000"/>
      <name val="Aptos Narrow"/>
      <family val="2"/>
      <charset val="238"/>
      <scheme val="minor"/>
    </font>
    <font>
      <sz val="8"/>
      <color rgb="FF0000FF"/>
      <name val="Arial CE"/>
      <family val="2"/>
      <charset val="238"/>
    </font>
    <font>
      <sz val="8"/>
      <color rgb="FF0000FF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3" xfId="0" applyFont="1" applyBorder="1"/>
    <xf numFmtId="0" fontId="5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4" xfId="0" applyFont="1" applyBorder="1"/>
    <xf numFmtId="164" fontId="3" fillId="0" borderId="25" xfId="0" applyNumberFormat="1" applyFont="1" applyBorder="1"/>
    <xf numFmtId="0" fontId="3" fillId="0" borderId="26" xfId="0" applyFont="1" applyBorder="1"/>
    <xf numFmtId="0" fontId="3" fillId="0" borderId="27" xfId="0" applyFont="1" applyBorder="1"/>
    <xf numFmtId="0" fontId="7" fillId="0" borderId="15" xfId="0" applyFont="1" applyBorder="1"/>
    <xf numFmtId="0" fontId="7" fillId="0" borderId="10" xfId="0" applyFont="1" applyBorder="1"/>
    <xf numFmtId="0" fontId="7" fillId="0" borderId="7" xfId="0" applyFont="1" applyBorder="1"/>
    <xf numFmtId="0" fontId="6" fillId="0" borderId="19" xfId="0" applyFont="1" applyBorder="1"/>
    <xf numFmtId="0" fontId="6" fillId="0" borderId="15" xfId="0" applyFont="1" applyBorder="1"/>
    <xf numFmtId="0" fontId="6" fillId="0" borderId="7" xfId="0" applyFont="1" applyBorder="1"/>
    <xf numFmtId="0" fontId="6" fillId="0" borderId="24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25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6" fillId="0" borderId="31" xfId="0" applyFont="1" applyBorder="1"/>
    <xf numFmtId="0" fontId="6" fillId="0" borderId="8" xfId="0" applyFont="1" applyBorder="1"/>
    <xf numFmtId="0" fontId="9" fillId="0" borderId="1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4" xfId="0" applyFont="1" applyBorder="1"/>
    <xf numFmtId="0" fontId="6" fillId="0" borderId="32" xfId="0" applyFont="1" applyBorder="1"/>
    <xf numFmtId="0" fontId="6" fillId="0" borderId="10" xfId="0" applyFont="1" applyBorder="1"/>
    <xf numFmtId="0" fontId="6" fillId="0" borderId="25" xfId="0" applyFont="1" applyBorder="1"/>
    <xf numFmtId="0" fontId="6" fillId="0" borderId="44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64" fontId="3" fillId="0" borderId="19" xfId="0" applyNumberFormat="1" applyFont="1" applyBorder="1"/>
    <xf numFmtId="0" fontId="6" fillId="0" borderId="45" xfId="0" applyFont="1" applyBorder="1"/>
    <xf numFmtId="0" fontId="6" fillId="0" borderId="0" xfId="0" applyFont="1"/>
    <xf numFmtId="0" fontId="6" fillId="0" borderId="46" xfId="0" applyFont="1" applyBorder="1"/>
    <xf numFmtId="0" fontId="6" fillId="0" borderId="47" xfId="0" applyFont="1" applyBorder="1"/>
    <xf numFmtId="164" fontId="3" fillId="0" borderId="48" xfId="0" applyNumberFormat="1" applyFont="1" applyBorder="1"/>
    <xf numFmtId="164" fontId="6" fillId="0" borderId="50" xfId="0" applyNumberFormat="1" applyFont="1" applyBorder="1"/>
    <xf numFmtId="164" fontId="6" fillId="0" borderId="52" xfId="0" applyNumberFormat="1" applyFont="1" applyBorder="1"/>
    <xf numFmtId="164" fontId="3" fillId="0" borderId="53" xfId="0" applyNumberFormat="1" applyFont="1" applyBorder="1"/>
    <xf numFmtId="164" fontId="6" fillId="0" borderId="46" xfId="0" applyNumberFormat="1" applyFont="1" applyBorder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164" fontId="3" fillId="0" borderId="20" xfId="0" applyNumberFormat="1" applyFont="1" applyBorder="1"/>
    <xf numFmtId="164" fontId="6" fillId="0" borderId="0" xfId="0" applyNumberFormat="1" applyFont="1"/>
    <xf numFmtId="164" fontId="3" fillId="0" borderId="46" xfId="0" applyNumberFormat="1" applyFont="1" applyBorder="1"/>
    <xf numFmtId="164" fontId="6" fillId="0" borderId="60" xfId="0" applyNumberFormat="1" applyFont="1" applyBorder="1"/>
    <xf numFmtId="164" fontId="3" fillId="0" borderId="60" xfId="0" applyNumberFormat="1" applyFont="1" applyBorder="1"/>
    <xf numFmtId="0" fontId="6" fillId="0" borderId="62" xfId="0" applyFont="1" applyBorder="1"/>
    <xf numFmtId="0" fontId="6" fillId="0" borderId="63" xfId="0" applyFont="1" applyBorder="1"/>
    <xf numFmtId="0" fontId="6" fillId="0" borderId="64" xfId="0" applyFont="1" applyBorder="1"/>
    <xf numFmtId="164" fontId="6" fillId="0" borderId="51" xfId="0" applyNumberFormat="1" applyFont="1" applyBorder="1"/>
    <xf numFmtId="164" fontId="6" fillId="0" borderId="49" xfId="0" applyNumberFormat="1" applyFont="1" applyBorder="1"/>
    <xf numFmtId="0" fontId="6" fillId="0" borderId="43" xfId="0" applyFont="1" applyBorder="1" applyAlignment="1">
      <alignment horizontal="center"/>
    </xf>
    <xf numFmtId="0" fontId="6" fillId="0" borderId="65" xfId="0" applyFont="1" applyBorder="1"/>
    <xf numFmtId="0" fontId="6" fillId="0" borderId="69" xfId="0" applyFont="1" applyBorder="1" applyAlignment="1">
      <alignment horizontal="center"/>
    </xf>
    <xf numFmtId="0" fontId="6" fillId="0" borderId="70" xfId="0" applyFont="1" applyBorder="1"/>
    <xf numFmtId="0" fontId="6" fillId="0" borderId="71" xfId="0" applyFont="1" applyBorder="1"/>
    <xf numFmtId="0" fontId="6" fillId="0" borderId="72" xfId="0" applyFont="1" applyBorder="1"/>
    <xf numFmtId="164" fontId="6" fillId="0" borderId="66" xfId="0" applyNumberFormat="1" applyFont="1" applyBorder="1"/>
    <xf numFmtId="164" fontId="6" fillId="0" borderId="67" xfId="0" applyNumberFormat="1" applyFont="1" applyBorder="1"/>
    <xf numFmtId="164" fontId="6" fillId="0" borderId="68" xfId="0" applyNumberFormat="1" applyFont="1" applyBorder="1"/>
    <xf numFmtId="164" fontId="3" fillId="0" borderId="73" xfId="0" applyNumberFormat="1" applyFont="1" applyBorder="1"/>
    <xf numFmtId="164" fontId="9" fillId="0" borderId="74" xfId="0" applyNumberFormat="1" applyFont="1" applyBorder="1"/>
    <xf numFmtId="164" fontId="3" fillId="0" borderId="75" xfId="0" applyNumberFormat="1" applyFont="1" applyBorder="1"/>
    <xf numFmtId="0" fontId="3" fillId="0" borderId="13" xfId="0" applyFont="1" applyBorder="1"/>
    <xf numFmtId="0" fontId="3" fillId="0" borderId="76" xfId="0" applyFont="1" applyBorder="1"/>
    <xf numFmtId="0" fontId="3" fillId="0" borderId="77" xfId="0" applyFont="1" applyBorder="1"/>
    <xf numFmtId="0" fontId="6" fillId="0" borderId="9" xfId="0" applyFont="1" applyBorder="1"/>
    <xf numFmtId="164" fontId="6" fillId="0" borderId="65" xfId="0" applyNumberFormat="1" applyFont="1" applyBorder="1"/>
    <xf numFmtId="164" fontId="9" fillId="0" borderId="78" xfId="0" applyNumberFormat="1" applyFont="1" applyBorder="1"/>
    <xf numFmtId="164" fontId="9" fillId="0" borderId="79" xfId="0" applyNumberFormat="1" applyFont="1" applyBorder="1"/>
    <xf numFmtId="0" fontId="3" fillId="0" borderId="41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3" fillId="0" borderId="23" xfId="0" applyNumberFormat="1" applyFont="1" applyBorder="1"/>
    <xf numFmtId="164" fontId="3" fillId="0" borderId="21" xfId="0" applyNumberFormat="1" applyFont="1" applyBorder="1"/>
    <xf numFmtId="164" fontId="6" fillId="0" borderId="81" xfId="0" applyNumberFormat="1" applyFont="1" applyBorder="1"/>
    <xf numFmtId="164" fontId="6" fillId="0" borderId="82" xfId="0" applyNumberFormat="1" applyFont="1" applyBorder="1"/>
    <xf numFmtId="164" fontId="3" fillId="0" borderId="81" xfId="0" applyNumberFormat="1" applyFont="1" applyBorder="1"/>
    <xf numFmtId="0" fontId="3" fillId="0" borderId="83" xfId="0" applyFont="1" applyBorder="1"/>
    <xf numFmtId="164" fontId="6" fillId="0" borderId="84" xfId="0" applyNumberFormat="1" applyFont="1" applyBorder="1"/>
    <xf numFmtId="0" fontId="3" fillId="0" borderId="85" xfId="0" applyFont="1" applyBorder="1"/>
    <xf numFmtId="0" fontId="3" fillId="0" borderId="46" xfId="0" applyFont="1" applyBorder="1"/>
    <xf numFmtId="164" fontId="3" fillId="0" borderId="82" xfId="0" applyNumberFormat="1" applyFont="1" applyBorder="1"/>
    <xf numFmtId="0" fontId="3" fillId="0" borderId="60" xfId="0" applyFont="1" applyBorder="1"/>
    <xf numFmtId="0" fontId="6" fillId="0" borderId="60" xfId="0" applyFont="1" applyBorder="1"/>
    <xf numFmtId="0" fontId="3" fillId="0" borderId="86" xfId="0" applyFont="1" applyBorder="1"/>
    <xf numFmtId="164" fontId="3" fillId="0" borderId="87" xfId="0" applyNumberFormat="1" applyFont="1" applyBorder="1"/>
    <xf numFmtId="164" fontId="9" fillId="0" borderId="88" xfId="0" applyNumberFormat="1" applyFont="1" applyBorder="1"/>
    <xf numFmtId="0" fontId="3" fillId="0" borderId="90" xfId="0" applyFont="1" applyBorder="1"/>
    <xf numFmtId="0" fontId="3" fillId="0" borderId="91" xfId="0" applyFont="1" applyBorder="1"/>
    <xf numFmtId="0" fontId="3" fillId="0" borderId="92" xfId="0" applyFont="1" applyBorder="1"/>
    <xf numFmtId="0" fontId="3" fillId="0" borderId="93" xfId="0" applyFont="1" applyBorder="1"/>
    <xf numFmtId="0" fontId="3" fillId="0" borderId="94" xfId="0" applyFont="1" applyBorder="1"/>
    <xf numFmtId="0" fontId="3" fillId="0" borderId="59" xfId="0" applyFont="1" applyBorder="1"/>
    <xf numFmtId="0" fontId="3" fillId="0" borderId="6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9" xfId="0" applyFont="1" applyBorder="1"/>
    <xf numFmtId="0" fontId="2" fillId="0" borderId="0" xfId="0" applyFont="1"/>
    <xf numFmtId="0" fontId="10" fillId="0" borderId="0" xfId="0" applyFont="1"/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0" fontId="9" fillId="0" borderId="70" xfId="0" applyFont="1" applyBorder="1"/>
    <xf numFmtId="0" fontId="9" fillId="0" borderId="0" xfId="0" applyFont="1"/>
    <xf numFmtId="165" fontId="9" fillId="0" borderId="0" xfId="0" applyNumberFormat="1" applyFont="1"/>
    <xf numFmtId="165" fontId="0" fillId="0" borderId="0" xfId="0" applyNumberFormat="1"/>
    <xf numFmtId="164" fontId="9" fillId="0" borderId="0" xfId="0" applyNumberFormat="1" applyFont="1"/>
    <xf numFmtId="164" fontId="0" fillId="0" borderId="0" xfId="0" applyNumberFormat="1"/>
    <xf numFmtId="0" fontId="12" fillId="0" borderId="0" xfId="0" applyFont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1" xfId="0" applyFont="1" applyBorder="1"/>
    <xf numFmtId="166" fontId="3" fillId="0" borderId="0" xfId="0" applyNumberFormat="1" applyFont="1"/>
    <xf numFmtId="164" fontId="3" fillId="0" borderId="0" xfId="0" applyNumberFormat="1" applyFont="1"/>
    <xf numFmtId="0" fontId="9" fillId="2" borderId="70" xfId="0" applyFont="1" applyFill="1" applyBorder="1" applyAlignment="1">
      <alignment horizontal="center"/>
    </xf>
    <xf numFmtId="49" fontId="6" fillId="0" borderId="70" xfId="0" applyNumberFormat="1" applyFont="1" applyBorder="1"/>
    <xf numFmtId="166" fontId="6" fillId="0" borderId="70" xfId="0" applyNumberFormat="1" applyFont="1" applyBorder="1"/>
    <xf numFmtId="164" fontId="6" fillId="0" borderId="70" xfId="0" applyNumberFormat="1" applyFont="1" applyBorder="1"/>
    <xf numFmtId="166" fontId="6" fillId="0" borderId="0" xfId="0" applyNumberFormat="1" applyFont="1"/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166" fontId="9" fillId="0" borderId="0" xfId="0" applyNumberFormat="1" applyFont="1"/>
    <xf numFmtId="0" fontId="16" fillId="0" borderId="0" xfId="0" applyFont="1" applyAlignment="1">
      <alignment wrapText="1"/>
    </xf>
    <xf numFmtId="166" fontId="16" fillId="0" borderId="0" xfId="0" applyNumberFormat="1" applyFont="1" applyAlignment="1">
      <alignment wrapText="1"/>
    </xf>
    <xf numFmtId="164" fontId="16" fillId="0" borderId="0" xfId="0" applyNumberFormat="1" applyFont="1" applyAlignment="1">
      <alignment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left" wrapText="1"/>
    </xf>
    <xf numFmtId="164" fontId="16" fillId="3" borderId="2" xfId="0" applyNumberFormat="1" applyFont="1" applyFill="1" applyBorder="1" applyAlignment="1">
      <alignment wrapText="1"/>
    </xf>
    <xf numFmtId="166" fontId="16" fillId="0" borderId="0" xfId="0" applyNumberFormat="1" applyFont="1"/>
    <xf numFmtId="0" fontId="18" fillId="0" borderId="0" xfId="0" applyFont="1"/>
    <xf numFmtId="0" fontId="19" fillId="0" borderId="70" xfId="0" applyFont="1" applyBorder="1"/>
    <xf numFmtId="164" fontId="19" fillId="0" borderId="70" xfId="0" applyNumberFormat="1" applyFont="1" applyBorder="1"/>
    <xf numFmtId="166" fontId="19" fillId="0" borderId="70" xfId="0" applyNumberFormat="1" applyFont="1" applyBorder="1"/>
    <xf numFmtId="0" fontId="20" fillId="0" borderId="7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/>
    <xf numFmtId="164" fontId="4" fillId="0" borderId="1" xfId="0" applyNumberFormat="1" applyFont="1" applyBorder="1"/>
    <xf numFmtId="0" fontId="1" fillId="0" borderId="1" xfId="0" applyFont="1" applyBorder="1"/>
    <xf numFmtId="0" fontId="6" fillId="0" borderId="50" xfId="0" applyFont="1" applyBorder="1"/>
    <xf numFmtId="0" fontId="9" fillId="0" borderId="5" xfId="0" applyFont="1" applyBorder="1"/>
    <xf numFmtId="164" fontId="9" fillId="0" borderId="5" xfId="0" applyNumberFormat="1" applyFont="1" applyBorder="1"/>
    <xf numFmtId="0" fontId="9" fillId="0" borderId="58" xfId="0" applyFont="1" applyBorder="1"/>
    <xf numFmtId="164" fontId="9" fillId="0" borderId="58" xfId="0" applyNumberFormat="1" applyFont="1" applyBorder="1"/>
    <xf numFmtId="0" fontId="9" fillId="0" borderId="1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3" fillId="0" borderId="9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9" fillId="2" borderId="95" xfId="0" applyFont="1" applyFill="1" applyBorder="1" applyAlignment="1">
      <alignment horizontal="center"/>
    </xf>
    <xf numFmtId="0" fontId="9" fillId="0" borderId="95" xfId="0" applyFont="1" applyBorder="1"/>
    <xf numFmtId="0" fontId="6" fillId="0" borderId="95" xfId="0" applyFont="1" applyBorder="1"/>
    <xf numFmtId="0" fontId="3" fillId="0" borderId="95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A21E-6C18-4C23-9C64-79126EF5573B}">
  <dimension ref="A1:Z38"/>
  <sheetViews>
    <sheetView workbookViewId="0"/>
  </sheetViews>
  <sheetFormatPr defaultColWidth="0" defaultRowHeight="14.4" zeroHeight="1" x14ac:dyDescent="0.3"/>
  <cols>
    <col min="1" max="1" width="32.77734375" customWidth="1"/>
    <col min="2" max="2" width="10.77734375" customWidth="1"/>
    <col min="3" max="5" width="8.77734375" customWidth="1"/>
    <col min="6" max="6" width="16.77734375" customWidth="1"/>
    <col min="7" max="7" width="10.77734375" customWidth="1"/>
    <col min="8" max="8" width="3.77734375" customWidth="1"/>
    <col min="9" max="26" width="0" hidden="1" customWidth="1"/>
    <col min="27" max="16384" width="8.88671875" hidden="1"/>
  </cols>
  <sheetData>
    <row r="1" spans="1:26" x14ac:dyDescent="0.3">
      <c r="A1" s="2"/>
      <c r="B1" s="2"/>
      <c r="C1" s="2"/>
      <c r="D1" s="2"/>
      <c r="E1" s="2"/>
      <c r="F1" s="2"/>
      <c r="G1" s="2"/>
    </row>
    <row r="2" spans="1:26" x14ac:dyDescent="0.3">
      <c r="A2" s="4" t="s">
        <v>0</v>
      </c>
      <c r="B2" s="2"/>
      <c r="C2" s="2"/>
      <c r="D2" s="2"/>
      <c r="E2" s="2"/>
      <c r="F2" s="171" t="s">
        <v>2</v>
      </c>
      <c r="G2" s="171"/>
    </row>
    <row r="3" spans="1:26" x14ac:dyDescent="0.3">
      <c r="A3" s="183" t="s">
        <v>1</v>
      </c>
      <c r="B3" s="183"/>
      <c r="C3" s="183"/>
      <c r="D3" s="183"/>
      <c r="E3" s="183"/>
      <c r="F3" s="172" t="s">
        <v>3</v>
      </c>
      <c r="G3" s="172" t="s">
        <v>4</v>
      </c>
    </row>
    <row r="4" spans="1:26" x14ac:dyDescent="0.3">
      <c r="A4" s="183"/>
      <c r="B4" s="183"/>
      <c r="C4" s="183"/>
      <c r="D4" s="183"/>
      <c r="E4" s="183"/>
      <c r="F4" s="173">
        <v>0.2</v>
      </c>
      <c r="G4" s="173">
        <v>0</v>
      </c>
    </row>
    <row r="5" spans="1:26" x14ac:dyDescent="0.3">
      <c r="A5" s="2"/>
      <c r="B5" s="2"/>
      <c r="C5" s="2"/>
      <c r="D5" s="2"/>
      <c r="E5" s="2"/>
      <c r="F5" s="2"/>
      <c r="G5" s="2"/>
    </row>
    <row r="6" spans="1:26" x14ac:dyDescent="0.3">
      <c r="A6" s="174" t="s">
        <v>5</v>
      </c>
      <c r="B6" s="174" t="s">
        <v>6</v>
      </c>
      <c r="C6" s="174" t="s">
        <v>7</v>
      </c>
      <c r="D6" s="174" t="s">
        <v>8</v>
      </c>
      <c r="E6" s="174" t="s">
        <v>9</v>
      </c>
      <c r="F6" s="174" t="s">
        <v>10</v>
      </c>
      <c r="G6" s="174" t="s">
        <v>11</v>
      </c>
    </row>
    <row r="7" spans="1:26" x14ac:dyDescent="0.3">
      <c r="A7" s="178" t="s">
        <v>12</v>
      </c>
      <c r="B7" s="58">
        <f>'SO 31950'!I301-Rekapitulácia!D7-Rekapitulácia!F7</f>
        <v>0</v>
      </c>
      <c r="C7" s="58">
        <f>'Kryci_list 31950'!J26</f>
        <v>0</v>
      </c>
      <c r="D7" s="58"/>
      <c r="E7" s="58">
        <f>'Kryci_list 31950'!J17</f>
        <v>0</v>
      </c>
      <c r="F7" s="58"/>
      <c r="G7" s="58">
        <f>B7+C7+D7+E7+F7</f>
        <v>0</v>
      </c>
      <c r="K7">
        <f>'SO 31950'!K301</f>
        <v>0</v>
      </c>
      <c r="Q7">
        <v>30.126000000000001</v>
      </c>
    </row>
    <row r="8" spans="1:26" x14ac:dyDescent="0.3">
      <c r="A8" s="181" t="s">
        <v>620</v>
      </c>
      <c r="B8" s="182">
        <f>SUM(B7:B7)</f>
        <v>0</v>
      </c>
      <c r="C8" s="182">
        <f>SUM(C7:C7)</f>
        <v>0</v>
      </c>
      <c r="D8" s="182">
        <f>SUM(D7:D7)</f>
        <v>0</v>
      </c>
      <c r="E8" s="182">
        <f>SUM(E7:E7)</f>
        <v>0</v>
      </c>
      <c r="F8" s="182">
        <f>SUM(F7:F7)</f>
        <v>0</v>
      </c>
      <c r="G8" s="182">
        <f>SUM(G7:G7)-SUM(Z7:Z7)</f>
        <v>0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spans="1:26" x14ac:dyDescent="0.3">
      <c r="A9" s="179" t="s">
        <v>621</v>
      </c>
      <c r="B9" s="180">
        <f>G8-SUM(Rekapitulácia!K7:'Rekapitulácia'!K7)*1</f>
        <v>0</v>
      </c>
      <c r="C9" s="180"/>
      <c r="D9" s="180"/>
      <c r="E9" s="180"/>
      <c r="F9" s="180"/>
      <c r="G9" s="180">
        <f>ROUND(((ROUND(B9,2)*20)/100),2)*1</f>
        <v>0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x14ac:dyDescent="0.3">
      <c r="A10" s="127" t="s">
        <v>622</v>
      </c>
      <c r="B10" s="175">
        <f>(G8-B9)</f>
        <v>0</v>
      </c>
      <c r="C10" s="175"/>
      <c r="D10" s="175"/>
      <c r="E10" s="175"/>
      <c r="F10" s="175"/>
      <c r="G10" s="175">
        <f>ROUND(((ROUND(B10,2)*0)/100),2)</f>
        <v>0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x14ac:dyDescent="0.3">
      <c r="A11" s="127" t="s">
        <v>623</v>
      </c>
      <c r="B11" s="175"/>
      <c r="C11" s="175"/>
      <c r="D11" s="175"/>
      <c r="E11" s="175"/>
      <c r="F11" s="175"/>
      <c r="G11" s="175">
        <f>SUM(G8:G10)</f>
        <v>0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x14ac:dyDescent="0.3">
      <c r="A12" s="3"/>
      <c r="B12" s="176"/>
      <c r="C12" s="176"/>
      <c r="D12" s="176"/>
      <c r="E12" s="176"/>
      <c r="F12" s="176"/>
      <c r="G12" s="176"/>
    </row>
    <row r="13" spans="1:26" x14ac:dyDescent="0.3">
      <c r="A13" s="3"/>
      <c r="B13" s="176"/>
      <c r="C13" s="176"/>
      <c r="D13" s="176"/>
      <c r="E13" s="176"/>
      <c r="F13" s="176"/>
      <c r="G13" s="176"/>
    </row>
    <row r="14" spans="1:26" x14ac:dyDescent="0.3">
      <c r="A14" s="177"/>
      <c r="B14" s="177"/>
      <c r="C14" s="177"/>
      <c r="D14" s="177"/>
      <c r="E14" s="177"/>
      <c r="F14" s="177"/>
      <c r="G14" s="177"/>
    </row>
    <row r="15" spans="1:26" x14ac:dyDescent="0.3">
      <c r="A15" s="177"/>
      <c r="B15" s="177"/>
      <c r="C15" s="177"/>
      <c r="D15" s="177"/>
      <c r="E15" s="177"/>
      <c r="F15" s="177"/>
      <c r="G15" s="177"/>
    </row>
    <row r="16" spans="1:26" x14ac:dyDescent="0.3">
      <c r="A16" s="177"/>
      <c r="B16" s="177"/>
      <c r="C16" s="177"/>
      <c r="D16" s="177"/>
      <c r="E16" s="177"/>
      <c r="F16" s="177"/>
      <c r="G16" s="177"/>
    </row>
    <row r="17" spans="1:7" x14ac:dyDescent="0.3">
      <c r="A17" s="177"/>
      <c r="B17" s="177"/>
      <c r="C17" s="177"/>
      <c r="D17" s="177"/>
      <c r="E17" s="177"/>
      <c r="F17" s="177"/>
      <c r="G17" s="177"/>
    </row>
    <row r="18" spans="1:7" x14ac:dyDescent="0.3">
      <c r="A18" s="177"/>
      <c r="B18" s="177"/>
      <c r="C18" s="177"/>
      <c r="D18" s="177"/>
      <c r="E18" s="177"/>
      <c r="F18" s="177"/>
      <c r="G18" s="177"/>
    </row>
    <row r="19" spans="1:7" x14ac:dyDescent="0.3">
      <c r="A19" s="177"/>
      <c r="B19" s="177"/>
      <c r="C19" s="177"/>
      <c r="D19" s="177"/>
      <c r="E19" s="177"/>
      <c r="F19" s="177"/>
      <c r="G19" s="177"/>
    </row>
    <row r="20" spans="1:7" x14ac:dyDescent="0.3">
      <c r="A20" s="177"/>
      <c r="B20" s="177"/>
      <c r="C20" s="177"/>
      <c r="D20" s="177"/>
      <c r="E20" s="177"/>
      <c r="F20" s="177"/>
      <c r="G20" s="177"/>
    </row>
    <row r="21" spans="1:7" x14ac:dyDescent="0.3">
      <c r="A21" s="177"/>
      <c r="B21" s="177"/>
      <c r="C21" s="177"/>
      <c r="D21" s="177"/>
      <c r="E21" s="177"/>
      <c r="F21" s="177"/>
      <c r="G21" s="177"/>
    </row>
    <row r="22" spans="1:7" x14ac:dyDescent="0.3">
      <c r="A22" s="177"/>
      <c r="B22" s="177"/>
      <c r="C22" s="177"/>
      <c r="D22" s="177"/>
      <c r="E22" s="177"/>
      <c r="F22" s="177"/>
      <c r="G22" s="177"/>
    </row>
    <row r="23" spans="1:7" x14ac:dyDescent="0.3">
      <c r="A23" s="177"/>
      <c r="B23" s="177"/>
      <c r="C23" s="177"/>
      <c r="D23" s="177"/>
      <c r="E23" s="177"/>
      <c r="F23" s="177"/>
      <c r="G23" s="177"/>
    </row>
    <row r="24" spans="1:7" x14ac:dyDescent="0.3">
      <c r="A24" s="177"/>
      <c r="B24" s="177"/>
      <c r="C24" s="177"/>
      <c r="D24" s="177"/>
      <c r="E24" s="177"/>
      <c r="F24" s="177"/>
      <c r="G24" s="177"/>
    </row>
    <row r="25" spans="1:7" x14ac:dyDescent="0.3">
      <c r="A25" s="177"/>
      <c r="B25" s="177"/>
      <c r="C25" s="177"/>
      <c r="D25" s="177"/>
      <c r="E25" s="177"/>
      <c r="F25" s="177"/>
      <c r="G25" s="177"/>
    </row>
    <row r="26" spans="1:7" x14ac:dyDescent="0.3">
      <c r="A26" s="177"/>
      <c r="B26" s="177"/>
      <c r="C26" s="177"/>
      <c r="D26" s="177"/>
      <c r="E26" s="177"/>
      <c r="F26" s="177"/>
      <c r="G26" s="177"/>
    </row>
    <row r="27" spans="1:7" x14ac:dyDescent="0.3">
      <c r="A27" s="177"/>
      <c r="B27" s="177"/>
      <c r="C27" s="177"/>
      <c r="D27" s="177"/>
      <c r="E27" s="177"/>
      <c r="F27" s="177"/>
      <c r="G27" s="177"/>
    </row>
    <row r="28" spans="1:7" x14ac:dyDescent="0.3">
      <c r="A28" s="177"/>
      <c r="B28" s="177"/>
      <c r="C28" s="177"/>
      <c r="D28" s="177"/>
      <c r="E28" s="177"/>
      <c r="F28" s="177"/>
      <c r="G28" s="177"/>
    </row>
    <row r="29" spans="1:7" x14ac:dyDescent="0.3">
      <c r="A29" s="177"/>
      <c r="B29" s="177"/>
      <c r="C29" s="177"/>
      <c r="D29" s="177"/>
      <c r="E29" s="177"/>
      <c r="F29" s="177"/>
      <c r="G29" s="177"/>
    </row>
    <row r="30" spans="1:7" x14ac:dyDescent="0.3">
      <c r="A30" s="177"/>
      <c r="B30" s="177"/>
      <c r="C30" s="177"/>
      <c r="D30" s="177"/>
      <c r="E30" s="177"/>
      <c r="F30" s="177"/>
      <c r="G30" s="177"/>
    </row>
    <row r="31" spans="1:7" x14ac:dyDescent="0.3">
      <c r="A31" s="177"/>
      <c r="B31" s="177"/>
      <c r="C31" s="177"/>
      <c r="D31" s="177"/>
      <c r="E31" s="177"/>
      <c r="F31" s="177"/>
      <c r="G31" s="177"/>
    </row>
    <row r="32" spans="1:7" x14ac:dyDescent="0.3">
      <c r="A32" s="177"/>
      <c r="B32" s="177"/>
      <c r="C32" s="177"/>
      <c r="D32" s="177"/>
      <c r="E32" s="177"/>
      <c r="F32" s="177"/>
      <c r="G32" s="177"/>
    </row>
    <row r="33" spans="1:7" x14ac:dyDescent="0.3">
      <c r="A33" s="177"/>
      <c r="B33" s="177"/>
      <c r="C33" s="177"/>
      <c r="D33" s="177"/>
      <c r="E33" s="177"/>
      <c r="F33" s="177"/>
      <c r="G33" s="177"/>
    </row>
    <row r="34" spans="1:7" x14ac:dyDescent="0.3"/>
    <row r="35" spans="1:7" x14ac:dyDescent="0.3"/>
    <row r="36" spans="1:7" x14ac:dyDescent="0.3"/>
    <row r="37" spans="1:7" x14ac:dyDescent="0.3"/>
    <row r="38" spans="1:7" x14ac:dyDescent="0.3"/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E679-EC9D-4207-A753-4AA2D956683C}">
  <dimension ref="A1:AA46"/>
  <sheetViews>
    <sheetView tabSelected="1" workbookViewId="0"/>
  </sheetViews>
  <sheetFormatPr defaultColWidth="0" defaultRowHeight="14.4" zeroHeight="1" x14ac:dyDescent="0.3"/>
  <cols>
    <col min="1" max="1" width="1.77734375" customWidth="1"/>
    <col min="2" max="2" width="3.77734375" customWidth="1"/>
    <col min="3" max="3" width="4.77734375" customWidth="1"/>
    <col min="4" max="6" width="10.77734375" customWidth="1"/>
    <col min="7" max="7" width="3.77734375" customWidth="1"/>
    <col min="8" max="8" width="19.77734375" customWidth="1"/>
    <col min="9" max="10" width="10.77734375" customWidth="1"/>
    <col min="11" max="26" width="0" hidden="1" customWidth="1"/>
    <col min="27" max="27" width="8.88671875" customWidth="1"/>
    <col min="28" max="16384" width="8.88671875" hidden="1"/>
  </cols>
  <sheetData>
    <row r="1" spans="1:23" ht="28.05" customHeight="1" thickBot="1" x14ac:dyDescent="0.35">
      <c r="A1" s="2"/>
      <c r="B1" s="5"/>
      <c r="C1" s="5"/>
      <c r="D1" s="5"/>
      <c r="E1" s="5"/>
      <c r="F1" s="6" t="s">
        <v>13</v>
      </c>
      <c r="G1" s="5"/>
      <c r="H1" s="5"/>
      <c r="I1" s="5"/>
      <c r="J1" s="5"/>
      <c r="W1">
        <v>30.126000000000001</v>
      </c>
    </row>
    <row r="2" spans="1:23" ht="30" customHeight="1" thickTop="1" x14ac:dyDescent="0.3">
      <c r="A2" s="7"/>
      <c r="B2" s="190" t="s">
        <v>1</v>
      </c>
      <c r="C2" s="191"/>
      <c r="D2" s="191"/>
      <c r="E2" s="191"/>
      <c r="F2" s="191"/>
      <c r="G2" s="191"/>
      <c r="H2" s="191"/>
      <c r="I2" s="191"/>
      <c r="J2" s="192"/>
    </row>
    <row r="3" spans="1:23" ht="18" customHeight="1" x14ac:dyDescent="0.3">
      <c r="A3" s="7"/>
      <c r="B3" s="27" t="s">
        <v>15</v>
      </c>
      <c r="C3" s="28"/>
      <c r="D3" s="29"/>
      <c r="E3" s="29"/>
      <c r="F3" s="29"/>
      <c r="G3" s="10"/>
      <c r="H3" s="10"/>
      <c r="I3" s="30" t="s">
        <v>14</v>
      </c>
      <c r="J3" s="23"/>
    </row>
    <row r="4" spans="1:23" ht="18" customHeight="1" x14ac:dyDescent="0.3">
      <c r="A4" s="7"/>
      <c r="B4" s="16"/>
      <c r="C4" s="13"/>
      <c r="D4" s="10"/>
      <c r="E4" s="10"/>
      <c r="F4" s="10"/>
      <c r="G4" s="10"/>
      <c r="H4" s="10"/>
      <c r="I4" s="30" t="s">
        <v>16</v>
      </c>
      <c r="J4" s="23"/>
    </row>
    <row r="5" spans="1:23" ht="18" customHeight="1" thickBot="1" x14ac:dyDescent="0.35">
      <c r="A5" s="7"/>
      <c r="B5" s="31" t="s">
        <v>17</v>
      </c>
      <c r="C5" s="13"/>
      <c r="D5" s="10"/>
      <c r="E5" s="10"/>
      <c r="F5" s="32" t="s">
        <v>18</v>
      </c>
      <c r="G5" s="10"/>
      <c r="H5" s="10"/>
      <c r="I5" s="30" t="s">
        <v>19</v>
      </c>
      <c r="J5" s="33" t="s">
        <v>20</v>
      </c>
    </row>
    <row r="6" spans="1:23" ht="25.05" customHeight="1" thickTop="1" x14ac:dyDescent="0.3">
      <c r="A6" s="7"/>
      <c r="B6" s="184" t="s">
        <v>21</v>
      </c>
      <c r="C6" s="185"/>
      <c r="D6" s="185"/>
      <c r="E6" s="185"/>
      <c r="F6" s="185"/>
      <c r="G6" s="185"/>
      <c r="H6" s="185"/>
      <c r="I6" s="185"/>
      <c r="J6" s="186"/>
    </row>
    <row r="7" spans="1:23" ht="18" customHeight="1" x14ac:dyDescent="0.3">
      <c r="A7" s="7"/>
      <c r="B7" s="42" t="s">
        <v>24</v>
      </c>
      <c r="C7" s="35"/>
      <c r="D7" s="11"/>
      <c r="E7" s="11"/>
      <c r="F7" s="11"/>
      <c r="G7" s="43" t="s">
        <v>25</v>
      </c>
      <c r="H7" s="11"/>
      <c r="I7" s="21"/>
      <c r="J7" s="36"/>
    </row>
    <row r="8" spans="1:23" ht="19.95" customHeight="1" x14ac:dyDescent="0.3">
      <c r="A8" s="7"/>
      <c r="B8" s="187" t="s">
        <v>22</v>
      </c>
      <c r="C8" s="188"/>
      <c r="D8" s="188"/>
      <c r="E8" s="188"/>
      <c r="F8" s="188"/>
      <c r="G8" s="188"/>
      <c r="H8" s="188"/>
      <c r="I8" s="188"/>
      <c r="J8" s="189"/>
    </row>
    <row r="9" spans="1:23" ht="18" customHeight="1" x14ac:dyDescent="0.3">
      <c r="A9" s="7"/>
      <c r="B9" s="31" t="s">
        <v>24</v>
      </c>
      <c r="C9" s="13"/>
      <c r="D9" s="10"/>
      <c r="E9" s="10"/>
      <c r="F9" s="10"/>
      <c r="G9" s="32" t="s">
        <v>25</v>
      </c>
      <c r="H9" s="10"/>
      <c r="I9" s="20"/>
      <c r="J9" s="23"/>
    </row>
    <row r="10" spans="1:23" ht="19.95" customHeight="1" x14ac:dyDescent="0.3">
      <c r="A10" s="7"/>
      <c r="B10" s="187" t="s">
        <v>23</v>
      </c>
      <c r="C10" s="188"/>
      <c r="D10" s="188"/>
      <c r="E10" s="188"/>
      <c r="F10" s="188"/>
      <c r="G10" s="188"/>
      <c r="H10" s="188"/>
      <c r="I10" s="188"/>
      <c r="J10" s="189"/>
    </row>
    <row r="11" spans="1:23" ht="18" customHeight="1" thickBot="1" x14ac:dyDescent="0.35">
      <c r="A11" s="7"/>
      <c r="B11" s="31" t="s">
        <v>24</v>
      </c>
      <c r="C11" s="13"/>
      <c r="D11" s="10"/>
      <c r="E11" s="10"/>
      <c r="F11" s="10"/>
      <c r="G11" s="32" t="s">
        <v>25</v>
      </c>
      <c r="H11" s="10"/>
      <c r="I11" s="20"/>
      <c r="J11" s="23"/>
    </row>
    <row r="12" spans="1:23" ht="18" customHeight="1" thickTop="1" x14ac:dyDescent="0.3">
      <c r="A12" s="7"/>
      <c r="B12" s="37"/>
      <c r="C12" s="38"/>
      <c r="D12" s="39"/>
      <c r="E12" s="39"/>
      <c r="F12" s="39"/>
      <c r="G12" s="39"/>
      <c r="H12" s="39"/>
      <c r="I12" s="40"/>
      <c r="J12" s="41"/>
    </row>
    <row r="13" spans="1:23" ht="18" customHeight="1" thickBot="1" x14ac:dyDescent="0.35">
      <c r="A13" s="7"/>
      <c r="B13" s="34"/>
      <c r="C13" s="35"/>
      <c r="D13" s="11"/>
      <c r="E13" s="11"/>
      <c r="F13" s="11"/>
      <c r="G13" s="11"/>
      <c r="H13" s="11"/>
      <c r="I13" s="21"/>
      <c r="J13" s="36"/>
    </row>
    <row r="14" spans="1:23" ht="18" customHeight="1" thickTop="1" x14ac:dyDescent="0.3">
      <c r="A14" s="7"/>
      <c r="B14" s="44" t="s">
        <v>26</v>
      </c>
      <c r="C14" s="71" t="s">
        <v>6</v>
      </c>
      <c r="D14" s="72" t="s">
        <v>54</v>
      </c>
      <c r="E14" s="73" t="s">
        <v>55</v>
      </c>
      <c r="F14" s="71" t="s">
        <v>56</v>
      </c>
      <c r="G14" s="44" t="s">
        <v>33</v>
      </c>
      <c r="H14" s="38"/>
      <c r="I14" s="40"/>
      <c r="J14" s="41"/>
    </row>
    <row r="15" spans="1:23" ht="18" customHeight="1" x14ac:dyDescent="0.3">
      <c r="A15" s="7"/>
      <c r="B15" s="78">
        <v>1</v>
      </c>
      <c r="C15" s="79" t="s">
        <v>27</v>
      </c>
      <c r="D15" s="80">
        <f>'Rekap 31950'!B19</f>
        <v>0</v>
      </c>
      <c r="E15" s="81">
        <f>'Rekap 31950'!C19</f>
        <v>0</v>
      </c>
      <c r="F15" s="79">
        <f>'Rekap 31950'!D19</f>
        <v>0</v>
      </c>
      <c r="G15" s="45">
        <v>7</v>
      </c>
      <c r="H15" s="47" t="s">
        <v>34</v>
      </c>
      <c r="I15" s="21"/>
      <c r="J15" s="49">
        <v>0</v>
      </c>
    </row>
    <row r="16" spans="1:23" ht="18" customHeight="1" x14ac:dyDescent="0.3">
      <c r="A16" s="7"/>
      <c r="B16" s="76">
        <v>2</v>
      </c>
      <c r="C16" s="77" t="s">
        <v>28</v>
      </c>
      <c r="D16" s="82">
        <f>'Rekap 31950'!B31</f>
        <v>0</v>
      </c>
      <c r="E16" s="83">
        <f>'Rekap 31950'!C31</f>
        <v>0</v>
      </c>
      <c r="F16" s="92">
        <f>'Rekap 31950'!D31</f>
        <v>0</v>
      </c>
      <c r="G16" s="95"/>
      <c r="H16" s="106"/>
      <c r="I16" s="108"/>
      <c r="J16" s="101"/>
    </row>
    <row r="17" spans="1:26" ht="18" customHeight="1" x14ac:dyDescent="0.3">
      <c r="A17" s="7"/>
      <c r="B17" s="51">
        <v>3</v>
      </c>
      <c r="C17" s="54" t="s">
        <v>29</v>
      </c>
      <c r="D17" s="74">
        <f>'Rekap 31950'!B36</f>
        <v>0</v>
      </c>
      <c r="E17" s="75">
        <f>'Rekap 31950'!C36</f>
        <v>0</v>
      </c>
      <c r="F17" s="67">
        <f>'Rekap 31950'!D36</f>
        <v>0</v>
      </c>
      <c r="G17" s="45">
        <v>8</v>
      </c>
      <c r="H17" s="55" t="s">
        <v>35</v>
      </c>
      <c r="I17" s="108"/>
      <c r="J17" s="101">
        <f>'SO 31950'!Z301</f>
        <v>0</v>
      </c>
    </row>
    <row r="18" spans="1:26" ht="18" customHeight="1" x14ac:dyDescent="0.3">
      <c r="A18" s="7"/>
      <c r="B18" s="45">
        <v>4</v>
      </c>
      <c r="C18" s="55" t="s">
        <v>30</v>
      </c>
      <c r="D18" s="59"/>
      <c r="E18" s="58"/>
      <c r="F18" s="61"/>
      <c r="G18" s="45">
        <v>9</v>
      </c>
      <c r="H18" s="55" t="s">
        <v>36</v>
      </c>
      <c r="I18" s="108"/>
      <c r="J18" s="101">
        <v>0</v>
      </c>
    </row>
    <row r="19" spans="1:26" ht="18" customHeight="1" x14ac:dyDescent="0.3">
      <c r="A19" s="7"/>
      <c r="B19" s="45">
        <v>5</v>
      </c>
      <c r="C19" s="55" t="s">
        <v>31</v>
      </c>
      <c r="D19" s="59"/>
      <c r="E19" s="58"/>
      <c r="F19" s="61"/>
      <c r="G19" s="95"/>
      <c r="H19" s="106"/>
      <c r="I19" s="108"/>
      <c r="J19" s="107"/>
    </row>
    <row r="20" spans="1:26" ht="18" customHeight="1" thickBot="1" x14ac:dyDescent="0.35">
      <c r="A20" s="7"/>
      <c r="B20" s="45">
        <v>6</v>
      </c>
      <c r="C20" s="56" t="s">
        <v>32</v>
      </c>
      <c r="D20" s="60"/>
      <c r="E20" s="87"/>
      <c r="F20" s="93">
        <f>SUM(F15:F19)</f>
        <v>0</v>
      </c>
      <c r="G20" s="45">
        <v>10</v>
      </c>
      <c r="H20" s="55" t="s">
        <v>32</v>
      </c>
      <c r="I20" s="110"/>
      <c r="J20" s="86">
        <f>SUM(J15:J19)</f>
        <v>0</v>
      </c>
    </row>
    <row r="21" spans="1:26" ht="18" customHeight="1" thickTop="1" x14ac:dyDescent="0.3">
      <c r="A21" s="7"/>
      <c r="B21" s="50" t="s">
        <v>44</v>
      </c>
      <c r="C21" s="53" t="s">
        <v>7</v>
      </c>
      <c r="D21" s="57"/>
      <c r="E21" s="12"/>
      <c r="F21" s="85"/>
      <c r="G21" s="50" t="s">
        <v>50</v>
      </c>
      <c r="H21" s="46" t="s">
        <v>7</v>
      </c>
      <c r="I21" s="21"/>
      <c r="J21" s="111"/>
    </row>
    <row r="22" spans="1:26" ht="18" customHeight="1" x14ac:dyDescent="0.3">
      <c r="A22" s="7"/>
      <c r="B22" s="51">
        <v>11</v>
      </c>
      <c r="C22" s="47" t="s">
        <v>45</v>
      </c>
      <c r="D22" s="66"/>
      <c r="E22" s="69" t="s">
        <v>48</v>
      </c>
      <c r="F22" s="67">
        <f>((F15*U22*0)+(F16*V22*0)+(F17*W22*0))/100</f>
        <v>0</v>
      </c>
      <c r="G22" s="51">
        <v>16</v>
      </c>
      <c r="H22" s="54" t="s">
        <v>51</v>
      </c>
      <c r="I22" s="109" t="s">
        <v>48</v>
      </c>
      <c r="J22" s="100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7"/>
      <c r="B23" s="45">
        <v>12</v>
      </c>
      <c r="C23" s="48" t="s">
        <v>46</v>
      </c>
      <c r="D23" s="52"/>
      <c r="E23" s="69" t="s">
        <v>49</v>
      </c>
      <c r="F23" s="61">
        <f>((F15*U23*0)+(F16*V23*0)+(F17*W23*0))/100</f>
        <v>0</v>
      </c>
      <c r="G23" s="45">
        <v>17</v>
      </c>
      <c r="H23" s="55" t="s">
        <v>52</v>
      </c>
      <c r="I23" s="109" t="s">
        <v>48</v>
      </c>
      <c r="J23" s="101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7"/>
      <c r="B24" s="45">
        <v>13</v>
      </c>
      <c r="C24" s="48" t="s">
        <v>47</v>
      </c>
      <c r="D24" s="52"/>
      <c r="E24" s="69" t="s">
        <v>48</v>
      </c>
      <c r="F24" s="61">
        <f>((F15*U24*0)+(F16*V24*0)+(F17*W24*0))/100</f>
        <v>0</v>
      </c>
      <c r="G24" s="45">
        <v>18</v>
      </c>
      <c r="H24" s="55" t="s">
        <v>53</v>
      </c>
      <c r="I24" s="109" t="s">
        <v>49</v>
      </c>
      <c r="J24" s="101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7"/>
      <c r="B25" s="45">
        <v>14</v>
      </c>
      <c r="C25" s="13"/>
      <c r="D25" s="52"/>
      <c r="E25" s="70"/>
      <c r="F25" s="68"/>
      <c r="G25" s="45">
        <v>19</v>
      </c>
      <c r="H25" s="106"/>
      <c r="I25" s="108"/>
      <c r="J25" s="107"/>
    </row>
    <row r="26" spans="1:26" ht="18" customHeight="1" thickBot="1" x14ac:dyDescent="0.35">
      <c r="A26" s="7"/>
      <c r="B26" s="45">
        <v>15</v>
      </c>
      <c r="C26" s="48"/>
      <c r="D26" s="52"/>
      <c r="E26" s="52"/>
      <c r="F26" s="94"/>
      <c r="G26" s="45">
        <v>20</v>
      </c>
      <c r="H26" s="55" t="s">
        <v>32</v>
      </c>
      <c r="I26" s="110"/>
      <c r="J26" s="86">
        <f>SUM(J22:J25)+SUM(F22:F25)</f>
        <v>0</v>
      </c>
    </row>
    <row r="27" spans="1:26" ht="18" customHeight="1" thickTop="1" x14ac:dyDescent="0.3">
      <c r="A27" s="7"/>
      <c r="B27" s="88"/>
      <c r="C27" s="122" t="s">
        <v>59</v>
      </c>
      <c r="D27" s="115"/>
      <c r="E27" s="89"/>
      <c r="F27" s="22"/>
      <c r="G27" s="96" t="s">
        <v>37</v>
      </c>
      <c r="H27" s="91" t="s">
        <v>38</v>
      </c>
      <c r="I27" s="21"/>
      <c r="J27" s="24"/>
    </row>
    <row r="28" spans="1:26" ht="18" customHeight="1" x14ac:dyDescent="0.3">
      <c r="A28" s="7"/>
      <c r="B28" s="19"/>
      <c r="C28" s="113"/>
      <c r="D28" s="116"/>
      <c r="E28" s="15"/>
      <c r="F28" s="7"/>
      <c r="G28" s="76">
        <v>21</v>
      </c>
      <c r="H28" s="77" t="s">
        <v>39</v>
      </c>
      <c r="I28" s="103"/>
      <c r="J28" s="84">
        <f>F20+J20+F26+J26</f>
        <v>0</v>
      </c>
    </row>
    <row r="29" spans="1:26" ht="18" customHeight="1" x14ac:dyDescent="0.3">
      <c r="A29" s="7"/>
      <c r="B29" s="62"/>
      <c r="C29" s="114"/>
      <c r="D29" s="117"/>
      <c r="E29" s="15"/>
      <c r="F29" s="7"/>
      <c r="G29" s="51">
        <v>22</v>
      </c>
      <c r="H29" s="54" t="s">
        <v>40</v>
      </c>
      <c r="I29" s="104">
        <f>J28-SUM('SO 31950'!K9:'SO 31950'!K300)</f>
        <v>0</v>
      </c>
      <c r="J29" s="100">
        <f>ROUND(((ROUND(I29,2)*20)*1/100),2)</f>
        <v>0</v>
      </c>
    </row>
    <row r="30" spans="1:26" ht="18" customHeight="1" x14ac:dyDescent="0.3">
      <c r="A30" s="7"/>
      <c r="B30" s="16"/>
      <c r="C30" s="106"/>
      <c r="D30" s="108"/>
      <c r="E30" s="15"/>
      <c r="F30" s="7"/>
      <c r="G30" s="45">
        <v>23</v>
      </c>
      <c r="H30" s="55" t="s">
        <v>41</v>
      </c>
      <c r="I30" s="69">
        <f>SUM('SO 31950'!K9:'SO 31950'!K300)</f>
        <v>0</v>
      </c>
      <c r="J30" s="101">
        <f>ROUND(((ROUND(I30,2)*0)/100),2)</f>
        <v>0</v>
      </c>
    </row>
    <row r="31" spans="1:26" ht="18" customHeight="1" x14ac:dyDescent="0.3">
      <c r="A31" s="7"/>
      <c r="B31" s="17"/>
      <c r="C31" s="118"/>
      <c r="D31" s="119"/>
      <c r="E31" s="15"/>
      <c r="F31" s="7"/>
      <c r="G31" s="76">
        <v>24</v>
      </c>
      <c r="H31" s="77" t="s">
        <v>42</v>
      </c>
      <c r="I31" s="99"/>
      <c r="J31" s="112">
        <f>SUM(J28:J30)</f>
        <v>0</v>
      </c>
    </row>
    <row r="32" spans="1:26" ht="18" customHeight="1" thickBot="1" x14ac:dyDescent="0.35">
      <c r="A32" s="7"/>
      <c r="B32" s="34"/>
      <c r="C32" s="1"/>
      <c r="D32" s="105"/>
      <c r="E32" s="63"/>
      <c r="F32" s="64"/>
      <c r="G32" s="51" t="s">
        <v>43</v>
      </c>
      <c r="H32" s="1"/>
      <c r="I32" s="105"/>
      <c r="J32" s="102"/>
    </row>
    <row r="33" spans="1:10" ht="18" customHeight="1" thickTop="1" x14ac:dyDescent="0.3">
      <c r="A33" s="7"/>
      <c r="B33" s="88"/>
      <c r="C33" s="89"/>
      <c r="D33" s="120" t="s">
        <v>57</v>
      </c>
      <c r="E33" s="9"/>
      <c r="F33" s="90"/>
      <c r="G33" s="97">
        <v>26</v>
      </c>
      <c r="H33" s="121" t="s">
        <v>58</v>
      </c>
      <c r="I33" s="22"/>
      <c r="J33" s="98"/>
    </row>
    <row r="34" spans="1:10" ht="18" customHeight="1" x14ac:dyDescent="0.3">
      <c r="A34" s="7"/>
      <c r="B34" s="18"/>
      <c r="C34" s="14"/>
      <c r="D34" s="8"/>
      <c r="E34" s="8"/>
      <c r="F34" s="8"/>
      <c r="G34" s="8"/>
      <c r="H34" s="8"/>
      <c r="I34" s="22"/>
      <c r="J34" s="25"/>
    </row>
    <row r="35" spans="1:10" ht="18" customHeight="1" x14ac:dyDescent="0.3">
      <c r="A35" s="7"/>
      <c r="B35" s="19"/>
      <c r="C35" s="15"/>
      <c r="D35" s="2"/>
      <c r="E35" s="2"/>
      <c r="F35" s="2"/>
      <c r="G35" s="2"/>
      <c r="H35" s="2"/>
      <c r="I35" s="7"/>
      <c r="J35" s="26"/>
    </row>
    <row r="36" spans="1:10" ht="18" customHeight="1" x14ac:dyDescent="0.3">
      <c r="A36" s="7"/>
      <c r="B36" s="19"/>
      <c r="C36" s="15"/>
      <c r="D36" s="2"/>
      <c r="E36" s="2"/>
      <c r="F36" s="2"/>
      <c r="G36" s="2"/>
      <c r="H36" s="2"/>
      <c r="I36" s="7"/>
      <c r="J36" s="26"/>
    </row>
    <row r="37" spans="1:10" ht="18" customHeight="1" x14ac:dyDescent="0.3">
      <c r="A37" s="7"/>
      <c r="B37" s="19"/>
      <c r="C37" s="15"/>
      <c r="D37" s="2"/>
      <c r="E37" s="2"/>
      <c r="F37" s="2"/>
      <c r="G37" s="2"/>
      <c r="H37" s="2"/>
      <c r="I37" s="7"/>
      <c r="J37" s="26"/>
    </row>
    <row r="38" spans="1:10" ht="18" customHeight="1" x14ac:dyDescent="0.3">
      <c r="A38" s="7"/>
      <c r="B38" s="19"/>
      <c r="C38" s="15"/>
      <c r="D38" s="2"/>
      <c r="E38" s="2"/>
      <c r="F38" s="2"/>
      <c r="G38" s="2"/>
      <c r="H38" s="2"/>
      <c r="I38" s="7"/>
      <c r="J38" s="26"/>
    </row>
    <row r="39" spans="1:10" ht="18" customHeight="1" x14ac:dyDescent="0.3">
      <c r="A39" s="7"/>
      <c r="B39" s="19"/>
      <c r="C39" s="15"/>
      <c r="D39" s="2"/>
      <c r="E39" s="2"/>
      <c r="F39" s="2"/>
      <c r="G39" s="2"/>
      <c r="H39" s="2"/>
      <c r="I39" s="7"/>
      <c r="J39" s="26"/>
    </row>
    <row r="40" spans="1:10" ht="18" customHeight="1" thickBot="1" x14ac:dyDescent="0.35">
      <c r="A40" s="7"/>
      <c r="B40" s="62"/>
      <c r="C40" s="63"/>
      <c r="D40" s="5"/>
      <c r="E40" s="5"/>
      <c r="F40" s="5"/>
      <c r="G40" s="5"/>
      <c r="H40" s="5"/>
      <c r="I40" s="64"/>
      <c r="J40" s="65"/>
    </row>
    <row r="41" spans="1:10" ht="15" thickTop="1" x14ac:dyDescent="0.3">
      <c r="A41" s="7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3"/>
    <row r="43" spans="1:10" x14ac:dyDescent="0.3"/>
    <row r="44" spans="1:10" x14ac:dyDescent="0.3"/>
    <row r="45" spans="1:10" x14ac:dyDescent="0.3"/>
    <row r="46" spans="1:10" x14ac:dyDescent="0.3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D31E-20D6-48C5-B261-46C1A8692BE1}">
  <dimension ref="A1:Z81"/>
  <sheetViews>
    <sheetView topLeftCell="A24" workbookViewId="0">
      <selection activeCell="F37" sqref="A9:F37"/>
    </sheetView>
  </sheetViews>
  <sheetFormatPr defaultColWidth="0" defaultRowHeight="14.4" zeroHeight="1" x14ac:dyDescent="0.3"/>
  <cols>
    <col min="1" max="1" width="37.77734375" customWidth="1"/>
    <col min="2" max="4" width="10.77734375" customWidth="1"/>
    <col min="5" max="6" width="9.77734375" customWidth="1"/>
    <col min="7" max="7" width="3.77734375" customWidth="1"/>
    <col min="8" max="9" width="8.88671875" hidden="1" customWidth="1"/>
    <col min="10" max="26" width="0" hidden="1" customWidth="1"/>
    <col min="27" max="16384" width="8.88671875" hidden="1"/>
  </cols>
  <sheetData>
    <row r="1" spans="1:26" ht="34.950000000000003" customHeight="1" x14ac:dyDescent="0.3">
      <c r="A1" s="193" t="s">
        <v>21</v>
      </c>
      <c r="B1" s="194"/>
      <c r="C1" s="194"/>
      <c r="D1" s="195"/>
      <c r="E1" s="125" t="s">
        <v>18</v>
      </c>
      <c r="F1" s="126"/>
      <c r="W1">
        <v>30.126000000000001</v>
      </c>
    </row>
    <row r="2" spans="1:26" ht="19.95" customHeight="1" x14ac:dyDescent="0.3">
      <c r="A2" s="193" t="s">
        <v>22</v>
      </c>
      <c r="B2" s="194"/>
      <c r="C2" s="194"/>
      <c r="D2" s="195"/>
      <c r="E2" s="125" t="s">
        <v>16</v>
      </c>
      <c r="F2" s="126"/>
    </row>
    <row r="3" spans="1:26" ht="19.95" customHeight="1" x14ac:dyDescent="0.3">
      <c r="A3" s="193" t="s">
        <v>23</v>
      </c>
      <c r="B3" s="194"/>
      <c r="C3" s="194"/>
      <c r="D3" s="195"/>
      <c r="E3" s="125" t="s">
        <v>63</v>
      </c>
      <c r="F3" s="126"/>
    </row>
    <row r="4" spans="1:26" x14ac:dyDescent="0.3">
      <c r="A4" s="127" t="s">
        <v>1</v>
      </c>
      <c r="B4" s="2"/>
      <c r="C4" s="2"/>
      <c r="D4" s="2"/>
      <c r="E4" s="2"/>
      <c r="F4" s="2"/>
    </row>
    <row r="5" spans="1:26" x14ac:dyDescent="0.3">
      <c r="A5" s="127" t="s">
        <v>15</v>
      </c>
      <c r="B5" s="2"/>
      <c r="C5" s="2"/>
      <c r="D5" s="2"/>
      <c r="E5" s="2"/>
      <c r="F5" s="2"/>
    </row>
    <row r="6" spans="1:26" x14ac:dyDescent="0.3">
      <c r="A6" s="2"/>
      <c r="B6" s="2"/>
      <c r="C6" s="2"/>
      <c r="D6" s="2"/>
      <c r="E6" s="2"/>
      <c r="F6" s="2"/>
    </row>
    <row r="7" spans="1:26" x14ac:dyDescent="0.3">
      <c r="A7" s="2"/>
      <c r="B7" s="2"/>
      <c r="C7" s="2"/>
      <c r="D7" s="2"/>
      <c r="E7" s="2"/>
      <c r="F7" s="2"/>
    </row>
    <row r="8" spans="1:26" x14ac:dyDescent="0.3">
      <c r="A8" s="6" t="s">
        <v>64</v>
      </c>
      <c r="B8" s="5"/>
      <c r="C8" s="5"/>
      <c r="D8" s="5"/>
      <c r="E8" s="5"/>
      <c r="F8" s="5"/>
    </row>
    <row r="9" spans="1:26" x14ac:dyDescent="0.3">
      <c r="A9" s="196" t="s">
        <v>60</v>
      </c>
      <c r="B9" s="196" t="s">
        <v>54</v>
      </c>
      <c r="C9" s="196" t="s">
        <v>55</v>
      </c>
      <c r="D9" s="196" t="s">
        <v>32</v>
      </c>
      <c r="E9" s="196" t="s">
        <v>61</v>
      </c>
      <c r="F9" s="196" t="s">
        <v>62</v>
      </c>
    </row>
    <row r="10" spans="1:26" x14ac:dyDescent="0.3">
      <c r="A10" s="197" t="s">
        <v>65</v>
      </c>
      <c r="B10" s="197"/>
      <c r="C10" s="198"/>
      <c r="D10" s="198"/>
      <c r="E10" s="198"/>
      <c r="F10" s="198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x14ac:dyDescent="0.3">
      <c r="A11" s="198" t="s">
        <v>66</v>
      </c>
      <c r="B11" s="198">
        <f>'SO 31950'!L27</f>
        <v>0</v>
      </c>
      <c r="C11" s="198">
        <f>'SO 31950'!M27</f>
        <v>0</v>
      </c>
      <c r="D11" s="198">
        <f>'SO 31950'!I27</f>
        <v>0</v>
      </c>
      <c r="E11" s="198">
        <f>'SO 31950'!S27</f>
        <v>0</v>
      </c>
      <c r="F11" s="198">
        <f>'SO 31950'!V27</f>
        <v>0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x14ac:dyDescent="0.3">
      <c r="A12" s="198" t="s">
        <v>67</v>
      </c>
      <c r="B12" s="198">
        <f>'SO 31950'!L42</f>
        <v>0</v>
      </c>
      <c r="C12" s="198">
        <f>'SO 31950'!M42</f>
        <v>0</v>
      </c>
      <c r="D12" s="198">
        <f>'SO 31950'!I42</f>
        <v>0</v>
      </c>
      <c r="E12" s="198">
        <f>'SO 31950'!S42</f>
        <v>480.57</v>
      </c>
      <c r="F12" s="198">
        <f>'SO 31950'!V42</f>
        <v>0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x14ac:dyDescent="0.3">
      <c r="A13" s="198" t="s">
        <v>68</v>
      </c>
      <c r="B13" s="198">
        <f>'SO 31950'!L62</f>
        <v>0</v>
      </c>
      <c r="C13" s="198">
        <f>'SO 31950'!M62</f>
        <v>0</v>
      </c>
      <c r="D13" s="198">
        <f>'SO 31950'!I62</f>
        <v>0</v>
      </c>
      <c r="E13" s="198">
        <f>'SO 31950'!S62</f>
        <v>312.39</v>
      </c>
      <c r="F13" s="198">
        <f>'SO 31950'!V62</f>
        <v>0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x14ac:dyDescent="0.3">
      <c r="A14" s="198" t="s">
        <v>69</v>
      </c>
      <c r="B14" s="198">
        <f>'SO 31950'!L84</f>
        <v>0</v>
      </c>
      <c r="C14" s="198">
        <f>'SO 31950'!M84</f>
        <v>0</v>
      </c>
      <c r="D14" s="198">
        <f>'SO 31950'!I84</f>
        <v>0</v>
      </c>
      <c r="E14" s="198">
        <f>'SO 31950'!S84</f>
        <v>103.94</v>
      </c>
      <c r="F14" s="198">
        <f>'SO 31950'!V84</f>
        <v>0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x14ac:dyDescent="0.3">
      <c r="A15" s="198" t="s">
        <v>70</v>
      </c>
      <c r="B15" s="198">
        <f>'SO 31950'!L91</f>
        <v>0</v>
      </c>
      <c r="C15" s="198">
        <f>'SO 31950'!M91</f>
        <v>0</v>
      </c>
      <c r="D15" s="198">
        <f>'SO 31950'!I91</f>
        <v>0</v>
      </c>
      <c r="E15" s="198">
        <f>'SO 31950'!S91</f>
        <v>54.03</v>
      </c>
      <c r="F15" s="198">
        <f>'SO 31950'!V91</f>
        <v>0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x14ac:dyDescent="0.3">
      <c r="A16" s="198" t="s">
        <v>71</v>
      </c>
      <c r="B16" s="198">
        <f>'SO 31950'!L114</f>
        <v>0</v>
      </c>
      <c r="C16" s="198">
        <f>'SO 31950'!M114</f>
        <v>0</v>
      </c>
      <c r="D16" s="198">
        <f>'SO 31950'!I114</f>
        <v>0</v>
      </c>
      <c r="E16" s="198">
        <f>'SO 31950'!S114</f>
        <v>718.11</v>
      </c>
      <c r="F16" s="198">
        <f>'SO 31950'!V114</f>
        <v>0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x14ac:dyDescent="0.3">
      <c r="A17" s="198" t="s">
        <v>72</v>
      </c>
      <c r="B17" s="198">
        <f>'SO 31950'!L160</f>
        <v>0</v>
      </c>
      <c r="C17" s="198">
        <f>'SO 31950'!M160</f>
        <v>0</v>
      </c>
      <c r="D17" s="198">
        <f>'SO 31950'!I160</f>
        <v>0</v>
      </c>
      <c r="E17" s="198">
        <f>'SO 31950'!S160</f>
        <v>0.34</v>
      </c>
      <c r="F17" s="198">
        <f>'SO 31950'!V160</f>
        <v>836.08</v>
      </c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x14ac:dyDescent="0.3">
      <c r="A18" s="198" t="s">
        <v>73</v>
      </c>
      <c r="B18" s="198">
        <f>'SO 31950'!L164</f>
        <v>0</v>
      </c>
      <c r="C18" s="198">
        <f>'SO 31950'!M164</f>
        <v>0</v>
      </c>
      <c r="D18" s="198">
        <f>'SO 31950'!I164</f>
        <v>0</v>
      </c>
      <c r="E18" s="198">
        <f>'SO 31950'!S164</f>
        <v>0</v>
      </c>
      <c r="F18" s="198">
        <f>'SO 31950'!V164</f>
        <v>0</v>
      </c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x14ac:dyDescent="0.3">
      <c r="A19" s="197" t="s">
        <v>65</v>
      </c>
      <c r="B19" s="197">
        <f>'SO 31950'!L166</f>
        <v>0</v>
      </c>
      <c r="C19" s="197">
        <f>'SO 31950'!M166</f>
        <v>0</v>
      </c>
      <c r="D19" s="197">
        <f>'SO 31950'!I166</f>
        <v>0</v>
      </c>
      <c r="E19" s="197">
        <f>'SO 31950'!S166</f>
        <v>1669.38</v>
      </c>
      <c r="F19" s="197">
        <f>'SO 31950'!V166</f>
        <v>836.08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x14ac:dyDescent="0.3">
      <c r="A20" s="199"/>
      <c r="B20" s="199"/>
      <c r="C20" s="199"/>
      <c r="D20" s="199"/>
      <c r="E20" s="199"/>
      <c r="F20" s="199"/>
    </row>
    <row r="21" spans="1:26" x14ac:dyDescent="0.3">
      <c r="A21" s="197" t="s">
        <v>74</v>
      </c>
      <c r="B21" s="197"/>
      <c r="C21" s="198"/>
      <c r="D21" s="198"/>
      <c r="E21" s="198"/>
      <c r="F21" s="198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x14ac:dyDescent="0.3">
      <c r="A22" s="198" t="s">
        <v>75</v>
      </c>
      <c r="B22" s="198">
        <f>'SO 31950'!L171</f>
        <v>0</v>
      </c>
      <c r="C22" s="198">
        <f>'SO 31950'!M171</f>
        <v>0</v>
      </c>
      <c r="D22" s="198">
        <f>'SO 31950'!I171</f>
        <v>0</v>
      </c>
      <c r="E22" s="198">
        <f>'SO 31950'!S171</f>
        <v>0.02</v>
      </c>
      <c r="F22" s="198">
        <f>'SO 31950'!V171</f>
        <v>0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x14ac:dyDescent="0.3">
      <c r="A23" s="198" t="s">
        <v>76</v>
      </c>
      <c r="B23" s="198">
        <f>'SO 31950'!L176</f>
        <v>0</v>
      </c>
      <c r="C23" s="198">
        <f>'SO 31950'!M176</f>
        <v>0</v>
      </c>
      <c r="D23" s="198">
        <f>'SO 31950'!I176</f>
        <v>0</v>
      </c>
      <c r="E23" s="198">
        <f>'SO 31950'!S176</f>
        <v>0</v>
      </c>
      <c r="F23" s="198">
        <f>'SO 31950'!V176</f>
        <v>30.85</v>
      </c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x14ac:dyDescent="0.3">
      <c r="A24" s="198" t="s">
        <v>77</v>
      </c>
      <c r="B24" s="198">
        <f>'SO 31950'!L196</f>
        <v>0</v>
      </c>
      <c r="C24" s="198">
        <f>'SO 31950'!M196</f>
        <v>0</v>
      </c>
      <c r="D24" s="198">
        <f>'SO 31950'!I196</f>
        <v>0</v>
      </c>
      <c r="E24" s="198">
        <f>'SO 31950'!S196</f>
        <v>3.57</v>
      </c>
      <c r="F24" s="198">
        <f>'SO 31950'!V196</f>
        <v>14.2</v>
      </c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x14ac:dyDescent="0.3">
      <c r="A25" s="198" t="s">
        <v>78</v>
      </c>
      <c r="B25" s="198">
        <f>'SO 31950'!L247</f>
        <v>0</v>
      </c>
      <c r="C25" s="198">
        <f>'SO 31950'!M247</f>
        <v>0</v>
      </c>
      <c r="D25" s="198">
        <f>'SO 31950'!I247</f>
        <v>0</v>
      </c>
      <c r="E25" s="198">
        <f>'SO 31950'!S247</f>
        <v>9.42</v>
      </c>
      <c r="F25" s="198">
        <f>'SO 31950'!V247</f>
        <v>119.57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x14ac:dyDescent="0.3">
      <c r="A26" s="198" t="s">
        <v>79</v>
      </c>
      <c r="B26" s="198">
        <f>'SO 31950'!L254</f>
        <v>0</v>
      </c>
      <c r="C26" s="198">
        <f>'SO 31950'!M254</f>
        <v>0</v>
      </c>
      <c r="D26" s="198">
        <f>'SO 31950'!I254</f>
        <v>0</v>
      </c>
      <c r="E26" s="198">
        <f>'SO 31950'!S254</f>
        <v>0</v>
      </c>
      <c r="F26" s="198">
        <f>'SO 31950'!V254</f>
        <v>0</v>
      </c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x14ac:dyDescent="0.3">
      <c r="A27" s="198" t="s">
        <v>80</v>
      </c>
      <c r="B27" s="198">
        <f>'SO 31950'!L261</f>
        <v>0</v>
      </c>
      <c r="C27" s="198">
        <f>'SO 31950'!M261</f>
        <v>0</v>
      </c>
      <c r="D27" s="198">
        <f>'SO 31950'!I261</f>
        <v>0</v>
      </c>
      <c r="E27" s="198">
        <f>'SO 31950'!S261</f>
        <v>0</v>
      </c>
      <c r="F27" s="198">
        <f>'SO 31950'!V261</f>
        <v>0</v>
      </c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x14ac:dyDescent="0.3">
      <c r="A28" s="198" t="s">
        <v>81</v>
      </c>
      <c r="B28" s="198">
        <f>'SO 31950'!L269</f>
        <v>0</v>
      </c>
      <c r="C28" s="198">
        <f>'SO 31950'!M269</f>
        <v>0</v>
      </c>
      <c r="D28" s="198">
        <f>'SO 31950'!I269</f>
        <v>0</v>
      </c>
      <c r="E28" s="198">
        <f>'SO 31950'!S269</f>
        <v>4.29</v>
      </c>
      <c r="F28" s="198">
        <f>'SO 31950'!V269</f>
        <v>0</v>
      </c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x14ac:dyDescent="0.3">
      <c r="A29" s="198" t="s">
        <v>82</v>
      </c>
      <c r="B29" s="198">
        <f>'SO 31950'!L280</f>
        <v>0</v>
      </c>
      <c r="C29" s="198">
        <f>'SO 31950'!M280</f>
        <v>0</v>
      </c>
      <c r="D29" s="198">
        <f>'SO 31950'!I280</f>
        <v>0</v>
      </c>
      <c r="E29" s="198">
        <f>'SO 31950'!S280</f>
        <v>0.11</v>
      </c>
      <c r="F29" s="198">
        <f>'SO 31950'!V280</f>
        <v>0</v>
      </c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x14ac:dyDescent="0.3">
      <c r="A30" s="198" t="s">
        <v>83</v>
      </c>
      <c r="B30" s="198">
        <f>'SO 31950'!L286</f>
        <v>0</v>
      </c>
      <c r="C30" s="198">
        <f>'SO 31950'!M286</f>
        <v>0</v>
      </c>
      <c r="D30" s="198">
        <f>'SO 31950'!I286</f>
        <v>0</v>
      </c>
      <c r="E30" s="198">
        <f>'SO 31950'!S286</f>
        <v>0.41</v>
      </c>
      <c r="F30" s="198">
        <f>'SO 31950'!V286</f>
        <v>0</v>
      </c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x14ac:dyDescent="0.3">
      <c r="A31" s="197" t="s">
        <v>74</v>
      </c>
      <c r="B31" s="197">
        <f>'SO 31950'!L288</f>
        <v>0</v>
      </c>
      <c r="C31" s="197">
        <f>'SO 31950'!M288</f>
        <v>0</v>
      </c>
      <c r="D31" s="197">
        <f>'SO 31950'!I288</f>
        <v>0</v>
      </c>
      <c r="E31" s="197">
        <f>'SO 31950'!S288</f>
        <v>17.82</v>
      </c>
      <c r="F31" s="197">
        <f>'SO 31950'!V288</f>
        <v>164.62</v>
      </c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x14ac:dyDescent="0.3">
      <c r="A32" s="199"/>
      <c r="B32" s="199"/>
      <c r="C32" s="199"/>
      <c r="D32" s="199"/>
      <c r="E32" s="199"/>
      <c r="F32" s="199"/>
    </row>
    <row r="33" spans="1:26" x14ac:dyDescent="0.3">
      <c r="A33" s="197" t="s">
        <v>84</v>
      </c>
      <c r="B33" s="197"/>
      <c r="C33" s="198"/>
      <c r="D33" s="198"/>
      <c r="E33" s="198"/>
      <c r="F33" s="198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x14ac:dyDescent="0.3">
      <c r="A34" s="198" t="s">
        <v>85</v>
      </c>
      <c r="B34" s="198">
        <f>'SO 31950'!L293</f>
        <v>0</v>
      </c>
      <c r="C34" s="198">
        <f>'SO 31950'!M293</f>
        <v>0</v>
      </c>
      <c r="D34" s="198">
        <f>'SO 31950'!I293</f>
        <v>0</v>
      </c>
      <c r="E34" s="198">
        <f>'SO 31950'!S293</f>
        <v>0</v>
      </c>
      <c r="F34" s="198">
        <f>'SO 31950'!V293</f>
        <v>0</v>
      </c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x14ac:dyDescent="0.3">
      <c r="A35" s="198" t="s">
        <v>86</v>
      </c>
      <c r="B35" s="198">
        <f>'SO 31950'!L298</f>
        <v>0</v>
      </c>
      <c r="C35" s="198">
        <f>'SO 31950'!M298</f>
        <v>0</v>
      </c>
      <c r="D35" s="198">
        <f>'SO 31950'!I298</f>
        <v>0</v>
      </c>
      <c r="E35" s="198">
        <f>'SO 31950'!S298</f>
        <v>0</v>
      </c>
      <c r="F35" s="198">
        <f>'SO 31950'!V298</f>
        <v>0</v>
      </c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x14ac:dyDescent="0.3">
      <c r="A36" s="197" t="s">
        <v>84</v>
      </c>
      <c r="B36" s="197">
        <f>'SO 31950'!L300</f>
        <v>0</v>
      </c>
      <c r="C36" s="197">
        <f>'SO 31950'!M300</f>
        <v>0</v>
      </c>
      <c r="D36" s="197">
        <f>'SO 31950'!I300</f>
        <v>0</v>
      </c>
      <c r="E36" s="197">
        <f>'SO 31950'!S300</f>
        <v>0</v>
      </c>
      <c r="F36" s="197">
        <f>'SO 31950'!V300</f>
        <v>0</v>
      </c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x14ac:dyDescent="0.3">
      <c r="A37" s="199"/>
      <c r="B37" s="199"/>
      <c r="C37" s="199"/>
      <c r="D37" s="199"/>
      <c r="E37" s="199"/>
      <c r="F37" s="199"/>
    </row>
    <row r="38" spans="1:26" x14ac:dyDescent="0.3">
      <c r="A38" s="129" t="s">
        <v>87</v>
      </c>
      <c r="B38" s="132">
        <f>'SO 31950'!L301</f>
        <v>0</v>
      </c>
      <c r="C38" s="132">
        <f>'SO 31950'!M301</f>
        <v>0</v>
      </c>
      <c r="D38" s="132">
        <f>'SO 31950'!I301</f>
        <v>0</v>
      </c>
      <c r="E38" s="130">
        <f>'SO 31950'!S301</f>
        <v>1687.2</v>
      </c>
      <c r="F38" s="130">
        <f>'SO 31950'!V301</f>
        <v>1000.7</v>
      </c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1:26" x14ac:dyDescent="0.3">
      <c r="B39" s="133"/>
      <c r="C39" s="133"/>
      <c r="D39" s="133"/>
      <c r="E39" s="131"/>
      <c r="F39" s="131"/>
    </row>
    <row r="40" spans="1:26" x14ac:dyDescent="0.3">
      <c r="B40" s="133"/>
      <c r="C40" s="133"/>
      <c r="D40" s="133"/>
      <c r="E40" s="131"/>
      <c r="F40" s="131"/>
    </row>
    <row r="41" spans="1:26" x14ac:dyDescent="0.3">
      <c r="B41" s="133"/>
      <c r="C41" s="133"/>
      <c r="D41" s="133"/>
      <c r="E41" s="131"/>
      <c r="F41" s="131"/>
    </row>
    <row r="42" spans="1:26" x14ac:dyDescent="0.3">
      <c r="B42" s="133"/>
      <c r="C42" s="133"/>
      <c r="D42" s="133"/>
      <c r="E42" s="131"/>
      <c r="F42" s="131"/>
    </row>
    <row r="43" spans="1:26" x14ac:dyDescent="0.3">
      <c r="B43" s="133"/>
      <c r="C43" s="133"/>
      <c r="D43" s="133"/>
      <c r="E43" s="131"/>
      <c r="F43" s="131"/>
    </row>
    <row r="44" spans="1:26" x14ac:dyDescent="0.3">
      <c r="B44" s="133"/>
      <c r="C44" s="133"/>
      <c r="D44" s="133"/>
      <c r="E44" s="131"/>
      <c r="F44" s="131"/>
    </row>
    <row r="45" spans="1:26" x14ac:dyDescent="0.3">
      <c r="B45" s="133"/>
      <c r="C45" s="133"/>
      <c r="D45" s="133"/>
      <c r="E45" s="131"/>
      <c r="F45" s="131"/>
    </row>
    <row r="46" spans="1:26" x14ac:dyDescent="0.3">
      <c r="B46" s="133"/>
      <c r="C46" s="133"/>
      <c r="D46" s="133"/>
      <c r="E46" s="131"/>
      <c r="F46" s="131"/>
    </row>
    <row r="47" spans="1:26" x14ac:dyDescent="0.3">
      <c r="B47" s="133"/>
      <c r="C47" s="133"/>
      <c r="D47" s="133"/>
      <c r="E47" s="131"/>
      <c r="F47" s="131"/>
    </row>
    <row r="48" spans="1:26" x14ac:dyDescent="0.3">
      <c r="B48" s="133"/>
      <c r="C48" s="133"/>
      <c r="D48" s="133"/>
      <c r="E48" s="131"/>
      <c r="F48" s="131"/>
    </row>
    <row r="49" spans="2:6" x14ac:dyDescent="0.3">
      <c r="B49" s="133"/>
      <c r="C49" s="133"/>
      <c r="D49" s="133"/>
      <c r="E49" s="131"/>
      <c r="F49" s="131"/>
    </row>
    <row r="50" spans="2:6" x14ac:dyDescent="0.3">
      <c r="B50" s="133"/>
      <c r="C50" s="133"/>
      <c r="D50" s="133"/>
      <c r="E50" s="131"/>
      <c r="F50" s="131"/>
    </row>
    <row r="51" spans="2:6" x14ac:dyDescent="0.3">
      <c r="B51" s="133"/>
      <c r="C51" s="133"/>
      <c r="D51" s="133"/>
      <c r="E51" s="131"/>
      <c r="F51" s="131"/>
    </row>
    <row r="52" spans="2:6" x14ac:dyDescent="0.3">
      <c r="B52" s="133"/>
      <c r="C52" s="133"/>
      <c r="D52" s="133"/>
      <c r="E52" s="131"/>
      <c r="F52" s="131"/>
    </row>
    <row r="53" spans="2:6" x14ac:dyDescent="0.3">
      <c r="B53" s="133"/>
      <c r="C53" s="133"/>
      <c r="D53" s="133"/>
      <c r="E53" s="131"/>
      <c r="F53" s="131"/>
    </row>
    <row r="54" spans="2:6" x14ac:dyDescent="0.3">
      <c r="B54" s="133"/>
      <c r="C54" s="133"/>
      <c r="D54" s="133"/>
      <c r="E54" s="131"/>
      <c r="F54" s="131"/>
    </row>
    <row r="55" spans="2:6" x14ac:dyDescent="0.3">
      <c r="B55" s="133"/>
      <c r="C55" s="133"/>
      <c r="D55" s="133"/>
      <c r="E55" s="131"/>
      <c r="F55" s="131"/>
    </row>
    <row r="56" spans="2:6" x14ac:dyDescent="0.3">
      <c r="B56" s="133"/>
      <c r="C56" s="133"/>
      <c r="D56" s="133"/>
      <c r="E56" s="131"/>
      <c r="F56" s="131"/>
    </row>
    <row r="57" spans="2:6" x14ac:dyDescent="0.3">
      <c r="B57" s="133"/>
      <c r="C57" s="133"/>
      <c r="D57" s="133"/>
      <c r="E57" s="131"/>
      <c r="F57" s="131"/>
    </row>
    <row r="58" spans="2:6" x14ac:dyDescent="0.3">
      <c r="B58" s="133"/>
      <c r="C58" s="133"/>
      <c r="D58" s="133"/>
      <c r="E58" s="131"/>
      <c r="F58" s="131"/>
    </row>
    <row r="59" spans="2:6" x14ac:dyDescent="0.3">
      <c r="B59" s="133"/>
      <c r="C59" s="133"/>
      <c r="D59" s="133"/>
      <c r="E59" s="131"/>
      <c r="F59" s="131"/>
    </row>
    <row r="60" spans="2:6" x14ac:dyDescent="0.3">
      <c r="B60" s="133"/>
      <c r="C60" s="133"/>
      <c r="D60" s="133"/>
      <c r="E60" s="131"/>
      <c r="F60" s="131"/>
    </row>
    <row r="61" spans="2:6" x14ac:dyDescent="0.3">
      <c r="B61" s="133"/>
      <c r="C61" s="133"/>
      <c r="D61" s="133"/>
      <c r="E61" s="131"/>
      <c r="F61" s="131"/>
    </row>
    <row r="62" spans="2:6" x14ac:dyDescent="0.3">
      <c r="B62" s="133"/>
      <c r="C62" s="133"/>
      <c r="D62" s="133"/>
      <c r="E62" s="131"/>
      <c r="F62" s="131"/>
    </row>
    <row r="63" spans="2:6" x14ac:dyDescent="0.3">
      <c r="B63" s="133"/>
      <c r="C63" s="133"/>
      <c r="D63" s="133"/>
      <c r="E63" s="131"/>
      <c r="F63" s="131"/>
    </row>
    <row r="64" spans="2:6" x14ac:dyDescent="0.3">
      <c r="B64" s="133"/>
      <c r="C64" s="133"/>
      <c r="D64" s="133"/>
      <c r="E64" s="131"/>
      <c r="F64" s="131"/>
    </row>
    <row r="65" spans="2:6" x14ac:dyDescent="0.3">
      <c r="B65" s="133"/>
      <c r="C65" s="133"/>
      <c r="D65" s="133"/>
      <c r="E65" s="131"/>
      <c r="F65" s="131"/>
    </row>
    <row r="66" spans="2:6" x14ac:dyDescent="0.3">
      <c r="B66" s="133"/>
      <c r="C66" s="133"/>
      <c r="D66" s="133"/>
      <c r="E66" s="131"/>
      <c r="F66" s="131"/>
    </row>
    <row r="67" spans="2:6" x14ac:dyDescent="0.3">
      <c r="B67" s="133"/>
      <c r="C67" s="133"/>
      <c r="D67" s="133"/>
      <c r="E67" s="131"/>
      <c r="F67" s="131"/>
    </row>
    <row r="68" spans="2:6" x14ac:dyDescent="0.3">
      <c r="B68" s="133"/>
      <c r="C68" s="133"/>
      <c r="D68" s="133"/>
      <c r="E68" s="131"/>
      <c r="F68" s="131"/>
    </row>
    <row r="69" spans="2:6" x14ac:dyDescent="0.3">
      <c r="B69" s="133"/>
      <c r="C69" s="133"/>
      <c r="D69" s="133"/>
      <c r="E69" s="131"/>
      <c r="F69" s="131"/>
    </row>
    <row r="70" spans="2:6" x14ac:dyDescent="0.3">
      <c r="B70" s="133"/>
      <c r="C70" s="133"/>
      <c r="D70" s="133"/>
      <c r="E70" s="131"/>
      <c r="F70" s="131"/>
    </row>
    <row r="71" spans="2:6" x14ac:dyDescent="0.3">
      <c r="B71" s="133"/>
      <c r="C71" s="133"/>
      <c r="D71" s="133"/>
      <c r="E71" s="131"/>
      <c r="F71" s="131"/>
    </row>
    <row r="72" spans="2:6" x14ac:dyDescent="0.3">
      <c r="B72" s="133"/>
      <c r="C72" s="133"/>
      <c r="D72" s="133"/>
      <c r="E72" s="131"/>
      <c r="F72" s="131"/>
    </row>
    <row r="73" spans="2:6" x14ac:dyDescent="0.3">
      <c r="B73" s="133"/>
      <c r="C73" s="133"/>
      <c r="D73" s="133"/>
      <c r="E73" s="131"/>
      <c r="F73" s="131"/>
    </row>
    <row r="74" spans="2:6" x14ac:dyDescent="0.3">
      <c r="B74" s="133"/>
      <c r="C74" s="133"/>
      <c r="D74" s="133"/>
      <c r="E74" s="131"/>
      <c r="F74" s="131"/>
    </row>
    <row r="75" spans="2:6" x14ac:dyDescent="0.3">
      <c r="B75" s="133"/>
      <c r="C75" s="133"/>
      <c r="D75" s="133"/>
      <c r="E75" s="131"/>
      <c r="F75" s="131"/>
    </row>
    <row r="76" spans="2:6" x14ac:dyDescent="0.3">
      <c r="B76" s="133"/>
      <c r="C76" s="133"/>
      <c r="D76" s="133"/>
      <c r="E76" s="131"/>
      <c r="F76" s="131"/>
    </row>
    <row r="77" spans="2:6" x14ac:dyDescent="0.3"/>
    <row r="78" spans="2:6" x14ac:dyDescent="0.3"/>
    <row r="79" spans="2:6" x14ac:dyDescent="0.3"/>
    <row r="80" spans="2:6" x14ac:dyDescent="0.3"/>
    <row r="81" x14ac:dyDescent="0.3"/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C18F-5D62-421B-B0E7-18378852F754}">
  <dimension ref="A1:AA306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4.4" zeroHeight="1" x14ac:dyDescent="0.3"/>
  <cols>
    <col min="1" max="1" width="4.77734375" customWidth="1"/>
    <col min="2" max="2" width="0" hidden="1" customWidth="1"/>
    <col min="3" max="3" width="12.77734375" customWidth="1"/>
    <col min="4" max="4" width="43.77734375" customWidth="1"/>
    <col min="5" max="5" width="5.77734375" customWidth="1"/>
    <col min="6" max="8" width="9.77734375" customWidth="1"/>
    <col min="9" max="9" width="10.77734375" customWidth="1"/>
    <col min="10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6" width="0" hidden="1" customWidth="1"/>
    <col min="27" max="27" width="8.88671875" customWidth="1"/>
    <col min="28" max="16384" width="8.88671875" hidden="1"/>
  </cols>
  <sheetData>
    <row r="1" spans="1:26" ht="19.95" customHeight="1" x14ac:dyDescent="0.3">
      <c r="A1" s="126"/>
      <c r="B1" s="126"/>
      <c r="C1" s="193" t="s">
        <v>21</v>
      </c>
      <c r="D1" s="194"/>
      <c r="E1" s="194"/>
      <c r="F1" s="194"/>
      <c r="G1" s="194"/>
      <c r="H1" s="195"/>
      <c r="I1" s="125" t="s">
        <v>18</v>
      </c>
      <c r="J1" s="126"/>
      <c r="K1" s="2"/>
      <c r="L1" s="2"/>
      <c r="M1" s="2"/>
      <c r="N1" s="2"/>
      <c r="O1" s="2"/>
      <c r="P1" s="127"/>
      <c r="Q1" s="1"/>
      <c r="R1" s="1"/>
      <c r="S1" s="2"/>
      <c r="V1" s="2"/>
      <c r="W1">
        <v>30.126000000000001</v>
      </c>
    </row>
    <row r="2" spans="1:26" ht="19.95" customHeight="1" x14ac:dyDescent="0.3">
      <c r="A2" s="126"/>
      <c r="B2" s="126"/>
      <c r="C2" s="193" t="s">
        <v>22</v>
      </c>
      <c r="D2" s="194"/>
      <c r="E2" s="194"/>
      <c r="F2" s="194"/>
      <c r="G2" s="194"/>
      <c r="H2" s="195"/>
      <c r="I2" s="125" t="s">
        <v>16</v>
      </c>
      <c r="J2" s="126"/>
      <c r="K2" s="2"/>
      <c r="L2" s="2"/>
      <c r="M2" s="2"/>
      <c r="N2" s="2"/>
      <c r="O2" s="2"/>
      <c r="P2" s="127"/>
      <c r="Q2" s="1"/>
      <c r="R2" s="1"/>
      <c r="S2" s="2"/>
      <c r="V2" s="2"/>
    </row>
    <row r="3" spans="1:26" ht="19.95" customHeight="1" x14ac:dyDescent="0.3">
      <c r="A3" s="126"/>
      <c r="B3" s="126"/>
      <c r="C3" s="193" t="s">
        <v>23</v>
      </c>
      <c r="D3" s="194"/>
      <c r="E3" s="194"/>
      <c r="F3" s="194"/>
      <c r="G3" s="194"/>
      <c r="H3" s="195"/>
      <c r="I3" s="125" t="s">
        <v>98</v>
      </c>
      <c r="J3" s="126"/>
      <c r="K3" s="2"/>
      <c r="L3" s="2"/>
      <c r="M3" s="2"/>
      <c r="N3" s="2"/>
      <c r="O3" s="2"/>
      <c r="P3" s="127" t="s">
        <v>20</v>
      </c>
      <c r="Q3" s="1"/>
      <c r="R3" s="1"/>
      <c r="S3" s="2"/>
      <c r="V3" s="2"/>
    </row>
    <row r="4" spans="1:26" x14ac:dyDescent="0.3">
      <c r="A4" s="2"/>
      <c r="B4" s="2"/>
      <c r="C4" s="127" t="s">
        <v>99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2"/>
      <c r="V4" s="2"/>
    </row>
    <row r="5" spans="1:26" x14ac:dyDescent="0.3">
      <c r="A5" s="2"/>
      <c r="B5" s="2"/>
      <c r="C5" s="137" t="s">
        <v>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2"/>
      <c r="V5" s="2"/>
    </row>
    <row r="6" spans="1:26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2"/>
      <c r="V6" s="2"/>
    </row>
    <row r="7" spans="1:26" x14ac:dyDescent="0.3">
      <c r="A7" s="5"/>
      <c r="B7" s="5"/>
      <c r="C7" s="6" t="s">
        <v>64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"/>
      <c r="R7" s="1"/>
      <c r="S7" s="5"/>
      <c r="V7" s="5"/>
    </row>
    <row r="8" spans="1:26" ht="15.6" x14ac:dyDescent="0.3">
      <c r="A8" s="140" t="s">
        <v>88</v>
      </c>
      <c r="B8" s="140" t="s">
        <v>89</v>
      </c>
      <c r="C8" s="140" t="s">
        <v>90</v>
      </c>
      <c r="D8" s="140" t="s">
        <v>91</v>
      </c>
      <c r="E8" s="140" t="s">
        <v>92</v>
      </c>
      <c r="F8" s="140" t="s">
        <v>93</v>
      </c>
      <c r="G8" s="140" t="s">
        <v>54</v>
      </c>
      <c r="H8" s="140" t="s">
        <v>55</v>
      </c>
      <c r="I8" s="140" t="s">
        <v>94</v>
      </c>
      <c r="J8" s="140"/>
      <c r="K8" s="140"/>
      <c r="L8" s="140"/>
      <c r="M8" s="140"/>
      <c r="N8" s="140"/>
      <c r="O8" s="140"/>
      <c r="P8" s="140" t="s">
        <v>95</v>
      </c>
      <c r="Q8" s="135"/>
      <c r="R8" s="135"/>
      <c r="S8" s="140" t="s">
        <v>96</v>
      </c>
      <c r="T8" s="136"/>
      <c r="U8" s="136"/>
      <c r="V8" s="140" t="s">
        <v>97</v>
      </c>
      <c r="W8" s="134"/>
      <c r="X8" s="134"/>
      <c r="Y8" s="134"/>
      <c r="Z8" s="134"/>
    </row>
    <row r="9" spans="1:26" x14ac:dyDescent="0.3">
      <c r="A9" s="79"/>
      <c r="B9" s="79"/>
      <c r="C9" s="141"/>
      <c r="D9" s="128" t="s">
        <v>65</v>
      </c>
      <c r="E9" s="79"/>
      <c r="F9" s="142"/>
      <c r="G9" s="143"/>
      <c r="H9" s="143"/>
      <c r="I9" s="143"/>
      <c r="J9" s="79"/>
      <c r="K9" s="79"/>
      <c r="L9" s="79"/>
      <c r="M9" s="79"/>
      <c r="N9" s="79"/>
      <c r="O9" s="79"/>
      <c r="P9" s="79"/>
      <c r="Q9" s="54"/>
      <c r="R9" s="54"/>
      <c r="S9" s="79"/>
      <c r="T9" s="123"/>
      <c r="U9" s="123"/>
      <c r="V9" s="79"/>
      <c r="W9" s="123"/>
      <c r="X9" s="123"/>
      <c r="Y9" s="123"/>
      <c r="Z9" s="123"/>
    </row>
    <row r="10" spans="1:26" x14ac:dyDescent="0.3">
      <c r="A10" s="54"/>
      <c r="B10" s="54"/>
      <c r="C10" s="146" t="s">
        <v>100</v>
      </c>
      <c r="D10" s="145" t="s">
        <v>66</v>
      </c>
      <c r="E10" s="54"/>
      <c r="F10" s="144"/>
      <c r="G10" s="67"/>
      <c r="H10" s="67"/>
      <c r="I10" s="67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123"/>
      <c r="U10" s="123"/>
      <c r="V10" s="54"/>
      <c r="W10" s="123"/>
      <c r="X10" s="123"/>
      <c r="Y10" s="123"/>
      <c r="Z10" s="123"/>
    </row>
    <row r="11" spans="1:26" ht="25.05" customHeight="1" x14ac:dyDescent="0.3">
      <c r="A11" s="152">
        <v>1</v>
      </c>
      <c r="B11" s="147" t="s">
        <v>101</v>
      </c>
      <c r="C11" s="153" t="s">
        <v>102</v>
      </c>
      <c r="D11" s="147" t="s">
        <v>103</v>
      </c>
      <c r="E11" s="147" t="s">
        <v>104</v>
      </c>
      <c r="F11" s="148">
        <v>16.900000000000002</v>
      </c>
      <c r="G11" s="154"/>
      <c r="H11" s="154"/>
      <c r="I11" s="149">
        <f t="shared" ref="I11:I26" si="0">ROUND(F11*(G11+H11),2)</f>
        <v>0</v>
      </c>
      <c r="J11" s="147">
        <f t="shared" ref="J11:J26" si="1">ROUND(F11*(N11),2)</f>
        <v>0</v>
      </c>
      <c r="K11" s="150">
        <f t="shared" ref="K11:K26" si="2">ROUND(F11*(O11),2)</f>
        <v>0</v>
      </c>
      <c r="L11" s="150">
        <f t="shared" ref="L11:L26" si="3">ROUND(F11*(G11),2)</f>
        <v>0</v>
      </c>
      <c r="M11" s="150">
        <f t="shared" ref="M11:M26" si="4">ROUND(F11*(H11),2)</f>
        <v>0</v>
      </c>
      <c r="N11" s="150">
        <v>0</v>
      </c>
      <c r="O11" s="150"/>
      <c r="P11" s="155">
        <v>0</v>
      </c>
      <c r="Q11" s="155"/>
      <c r="R11" s="155">
        <v>0</v>
      </c>
      <c r="S11" s="155">
        <f t="shared" ref="S11:S26" si="5">ROUND(F11*(P11),3)</f>
        <v>0</v>
      </c>
      <c r="T11" s="151"/>
      <c r="U11" s="151"/>
      <c r="V11" s="155">
        <f t="shared" ref="V11:V26" si="6">ROUND(F11*(X11),3)</f>
        <v>0</v>
      </c>
      <c r="X11">
        <v>0</v>
      </c>
      <c r="Z11">
        <v>0</v>
      </c>
    </row>
    <row r="12" spans="1:26" ht="25.05" customHeight="1" x14ac:dyDescent="0.3">
      <c r="A12" s="152">
        <v>2</v>
      </c>
      <c r="B12" s="147" t="s">
        <v>101</v>
      </c>
      <c r="C12" s="153" t="s">
        <v>105</v>
      </c>
      <c r="D12" s="147" t="s">
        <v>106</v>
      </c>
      <c r="E12" s="147" t="s">
        <v>104</v>
      </c>
      <c r="F12" s="148">
        <v>16.899999999999999</v>
      </c>
      <c r="G12" s="154"/>
      <c r="H12" s="154"/>
      <c r="I12" s="149">
        <f t="shared" si="0"/>
        <v>0</v>
      </c>
      <c r="J12" s="147">
        <f t="shared" si="1"/>
        <v>0</v>
      </c>
      <c r="K12" s="150">
        <f t="shared" si="2"/>
        <v>0</v>
      </c>
      <c r="L12" s="150">
        <f t="shared" si="3"/>
        <v>0</v>
      </c>
      <c r="M12" s="150">
        <f t="shared" si="4"/>
        <v>0</v>
      </c>
      <c r="N12" s="150">
        <v>0</v>
      </c>
      <c r="O12" s="150"/>
      <c r="P12" s="155">
        <v>0</v>
      </c>
      <c r="Q12" s="155"/>
      <c r="R12" s="155">
        <v>0</v>
      </c>
      <c r="S12" s="155">
        <f t="shared" si="5"/>
        <v>0</v>
      </c>
      <c r="T12" s="151"/>
      <c r="U12" s="151"/>
      <c r="V12" s="155">
        <f t="shared" si="6"/>
        <v>0</v>
      </c>
      <c r="X12">
        <v>0</v>
      </c>
      <c r="Z12">
        <v>0</v>
      </c>
    </row>
    <row r="13" spans="1:26" ht="25.05" customHeight="1" x14ac:dyDescent="0.3">
      <c r="A13" s="152">
        <v>3</v>
      </c>
      <c r="B13" s="147" t="s">
        <v>101</v>
      </c>
      <c r="C13" s="153" t="s">
        <v>107</v>
      </c>
      <c r="D13" s="147" t="s">
        <v>108</v>
      </c>
      <c r="E13" s="147" t="s">
        <v>104</v>
      </c>
      <c r="F13" s="148">
        <v>11.25</v>
      </c>
      <c r="G13" s="154"/>
      <c r="H13" s="154"/>
      <c r="I13" s="149">
        <f t="shared" si="0"/>
        <v>0</v>
      </c>
      <c r="J13" s="147">
        <f t="shared" si="1"/>
        <v>0</v>
      </c>
      <c r="K13" s="150">
        <f t="shared" si="2"/>
        <v>0</v>
      </c>
      <c r="L13" s="150">
        <f t="shared" si="3"/>
        <v>0</v>
      </c>
      <c r="M13" s="150">
        <f t="shared" si="4"/>
        <v>0</v>
      </c>
      <c r="N13" s="150">
        <v>0</v>
      </c>
      <c r="O13" s="150"/>
      <c r="P13" s="155">
        <v>0</v>
      </c>
      <c r="Q13" s="155"/>
      <c r="R13" s="155">
        <v>0</v>
      </c>
      <c r="S13" s="155">
        <f t="shared" si="5"/>
        <v>0</v>
      </c>
      <c r="T13" s="151"/>
      <c r="U13" s="151"/>
      <c r="V13" s="155">
        <f t="shared" si="6"/>
        <v>0</v>
      </c>
      <c r="X13">
        <v>0</v>
      </c>
      <c r="Z13">
        <v>0</v>
      </c>
    </row>
    <row r="14" spans="1:26" ht="25.05" customHeight="1" x14ac:dyDescent="0.3">
      <c r="A14" s="152">
        <v>4</v>
      </c>
      <c r="B14" s="147" t="s">
        <v>101</v>
      </c>
      <c r="C14" s="153" t="s">
        <v>109</v>
      </c>
      <c r="D14" s="147" t="s">
        <v>110</v>
      </c>
      <c r="E14" s="147" t="s">
        <v>104</v>
      </c>
      <c r="F14" s="148">
        <v>11.25</v>
      </c>
      <c r="G14" s="154"/>
      <c r="H14" s="154"/>
      <c r="I14" s="149">
        <f t="shared" si="0"/>
        <v>0</v>
      </c>
      <c r="J14" s="147">
        <f t="shared" si="1"/>
        <v>0</v>
      </c>
      <c r="K14" s="150">
        <f t="shared" si="2"/>
        <v>0</v>
      </c>
      <c r="L14" s="150">
        <f t="shared" si="3"/>
        <v>0</v>
      </c>
      <c r="M14" s="150">
        <f t="shared" si="4"/>
        <v>0</v>
      </c>
      <c r="N14" s="150">
        <v>0</v>
      </c>
      <c r="O14" s="150"/>
      <c r="P14" s="155">
        <v>0</v>
      </c>
      <c r="Q14" s="155"/>
      <c r="R14" s="155">
        <v>0</v>
      </c>
      <c r="S14" s="155">
        <f t="shared" si="5"/>
        <v>0</v>
      </c>
      <c r="T14" s="151"/>
      <c r="U14" s="151"/>
      <c r="V14" s="155">
        <f t="shared" si="6"/>
        <v>0</v>
      </c>
      <c r="X14">
        <v>0</v>
      </c>
      <c r="Z14">
        <v>0</v>
      </c>
    </row>
    <row r="15" spans="1:26" ht="25.05" customHeight="1" x14ac:dyDescent="0.3">
      <c r="A15" s="152">
        <v>5</v>
      </c>
      <c r="B15" s="147" t="s">
        <v>101</v>
      </c>
      <c r="C15" s="153" t="s">
        <v>111</v>
      </c>
      <c r="D15" s="147" t="s">
        <v>112</v>
      </c>
      <c r="E15" s="147" t="s">
        <v>104</v>
      </c>
      <c r="F15" s="148">
        <v>68.843894999999989</v>
      </c>
      <c r="G15" s="154"/>
      <c r="H15" s="154"/>
      <c r="I15" s="149">
        <f t="shared" si="0"/>
        <v>0</v>
      </c>
      <c r="J15" s="147">
        <f t="shared" si="1"/>
        <v>0</v>
      </c>
      <c r="K15" s="150">
        <f t="shared" si="2"/>
        <v>0</v>
      </c>
      <c r="L15" s="150">
        <f t="shared" si="3"/>
        <v>0</v>
      </c>
      <c r="M15" s="150">
        <f t="shared" si="4"/>
        <v>0</v>
      </c>
      <c r="N15" s="150">
        <v>0</v>
      </c>
      <c r="O15" s="150"/>
      <c r="P15" s="155">
        <v>0</v>
      </c>
      <c r="Q15" s="155"/>
      <c r="R15" s="155">
        <v>0</v>
      </c>
      <c r="S15" s="155">
        <f t="shared" si="5"/>
        <v>0</v>
      </c>
      <c r="T15" s="151"/>
      <c r="U15" s="151"/>
      <c r="V15" s="155">
        <f t="shared" si="6"/>
        <v>0</v>
      </c>
      <c r="X15">
        <v>0</v>
      </c>
      <c r="Z15">
        <v>0</v>
      </c>
    </row>
    <row r="16" spans="1:26" ht="25.05" customHeight="1" x14ac:dyDescent="0.3">
      <c r="A16" s="152">
        <v>6</v>
      </c>
      <c r="B16" s="147" t="s">
        <v>101</v>
      </c>
      <c r="C16" s="153" t="s">
        <v>113</v>
      </c>
      <c r="D16" s="147" t="s">
        <v>114</v>
      </c>
      <c r="E16" s="147" t="s">
        <v>104</v>
      </c>
      <c r="F16" s="148">
        <v>68.843999999999994</v>
      </c>
      <c r="G16" s="154"/>
      <c r="H16" s="154"/>
      <c r="I16" s="149">
        <f t="shared" si="0"/>
        <v>0</v>
      </c>
      <c r="J16" s="147">
        <f t="shared" si="1"/>
        <v>0</v>
      </c>
      <c r="K16" s="150">
        <f t="shared" si="2"/>
        <v>0</v>
      </c>
      <c r="L16" s="150">
        <f t="shared" si="3"/>
        <v>0</v>
      </c>
      <c r="M16" s="150">
        <f t="shared" si="4"/>
        <v>0</v>
      </c>
      <c r="N16" s="150">
        <v>0</v>
      </c>
      <c r="O16" s="150"/>
      <c r="P16" s="155">
        <v>0</v>
      </c>
      <c r="Q16" s="155"/>
      <c r="R16" s="155">
        <v>0</v>
      </c>
      <c r="S16" s="155">
        <f t="shared" si="5"/>
        <v>0</v>
      </c>
      <c r="T16" s="151"/>
      <c r="U16" s="151"/>
      <c r="V16" s="155">
        <f t="shared" si="6"/>
        <v>0</v>
      </c>
      <c r="X16">
        <v>0</v>
      </c>
      <c r="Z16">
        <v>0</v>
      </c>
    </row>
    <row r="17" spans="1:26" ht="25.05" customHeight="1" x14ac:dyDescent="0.3">
      <c r="A17" s="152">
        <v>7</v>
      </c>
      <c r="B17" s="147" t="s">
        <v>101</v>
      </c>
      <c r="C17" s="153" t="s">
        <v>115</v>
      </c>
      <c r="D17" s="147" t="s">
        <v>116</v>
      </c>
      <c r="E17" s="147" t="s">
        <v>104</v>
      </c>
      <c r="F17" s="148">
        <v>1.25</v>
      </c>
      <c r="G17" s="154"/>
      <c r="H17" s="154"/>
      <c r="I17" s="149">
        <f t="shared" si="0"/>
        <v>0</v>
      </c>
      <c r="J17" s="147">
        <f t="shared" si="1"/>
        <v>0</v>
      </c>
      <c r="K17" s="150">
        <f t="shared" si="2"/>
        <v>0</v>
      </c>
      <c r="L17" s="150">
        <f t="shared" si="3"/>
        <v>0</v>
      </c>
      <c r="M17" s="150">
        <f t="shared" si="4"/>
        <v>0</v>
      </c>
      <c r="N17" s="150">
        <v>0</v>
      </c>
      <c r="O17" s="150"/>
      <c r="P17" s="155">
        <v>0</v>
      </c>
      <c r="Q17" s="155"/>
      <c r="R17" s="155">
        <v>0</v>
      </c>
      <c r="S17" s="155">
        <f t="shared" si="5"/>
        <v>0</v>
      </c>
      <c r="T17" s="151"/>
      <c r="U17" s="151"/>
      <c r="V17" s="155">
        <f t="shared" si="6"/>
        <v>0</v>
      </c>
      <c r="X17">
        <v>0</v>
      </c>
      <c r="Z17">
        <v>0</v>
      </c>
    </row>
    <row r="18" spans="1:26" ht="25.05" customHeight="1" x14ac:dyDescent="0.3">
      <c r="A18" s="152">
        <v>8</v>
      </c>
      <c r="B18" s="147" t="s">
        <v>101</v>
      </c>
      <c r="C18" s="153" t="s">
        <v>117</v>
      </c>
      <c r="D18" s="147" t="s">
        <v>118</v>
      </c>
      <c r="E18" s="147" t="s">
        <v>104</v>
      </c>
      <c r="F18" s="148">
        <v>1.25</v>
      </c>
      <c r="G18" s="154"/>
      <c r="H18" s="154"/>
      <c r="I18" s="149">
        <f t="shared" si="0"/>
        <v>0</v>
      </c>
      <c r="J18" s="147">
        <f t="shared" si="1"/>
        <v>0</v>
      </c>
      <c r="K18" s="150">
        <f t="shared" si="2"/>
        <v>0</v>
      </c>
      <c r="L18" s="150">
        <f t="shared" si="3"/>
        <v>0</v>
      </c>
      <c r="M18" s="150">
        <f t="shared" si="4"/>
        <v>0</v>
      </c>
      <c r="N18" s="150">
        <v>0</v>
      </c>
      <c r="O18" s="150"/>
      <c r="P18" s="155">
        <v>0</v>
      </c>
      <c r="Q18" s="155"/>
      <c r="R18" s="155">
        <v>0</v>
      </c>
      <c r="S18" s="155">
        <f t="shared" si="5"/>
        <v>0</v>
      </c>
      <c r="T18" s="151"/>
      <c r="U18" s="151"/>
      <c r="V18" s="155">
        <f t="shared" si="6"/>
        <v>0</v>
      </c>
      <c r="X18">
        <v>0</v>
      </c>
      <c r="Z18">
        <v>0</v>
      </c>
    </row>
    <row r="19" spans="1:26" ht="25.05" customHeight="1" x14ac:dyDescent="0.3">
      <c r="A19" s="152">
        <v>9</v>
      </c>
      <c r="B19" s="147" t="s">
        <v>101</v>
      </c>
      <c r="C19" s="153" t="s">
        <v>119</v>
      </c>
      <c r="D19" s="147" t="s">
        <v>120</v>
      </c>
      <c r="E19" s="147" t="s">
        <v>104</v>
      </c>
      <c r="F19" s="148">
        <v>696.90170000000012</v>
      </c>
      <c r="G19" s="154"/>
      <c r="H19" s="154"/>
      <c r="I19" s="149">
        <f t="shared" si="0"/>
        <v>0</v>
      </c>
      <c r="J19" s="147">
        <f t="shared" si="1"/>
        <v>0</v>
      </c>
      <c r="K19" s="150">
        <f t="shared" si="2"/>
        <v>0</v>
      </c>
      <c r="L19" s="150">
        <f t="shared" si="3"/>
        <v>0</v>
      </c>
      <c r="M19" s="150">
        <f t="shared" si="4"/>
        <v>0</v>
      </c>
      <c r="N19" s="150">
        <v>0</v>
      </c>
      <c r="O19" s="150"/>
      <c r="P19" s="155">
        <v>0</v>
      </c>
      <c r="Q19" s="155"/>
      <c r="R19" s="155">
        <v>0</v>
      </c>
      <c r="S19" s="155">
        <f t="shared" si="5"/>
        <v>0</v>
      </c>
      <c r="T19" s="151"/>
      <c r="U19" s="151"/>
      <c r="V19" s="155">
        <f t="shared" si="6"/>
        <v>0</v>
      </c>
      <c r="X19">
        <v>0</v>
      </c>
      <c r="Z19">
        <v>0</v>
      </c>
    </row>
    <row r="20" spans="1:26" ht="25.05" customHeight="1" x14ac:dyDescent="0.3">
      <c r="A20" s="152">
        <v>10</v>
      </c>
      <c r="B20" s="147" t="s">
        <v>101</v>
      </c>
      <c r="C20" s="153" t="s">
        <v>121</v>
      </c>
      <c r="D20" s="147" t="s">
        <v>122</v>
      </c>
      <c r="E20" s="147" t="s">
        <v>123</v>
      </c>
      <c r="F20" s="148">
        <v>696.90200000000004</v>
      </c>
      <c r="G20" s="154"/>
      <c r="H20" s="154"/>
      <c r="I20" s="149">
        <f t="shared" si="0"/>
        <v>0</v>
      </c>
      <c r="J20" s="147">
        <f t="shared" si="1"/>
        <v>0</v>
      </c>
      <c r="K20" s="150">
        <f t="shared" si="2"/>
        <v>0</v>
      </c>
      <c r="L20" s="150">
        <f t="shared" si="3"/>
        <v>0</v>
      </c>
      <c r="M20" s="150">
        <f t="shared" si="4"/>
        <v>0</v>
      </c>
      <c r="N20" s="150">
        <v>0</v>
      </c>
      <c r="O20" s="150"/>
      <c r="P20" s="155">
        <v>0</v>
      </c>
      <c r="Q20" s="155"/>
      <c r="R20" s="155">
        <v>0</v>
      </c>
      <c r="S20" s="155">
        <f t="shared" si="5"/>
        <v>0</v>
      </c>
      <c r="T20" s="151"/>
      <c r="U20" s="151"/>
      <c r="V20" s="155">
        <f t="shared" si="6"/>
        <v>0</v>
      </c>
      <c r="X20">
        <v>0</v>
      </c>
      <c r="Z20">
        <v>0</v>
      </c>
    </row>
    <row r="21" spans="1:26" ht="25.05" customHeight="1" x14ac:dyDescent="0.3">
      <c r="A21" s="152">
        <v>11</v>
      </c>
      <c r="B21" s="147" t="s">
        <v>101</v>
      </c>
      <c r="C21" s="153" t="s">
        <v>124</v>
      </c>
      <c r="D21" s="147" t="s">
        <v>125</v>
      </c>
      <c r="E21" s="147" t="s">
        <v>104</v>
      </c>
      <c r="F21" s="148">
        <v>795.14600000000007</v>
      </c>
      <c r="G21" s="154"/>
      <c r="H21" s="154"/>
      <c r="I21" s="149">
        <f t="shared" si="0"/>
        <v>0</v>
      </c>
      <c r="J21" s="147">
        <f t="shared" si="1"/>
        <v>0</v>
      </c>
      <c r="K21" s="150">
        <f t="shared" si="2"/>
        <v>0</v>
      </c>
      <c r="L21" s="150">
        <f t="shared" si="3"/>
        <v>0</v>
      </c>
      <c r="M21" s="150">
        <f t="shared" si="4"/>
        <v>0</v>
      </c>
      <c r="N21" s="150">
        <v>0</v>
      </c>
      <c r="O21" s="150"/>
      <c r="P21" s="155">
        <v>0</v>
      </c>
      <c r="Q21" s="155"/>
      <c r="R21" s="155">
        <v>0</v>
      </c>
      <c r="S21" s="155">
        <f t="shared" si="5"/>
        <v>0</v>
      </c>
      <c r="T21" s="151"/>
      <c r="U21" s="151"/>
      <c r="V21" s="155">
        <f t="shared" si="6"/>
        <v>0</v>
      </c>
      <c r="X21">
        <v>0</v>
      </c>
      <c r="Z21">
        <v>0</v>
      </c>
    </row>
    <row r="22" spans="1:26" ht="25.05" customHeight="1" x14ac:dyDescent="0.3">
      <c r="A22" s="152">
        <v>12</v>
      </c>
      <c r="B22" s="147" t="s">
        <v>101</v>
      </c>
      <c r="C22" s="153" t="s">
        <v>126</v>
      </c>
      <c r="D22" s="147" t="s">
        <v>127</v>
      </c>
      <c r="E22" s="147" t="s">
        <v>104</v>
      </c>
      <c r="F22" s="148">
        <v>365.36699999999996</v>
      </c>
      <c r="G22" s="154"/>
      <c r="H22" s="154"/>
      <c r="I22" s="149">
        <f t="shared" si="0"/>
        <v>0</v>
      </c>
      <c r="J22" s="147">
        <f t="shared" si="1"/>
        <v>0</v>
      </c>
      <c r="K22" s="150">
        <f t="shared" si="2"/>
        <v>0</v>
      </c>
      <c r="L22" s="150">
        <f t="shared" si="3"/>
        <v>0</v>
      </c>
      <c r="M22" s="150">
        <f t="shared" si="4"/>
        <v>0</v>
      </c>
      <c r="N22" s="150">
        <v>0</v>
      </c>
      <c r="O22" s="150"/>
      <c r="P22" s="155">
        <v>0</v>
      </c>
      <c r="Q22" s="155"/>
      <c r="R22" s="155">
        <v>0</v>
      </c>
      <c r="S22" s="155">
        <f t="shared" si="5"/>
        <v>0</v>
      </c>
      <c r="T22" s="151"/>
      <c r="U22" s="151"/>
      <c r="V22" s="155">
        <f t="shared" si="6"/>
        <v>0</v>
      </c>
      <c r="X22">
        <v>0</v>
      </c>
      <c r="Z22">
        <v>0</v>
      </c>
    </row>
    <row r="23" spans="1:26" ht="25.05" customHeight="1" x14ac:dyDescent="0.3">
      <c r="A23" s="152">
        <v>13</v>
      </c>
      <c r="B23" s="147" t="s">
        <v>101</v>
      </c>
      <c r="C23" s="153" t="s">
        <v>128</v>
      </c>
      <c r="D23" s="147" t="s">
        <v>129</v>
      </c>
      <c r="E23" s="147" t="s">
        <v>104</v>
      </c>
      <c r="F23" s="148">
        <v>429.779</v>
      </c>
      <c r="G23" s="154"/>
      <c r="H23" s="154"/>
      <c r="I23" s="149">
        <f t="shared" si="0"/>
        <v>0</v>
      </c>
      <c r="J23" s="147">
        <f t="shared" si="1"/>
        <v>0</v>
      </c>
      <c r="K23" s="150">
        <f t="shared" si="2"/>
        <v>0</v>
      </c>
      <c r="L23" s="150">
        <f t="shared" si="3"/>
        <v>0</v>
      </c>
      <c r="M23" s="150">
        <f t="shared" si="4"/>
        <v>0</v>
      </c>
      <c r="N23" s="150">
        <v>0</v>
      </c>
      <c r="O23" s="150"/>
      <c r="P23" s="155">
        <v>0</v>
      </c>
      <c r="Q23" s="155"/>
      <c r="R23" s="155">
        <v>0</v>
      </c>
      <c r="S23" s="155">
        <f t="shared" si="5"/>
        <v>0</v>
      </c>
      <c r="T23" s="151"/>
      <c r="U23" s="151"/>
      <c r="V23" s="155">
        <f t="shared" si="6"/>
        <v>0</v>
      </c>
      <c r="X23">
        <v>0</v>
      </c>
      <c r="Z23">
        <v>0</v>
      </c>
    </row>
    <row r="24" spans="1:26" ht="25.05" customHeight="1" x14ac:dyDescent="0.3">
      <c r="A24" s="152">
        <v>14</v>
      </c>
      <c r="B24" s="147" t="s">
        <v>101</v>
      </c>
      <c r="C24" s="153" t="s">
        <v>130</v>
      </c>
      <c r="D24" s="147" t="s">
        <v>131</v>
      </c>
      <c r="E24" s="147" t="s">
        <v>104</v>
      </c>
      <c r="F24" s="148">
        <v>365.36700000000002</v>
      </c>
      <c r="G24" s="154"/>
      <c r="H24" s="154"/>
      <c r="I24" s="149">
        <f t="shared" si="0"/>
        <v>0</v>
      </c>
      <c r="J24" s="147">
        <f t="shared" si="1"/>
        <v>0</v>
      </c>
      <c r="K24" s="150">
        <f t="shared" si="2"/>
        <v>0</v>
      </c>
      <c r="L24" s="150">
        <f t="shared" si="3"/>
        <v>0</v>
      </c>
      <c r="M24" s="150">
        <f t="shared" si="4"/>
        <v>0</v>
      </c>
      <c r="N24" s="150">
        <v>0</v>
      </c>
      <c r="O24" s="150"/>
      <c r="P24" s="155">
        <v>0</v>
      </c>
      <c r="Q24" s="155"/>
      <c r="R24" s="155">
        <v>0</v>
      </c>
      <c r="S24" s="155">
        <f t="shared" si="5"/>
        <v>0</v>
      </c>
      <c r="T24" s="151"/>
      <c r="U24" s="151"/>
      <c r="V24" s="155">
        <f t="shared" si="6"/>
        <v>0</v>
      </c>
      <c r="X24">
        <v>0</v>
      </c>
      <c r="Z24">
        <v>0</v>
      </c>
    </row>
    <row r="25" spans="1:26" ht="25.05" customHeight="1" x14ac:dyDescent="0.3">
      <c r="A25" s="152">
        <v>15</v>
      </c>
      <c r="B25" s="147" t="s">
        <v>101</v>
      </c>
      <c r="C25" s="153" t="s">
        <v>132</v>
      </c>
      <c r="D25" s="147" t="s">
        <v>133</v>
      </c>
      <c r="E25" s="147" t="s">
        <v>104</v>
      </c>
      <c r="F25" s="148">
        <v>365.36700000000002</v>
      </c>
      <c r="G25" s="154"/>
      <c r="H25" s="154"/>
      <c r="I25" s="149">
        <f t="shared" si="0"/>
        <v>0</v>
      </c>
      <c r="J25" s="147">
        <f t="shared" si="1"/>
        <v>0</v>
      </c>
      <c r="K25" s="150">
        <f t="shared" si="2"/>
        <v>0</v>
      </c>
      <c r="L25" s="150">
        <f t="shared" si="3"/>
        <v>0</v>
      </c>
      <c r="M25" s="150">
        <f t="shared" si="4"/>
        <v>0</v>
      </c>
      <c r="N25" s="150">
        <v>0</v>
      </c>
      <c r="O25" s="150"/>
      <c r="P25" s="155">
        <v>0</v>
      </c>
      <c r="Q25" s="155"/>
      <c r="R25" s="155">
        <v>0</v>
      </c>
      <c r="S25" s="155">
        <f t="shared" si="5"/>
        <v>0</v>
      </c>
      <c r="T25" s="151"/>
      <c r="U25" s="151"/>
      <c r="V25" s="155">
        <f t="shared" si="6"/>
        <v>0</v>
      </c>
      <c r="X25">
        <v>0</v>
      </c>
      <c r="Z25">
        <v>0</v>
      </c>
    </row>
    <row r="26" spans="1:26" ht="25.05" customHeight="1" x14ac:dyDescent="0.3">
      <c r="A26" s="152">
        <v>16</v>
      </c>
      <c r="B26" s="147" t="s">
        <v>101</v>
      </c>
      <c r="C26" s="153" t="s">
        <v>134</v>
      </c>
      <c r="D26" s="147" t="s">
        <v>135</v>
      </c>
      <c r="E26" s="147" t="s">
        <v>104</v>
      </c>
      <c r="F26" s="148">
        <v>429.77914999999996</v>
      </c>
      <c r="G26" s="154"/>
      <c r="H26" s="154"/>
      <c r="I26" s="149">
        <f t="shared" si="0"/>
        <v>0</v>
      </c>
      <c r="J26" s="147">
        <f t="shared" si="1"/>
        <v>0</v>
      </c>
      <c r="K26" s="150">
        <f t="shared" si="2"/>
        <v>0</v>
      </c>
      <c r="L26" s="150">
        <f t="shared" si="3"/>
        <v>0</v>
      </c>
      <c r="M26" s="150">
        <f t="shared" si="4"/>
        <v>0</v>
      </c>
      <c r="N26" s="150">
        <v>0</v>
      </c>
      <c r="O26" s="150"/>
      <c r="P26" s="155">
        <v>0</v>
      </c>
      <c r="Q26" s="155"/>
      <c r="R26" s="155">
        <v>0</v>
      </c>
      <c r="S26" s="155">
        <f t="shared" si="5"/>
        <v>0</v>
      </c>
      <c r="T26" s="151"/>
      <c r="U26" s="151"/>
      <c r="V26" s="155">
        <f t="shared" si="6"/>
        <v>0</v>
      </c>
      <c r="X26">
        <v>0</v>
      </c>
      <c r="Z26">
        <v>0</v>
      </c>
    </row>
    <row r="27" spans="1:26" x14ac:dyDescent="0.3">
      <c r="A27" s="54"/>
      <c r="B27" s="54"/>
      <c r="C27" s="146" t="s">
        <v>100</v>
      </c>
      <c r="D27" s="145" t="s">
        <v>66</v>
      </c>
      <c r="E27" s="54"/>
      <c r="F27" s="144"/>
      <c r="G27" s="132">
        <f>ROUND((SUM(L10:L26))/1,2)</f>
        <v>0</v>
      </c>
      <c r="H27" s="132">
        <f>ROUND((SUM(M10:M26))/1,2)</f>
        <v>0</v>
      </c>
      <c r="I27" s="132">
        <f>ROUND((SUM(I10:I26))/1,2)</f>
        <v>0</v>
      </c>
      <c r="J27" s="54"/>
      <c r="K27" s="54"/>
      <c r="L27" s="54">
        <f>ROUND((SUM(L10:L26))/1,2)</f>
        <v>0</v>
      </c>
      <c r="M27" s="54">
        <f>ROUND((SUM(M10:M26))/1,2)</f>
        <v>0</v>
      </c>
      <c r="N27" s="54"/>
      <c r="O27" s="54"/>
      <c r="P27" s="156"/>
      <c r="Q27" s="54"/>
      <c r="R27" s="54"/>
      <c r="S27" s="156">
        <f>ROUND((SUM(S10:S26))/1,2)</f>
        <v>0</v>
      </c>
      <c r="T27" s="123"/>
      <c r="U27" s="123"/>
      <c r="V27" s="156">
        <f>ROUND((SUM(V10:V26))/1,2)</f>
        <v>0</v>
      </c>
      <c r="W27" s="123"/>
      <c r="X27" s="123"/>
      <c r="Y27" s="123"/>
      <c r="Z27" s="123"/>
    </row>
    <row r="28" spans="1:26" x14ac:dyDescent="0.3">
      <c r="A28" s="1"/>
      <c r="B28" s="1"/>
      <c r="C28" s="1"/>
      <c r="D28" s="1"/>
      <c r="E28" s="1"/>
      <c r="F28" s="138"/>
      <c r="G28" s="139"/>
      <c r="H28" s="139"/>
      <c r="I28" s="139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3">
      <c r="A29" s="54"/>
      <c r="B29" s="54"/>
      <c r="C29" s="146" t="s">
        <v>136</v>
      </c>
      <c r="D29" s="145" t="s">
        <v>67</v>
      </c>
      <c r="E29" s="54"/>
      <c r="F29" s="144"/>
      <c r="G29" s="67"/>
      <c r="H29" s="67"/>
      <c r="I29" s="67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123"/>
      <c r="U29" s="123"/>
      <c r="V29" s="54"/>
      <c r="W29" s="123"/>
      <c r="X29" s="123"/>
      <c r="Y29" s="123"/>
      <c r="Z29" s="123"/>
    </row>
    <row r="30" spans="1:26" ht="25.05" customHeight="1" x14ac:dyDescent="0.3">
      <c r="A30" s="152">
        <v>17</v>
      </c>
      <c r="B30" s="147" t="s">
        <v>137</v>
      </c>
      <c r="C30" s="153" t="s">
        <v>138</v>
      </c>
      <c r="D30" s="147" t="s">
        <v>139</v>
      </c>
      <c r="E30" s="147" t="s">
        <v>104</v>
      </c>
      <c r="F30" s="148">
        <v>7.2759999999999998</v>
      </c>
      <c r="G30" s="154"/>
      <c r="H30" s="154"/>
      <c r="I30" s="149">
        <f t="shared" ref="I30:I41" si="7">ROUND(F30*(G30+H30),2)</f>
        <v>0</v>
      </c>
      <c r="J30" s="147">
        <f t="shared" ref="J30:J41" si="8">ROUND(F30*(N30),2)</f>
        <v>0</v>
      </c>
      <c r="K30" s="150">
        <f t="shared" ref="K30:K41" si="9">ROUND(F30*(O30),2)</f>
        <v>0</v>
      </c>
      <c r="L30" s="150">
        <f t="shared" ref="L30:L41" si="10">ROUND(F30*(G30),2)</f>
        <v>0</v>
      </c>
      <c r="M30" s="150">
        <f t="shared" ref="M30:M41" si="11">ROUND(F30*(H30),2)</f>
        <v>0</v>
      </c>
      <c r="N30" s="150">
        <v>0</v>
      </c>
      <c r="O30" s="150"/>
      <c r="P30" s="155">
        <v>2.2119</v>
      </c>
      <c r="Q30" s="155"/>
      <c r="R30" s="155">
        <v>2.2119</v>
      </c>
      <c r="S30" s="155">
        <f t="shared" ref="S30:S41" si="12">ROUND(F30*(P30),3)</f>
        <v>16.094000000000001</v>
      </c>
      <c r="T30" s="151"/>
      <c r="U30" s="151"/>
      <c r="V30" s="155">
        <f t="shared" ref="V30:V41" si="13">ROUND(F30*(X30),3)</f>
        <v>0</v>
      </c>
      <c r="X30">
        <v>0</v>
      </c>
      <c r="Z30">
        <v>0</v>
      </c>
    </row>
    <row r="31" spans="1:26" ht="25.05" customHeight="1" x14ac:dyDescent="0.3">
      <c r="A31" s="152">
        <v>18</v>
      </c>
      <c r="B31" s="147" t="s">
        <v>137</v>
      </c>
      <c r="C31" s="153" t="s">
        <v>140</v>
      </c>
      <c r="D31" s="147" t="s">
        <v>141</v>
      </c>
      <c r="E31" s="147" t="s">
        <v>104</v>
      </c>
      <c r="F31" s="148">
        <v>180.81506250000001</v>
      </c>
      <c r="G31" s="154"/>
      <c r="H31" s="154"/>
      <c r="I31" s="149">
        <f t="shared" si="7"/>
        <v>0</v>
      </c>
      <c r="J31" s="147">
        <f t="shared" si="8"/>
        <v>0</v>
      </c>
      <c r="K31" s="150">
        <f t="shared" si="9"/>
        <v>0</v>
      </c>
      <c r="L31" s="150">
        <f t="shared" si="10"/>
        <v>0</v>
      </c>
      <c r="M31" s="150">
        <f t="shared" si="11"/>
        <v>0</v>
      </c>
      <c r="N31" s="150">
        <v>0</v>
      </c>
      <c r="O31" s="150"/>
      <c r="P31" s="155">
        <v>2.3852699999999998</v>
      </c>
      <c r="Q31" s="155"/>
      <c r="R31" s="155">
        <v>2.3852699999999998</v>
      </c>
      <c r="S31" s="155">
        <f t="shared" si="12"/>
        <v>431.29300000000001</v>
      </c>
      <c r="T31" s="151"/>
      <c r="U31" s="151"/>
      <c r="V31" s="155">
        <f t="shared" si="13"/>
        <v>0</v>
      </c>
      <c r="X31">
        <v>0</v>
      </c>
      <c r="Z31">
        <v>0</v>
      </c>
    </row>
    <row r="32" spans="1:26" ht="25.05" customHeight="1" x14ac:dyDescent="0.3">
      <c r="A32" s="152">
        <v>19</v>
      </c>
      <c r="B32" s="147" t="s">
        <v>137</v>
      </c>
      <c r="C32" s="153" t="s">
        <v>142</v>
      </c>
      <c r="D32" s="147" t="s">
        <v>143</v>
      </c>
      <c r="E32" s="147" t="s">
        <v>144</v>
      </c>
      <c r="F32" s="148">
        <v>79.927500000000009</v>
      </c>
      <c r="G32" s="154"/>
      <c r="H32" s="154"/>
      <c r="I32" s="149">
        <f t="shared" si="7"/>
        <v>0</v>
      </c>
      <c r="J32" s="147">
        <f t="shared" si="8"/>
        <v>0</v>
      </c>
      <c r="K32" s="150">
        <f t="shared" si="9"/>
        <v>0</v>
      </c>
      <c r="L32" s="150">
        <f t="shared" si="10"/>
        <v>0</v>
      </c>
      <c r="M32" s="150">
        <f t="shared" si="11"/>
        <v>0</v>
      </c>
      <c r="N32" s="150">
        <v>0</v>
      </c>
      <c r="O32" s="150"/>
      <c r="P32" s="155">
        <v>6.7000000000000002E-4</v>
      </c>
      <c r="Q32" s="155"/>
      <c r="R32" s="155">
        <v>6.7000000000000002E-4</v>
      </c>
      <c r="S32" s="155">
        <f t="shared" si="12"/>
        <v>5.3999999999999999E-2</v>
      </c>
      <c r="T32" s="151"/>
      <c r="U32" s="151"/>
      <c r="V32" s="155">
        <f t="shared" si="13"/>
        <v>0</v>
      </c>
      <c r="X32">
        <v>0</v>
      </c>
      <c r="Z32">
        <v>0</v>
      </c>
    </row>
    <row r="33" spans="1:26" ht="25.05" customHeight="1" x14ac:dyDescent="0.3">
      <c r="A33" s="152">
        <v>20</v>
      </c>
      <c r="B33" s="147" t="s">
        <v>137</v>
      </c>
      <c r="C33" s="153" t="s">
        <v>145</v>
      </c>
      <c r="D33" s="147" t="s">
        <v>146</v>
      </c>
      <c r="E33" s="147" t="s">
        <v>144</v>
      </c>
      <c r="F33" s="148">
        <v>79.927999999999997</v>
      </c>
      <c r="G33" s="154"/>
      <c r="H33" s="154"/>
      <c r="I33" s="149">
        <f t="shared" si="7"/>
        <v>0</v>
      </c>
      <c r="J33" s="147">
        <f t="shared" si="8"/>
        <v>0</v>
      </c>
      <c r="K33" s="150">
        <f t="shared" si="9"/>
        <v>0</v>
      </c>
      <c r="L33" s="150">
        <f t="shared" si="10"/>
        <v>0</v>
      </c>
      <c r="M33" s="150">
        <f t="shared" si="11"/>
        <v>0</v>
      </c>
      <c r="N33" s="150">
        <v>0</v>
      </c>
      <c r="O33" s="150"/>
      <c r="P33" s="155">
        <v>0</v>
      </c>
      <c r="Q33" s="155"/>
      <c r="R33" s="155">
        <v>0</v>
      </c>
      <c r="S33" s="155">
        <f t="shared" si="12"/>
        <v>0</v>
      </c>
      <c r="T33" s="151"/>
      <c r="U33" s="151"/>
      <c r="V33" s="155">
        <f t="shared" si="13"/>
        <v>0</v>
      </c>
      <c r="X33">
        <v>0</v>
      </c>
      <c r="Z33">
        <v>0</v>
      </c>
    </row>
    <row r="34" spans="1:26" ht="25.05" customHeight="1" x14ac:dyDescent="0.3">
      <c r="A34" s="152">
        <v>21</v>
      </c>
      <c r="B34" s="147" t="s">
        <v>137</v>
      </c>
      <c r="C34" s="153" t="s">
        <v>147</v>
      </c>
      <c r="D34" s="147" t="s">
        <v>148</v>
      </c>
      <c r="E34" s="147" t="s">
        <v>149</v>
      </c>
      <c r="F34" s="148">
        <v>0.87312000000000001</v>
      </c>
      <c r="G34" s="154"/>
      <c r="H34" s="154"/>
      <c r="I34" s="149">
        <f t="shared" si="7"/>
        <v>0</v>
      </c>
      <c r="J34" s="147">
        <f t="shared" si="8"/>
        <v>0</v>
      </c>
      <c r="K34" s="150">
        <f t="shared" si="9"/>
        <v>0</v>
      </c>
      <c r="L34" s="150">
        <f t="shared" si="10"/>
        <v>0</v>
      </c>
      <c r="M34" s="150">
        <f t="shared" si="11"/>
        <v>0</v>
      </c>
      <c r="N34" s="150">
        <v>0</v>
      </c>
      <c r="O34" s="150"/>
      <c r="P34" s="155">
        <v>1.0197700000000001</v>
      </c>
      <c r="Q34" s="155"/>
      <c r="R34" s="155">
        <v>1.0197700000000001</v>
      </c>
      <c r="S34" s="155">
        <f t="shared" si="12"/>
        <v>0.89</v>
      </c>
      <c r="T34" s="151"/>
      <c r="U34" s="151"/>
      <c r="V34" s="155">
        <f t="shared" si="13"/>
        <v>0</v>
      </c>
      <c r="X34">
        <v>0</v>
      </c>
      <c r="Z34">
        <v>0</v>
      </c>
    </row>
    <row r="35" spans="1:26" ht="25.05" customHeight="1" x14ac:dyDescent="0.3">
      <c r="A35" s="152">
        <v>22</v>
      </c>
      <c r="B35" s="147" t="s">
        <v>137</v>
      </c>
      <c r="C35" s="153" t="s">
        <v>150</v>
      </c>
      <c r="D35" s="147" t="s">
        <v>151</v>
      </c>
      <c r="E35" s="147" t="s">
        <v>149</v>
      </c>
      <c r="F35" s="148">
        <v>4.9375800000000005</v>
      </c>
      <c r="G35" s="154"/>
      <c r="H35" s="154"/>
      <c r="I35" s="149">
        <f t="shared" si="7"/>
        <v>0</v>
      </c>
      <c r="J35" s="147">
        <f t="shared" si="8"/>
        <v>0</v>
      </c>
      <c r="K35" s="150">
        <f t="shared" si="9"/>
        <v>0</v>
      </c>
      <c r="L35" s="150">
        <f t="shared" si="10"/>
        <v>0</v>
      </c>
      <c r="M35" s="150">
        <f t="shared" si="11"/>
        <v>0</v>
      </c>
      <c r="N35" s="150">
        <v>0</v>
      </c>
      <c r="O35" s="150"/>
      <c r="P35" s="155">
        <v>1.20296</v>
      </c>
      <c r="Q35" s="155"/>
      <c r="R35" s="155">
        <v>1.20296</v>
      </c>
      <c r="S35" s="155">
        <f t="shared" si="12"/>
        <v>5.94</v>
      </c>
      <c r="T35" s="151"/>
      <c r="U35" s="151"/>
      <c r="V35" s="155">
        <f t="shared" si="13"/>
        <v>0</v>
      </c>
      <c r="X35">
        <v>0</v>
      </c>
      <c r="Z35">
        <v>0</v>
      </c>
    </row>
    <row r="36" spans="1:26" ht="25.05" customHeight="1" x14ac:dyDescent="0.3">
      <c r="A36" s="152">
        <v>23</v>
      </c>
      <c r="B36" s="147" t="s">
        <v>137</v>
      </c>
      <c r="C36" s="153" t="s">
        <v>152</v>
      </c>
      <c r="D36" s="147" t="s">
        <v>153</v>
      </c>
      <c r="E36" s="147" t="s">
        <v>104</v>
      </c>
      <c r="F36" s="148">
        <v>3.09375</v>
      </c>
      <c r="G36" s="154"/>
      <c r="H36" s="154"/>
      <c r="I36" s="149">
        <f t="shared" si="7"/>
        <v>0</v>
      </c>
      <c r="J36" s="147">
        <f t="shared" si="8"/>
        <v>0</v>
      </c>
      <c r="K36" s="150">
        <f t="shared" si="9"/>
        <v>0</v>
      </c>
      <c r="L36" s="150">
        <f t="shared" si="10"/>
        <v>0</v>
      </c>
      <c r="M36" s="150">
        <f t="shared" si="11"/>
        <v>0</v>
      </c>
      <c r="N36" s="150">
        <v>0</v>
      </c>
      <c r="O36" s="150"/>
      <c r="P36" s="155">
        <v>2.19306</v>
      </c>
      <c r="Q36" s="155"/>
      <c r="R36" s="155">
        <v>2.19306</v>
      </c>
      <c r="S36" s="155">
        <f t="shared" si="12"/>
        <v>6.7850000000000001</v>
      </c>
      <c r="T36" s="151"/>
      <c r="U36" s="151"/>
      <c r="V36" s="155">
        <f t="shared" si="13"/>
        <v>0</v>
      </c>
      <c r="X36">
        <v>0</v>
      </c>
      <c r="Z36">
        <v>0</v>
      </c>
    </row>
    <row r="37" spans="1:26" ht="25.05" customHeight="1" x14ac:dyDescent="0.3">
      <c r="A37" s="152">
        <v>24</v>
      </c>
      <c r="B37" s="147" t="s">
        <v>137</v>
      </c>
      <c r="C37" s="153" t="s">
        <v>154</v>
      </c>
      <c r="D37" s="147" t="s">
        <v>155</v>
      </c>
      <c r="E37" s="147" t="s">
        <v>104</v>
      </c>
      <c r="F37" s="148">
        <v>7.4119999999999999</v>
      </c>
      <c r="G37" s="154"/>
      <c r="H37" s="154"/>
      <c r="I37" s="149">
        <f t="shared" si="7"/>
        <v>0</v>
      </c>
      <c r="J37" s="147">
        <f t="shared" si="8"/>
        <v>0</v>
      </c>
      <c r="K37" s="150">
        <f t="shared" si="9"/>
        <v>0</v>
      </c>
      <c r="L37" s="150">
        <f t="shared" si="10"/>
        <v>0</v>
      </c>
      <c r="M37" s="150">
        <f t="shared" si="11"/>
        <v>0</v>
      </c>
      <c r="N37" s="150">
        <v>0</v>
      </c>
      <c r="O37" s="150"/>
      <c r="P37" s="155">
        <v>2.2121499999999998</v>
      </c>
      <c r="Q37" s="155"/>
      <c r="R37" s="155">
        <v>2.2121499999999998</v>
      </c>
      <c r="S37" s="155">
        <f t="shared" si="12"/>
        <v>16.396000000000001</v>
      </c>
      <c r="T37" s="151"/>
      <c r="U37" s="151"/>
      <c r="V37" s="155">
        <f t="shared" si="13"/>
        <v>0</v>
      </c>
      <c r="X37">
        <v>0</v>
      </c>
      <c r="Z37">
        <v>0</v>
      </c>
    </row>
    <row r="38" spans="1:26" ht="25.05" customHeight="1" x14ac:dyDescent="0.3">
      <c r="A38" s="152">
        <v>25</v>
      </c>
      <c r="B38" s="147" t="s">
        <v>137</v>
      </c>
      <c r="C38" s="153" t="s">
        <v>156</v>
      </c>
      <c r="D38" s="147" t="s">
        <v>157</v>
      </c>
      <c r="E38" s="147" t="s">
        <v>144</v>
      </c>
      <c r="F38" s="148">
        <v>48.989999999999995</v>
      </c>
      <c r="G38" s="154"/>
      <c r="H38" s="154"/>
      <c r="I38" s="149">
        <f t="shared" si="7"/>
        <v>0</v>
      </c>
      <c r="J38" s="147">
        <f t="shared" si="8"/>
        <v>0</v>
      </c>
      <c r="K38" s="150">
        <f t="shared" si="9"/>
        <v>0</v>
      </c>
      <c r="L38" s="150">
        <f t="shared" si="10"/>
        <v>0</v>
      </c>
      <c r="M38" s="150">
        <f t="shared" si="11"/>
        <v>0</v>
      </c>
      <c r="N38" s="150">
        <v>0</v>
      </c>
      <c r="O38" s="150"/>
      <c r="P38" s="155">
        <v>6.7000000000000002E-4</v>
      </c>
      <c r="Q38" s="155"/>
      <c r="R38" s="155">
        <v>6.7000000000000002E-4</v>
      </c>
      <c r="S38" s="155">
        <f t="shared" si="12"/>
        <v>3.3000000000000002E-2</v>
      </c>
      <c r="T38" s="151"/>
      <c r="U38" s="151"/>
      <c r="V38" s="155">
        <f t="shared" si="13"/>
        <v>0</v>
      </c>
      <c r="X38">
        <v>0</v>
      </c>
      <c r="Z38">
        <v>0</v>
      </c>
    </row>
    <row r="39" spans="1:26" ht="25.05" customHeight="1" x14ac:dyDescent="0.3">
      <c r="A39" s="152">
        <v>26</v>
      </c>
      <c r="B39" s="147" t="s">
        <v>137</v>
      </c>
      <c r="C39" s="153" t="s">
        <v>158</v>
      </c>
      <c r="D39" s="147" t="s">
        <v>159</v>
      </c>
      <c r="E39" s="147" t="s">
        <v>144</v>
      </c>
      <c r="F39" s="148">
        <v>48.99</v>
      </c>
      <c r="G39" s="154"/>
      <c r="H39" s="154"/>
      <c r="I39" s="149">
        <f t="shared" si="7"/>
        <v>0</v>
      </c>
      <c r="J39" s="147">
        <f t="shared" si="8"/>
        <v>0</v>
      </c>
      <c r="K39" s="150">
        <f t="shared" si="9"/>
        <v>0</v>
      </c>
      <c r="L39" s="150">
        <f t="shared" si="10"/>
        <v>0</v>
      </c>
      <c r="M39" s="150">
        <f t="shared" si="11"/>
        <v>0</v>
      </c>
      <c r="N39" s="150">
        <v>0</v>
      </c>
      <c r="O39" s="150"/>
      <c r="P39" s="155">
        <v>0</v>
      </c>
      <c r="Q39" s="155"/>
      <c r="R39" s="155">
        <v>0</v>
      </c>
      <c r="S39" s="155">
        <f t="shared" si="12"/>
        <v>0</v>
      </c>
      <c r="T39" s="151"/>
      <c r="U39" s="151"/>
      <c r="V39" s="155">
        <f t="shared" si="13"/>
        <v>0</v>
      </c>
      <c r="X39">
        <v>0</v>
      </c>
      <c r="Z39">
        <v>0</v>
      </c>
    </row>
    <row r="40" spans="1:26" ht="25.05" customHeight="1" x14ac:dyDescent="0.3">
      <c r="A40" s="152">
        <v>27</v>
      </c>
      <c r="B40" s="147" t="s">
        <v>137</v>
      </c>
      <c r="C40" s="153" t="s">
        <v>160</v>
      </c>
      <c r="D40" s="147" t="s">
        <v>161</v>
      </c>
      <c r="E40" s="147" t="s">
        <v>104</v>
      </c>
      <c r="F40" s="148">
        <v>1.25</v>
      </c>
      <c r="G40" s="154"/>
      <c r="H40" s="154"/>
      <c r="I40" s="149">
        <f t="shared" si="7"/>
        <v>0</v>
      </c>
      <c r="J40" s="147">
        <f t="shared" si="8"/>
        <v>0</v>
      </c>
      <c r="K40" s="150">
        <f t="shared" si="9"/>
        <v>0</v>
      </c>
      <c r="L40" s="150">
        <f t="shared" si="10"/>
        <v>0</v>
      </c>
      <c r="M40" s="150">
        <f t="shared" si="11"/>
        <v>0</v>
      </c>
      <c r="N40" s="150">
        <v>0</v>
      </c>
      <c r="O40" s="150"/>
      <c r="P40" s="155">
        <v>2.19306</v>
      </c>
      <c r="Q40" s="155"/>
      <c r="R40" s="155">
        <v>2.19306</v>
      </c>
      <c r="S40" s="155">
        <f t="shared" si="12"/>
        <v>2.7410000000000001</v>
      </c>
      <c r="T40" s="151"/>
      <c r="U40" s="151"/>
      <c r="V40" s="155">
        <f t="shared" si="13"/>
        <v>0</v>
      </c>
      <c r="X40">
        <v>0</v>
      </c>
      <c r="Z40">
        <v>0</v>
      </c>
    </row>
    <row r="41" spans="1:26" ht="25.05" customHeight="1" x14ac:dyDescent="0.3">
      <c r="A41" s="152">
        <v>28</v>
      </c>
      <c r="B41" s="147" t="s">
        <v>162</v>
      </c>
      <c r="C41" s="153" t="s">
        <v>163</v>
      </c>
      <c r="D41" s="147" t="s">
        <v>164</v>
      </c>
      <c r="E41" s="147" t="s">
        <v>165</v>
      </c>
      <c r="F41" s="148">
        <v>344</v>
      </c>
      <c r="G41" s="154"/>
      <c r="H41" s="154"/>
      <c r="I41" s="149">
        <f t="shared" si="7"/>
        <v>0</v>
      </c>
      <c r="J41" s="147">
        <f t="shared" si="8"/>
        <v>0</v>
      </c>
      <c r="K41" s="150">
        <f t="shared" si="9"/>
        <v>0</v>
      </c>
      <c r="L41" s="150">
        <f t="shared" si="10"/>
        <v>0</v>
      </c>
      <c r="M41" s="150">
        <f t="shared" si="11"/>
        <v>0</v>
      </c>
      <c r="N41" s="150">
        <v>0</v>
      </c>
      <c r="O41" s="150"/>
      <c r="P41" s="155">
        <v>1E-3</v>
      </c>
      <c r="Q41" s="155"/>
      <c r="R41" s="155">
        <v>1E-3</v>
      </c>
      <c r="S41" s="155">
        <f t="shared" si="12"/>
        <v>0.34399999999999997</v>
      </c>
      <c r="T41" s="151"/>
      <c r="U41" s="151"/>
      <c r="V41" s="155">
        <f t="shared" si="13"/>
        <v>0</v>
      </c>
      <c r="X41">
        <v>0</v>
      </c>
      <c r="Z41">
        <v>0</v>
      </c>
    </row>
    <row r="42" spans="1:26" x14ac:dyDescent="0.3">
      <c r="A42" s="54"/>
      <c r="B42" s="54"/>
      <c r="C42" s="146" t="s">
        <v>136</v>
      </c>
      <c r="D42" s="145" t="s">
        <v>67</v>
      </c>
      <c r="E42" s="54"/>
      <c r="F42" s="144"/>
      <c r="G42" s="132">
        <f>ROUND((SUM(L29:L41))/1,2)</f>
        <v>0</v>
      </c>
      <c r="H42" s="132">
        <f>ROUND((SUM(M29:M41))/1,2)</f>
        <v>0</v>
      </c>
      <c r="I42" s="132">
        <f>ROUND((SUM(I29:I41))/1,2)</f>
        <v>0</v>
      </c>
      <c r="J42" s="54"/>
      <c r="K42" s="54"/>
      <c r="L42" s="54">
        <f>ROUND((SUM(L29:L41))/1,2)</f>
        <v>0</v>
      </c>
      <c r="M42" s="54">
        <f>ROUND((SUM(M29:M41))/1,2)</f>
        <v>0</v>
      </c>
      <c r="N42" s="54"/>
      <c r="O42" s="54"/>
      <c r="P42" s="156"/>
      <c r="Q42" s="54"/>
      <c r="R42" s="54"/>
      <c r="S42" s="156">
        <f>ROUND((SUM(S29:S41))/1,2)</f>
        <v>480.57</v>
      </c>
      <c r="T42" s="123"/>
      <c r="U42" s="123"/>
      <c r="V42" s="156">
        <f>ROUND((SUM(V29:V41))/1,2)</f>
        <v>0</v>
      </c>
      <c r="W42" s="123"/>
      <c r="X42" s="123"/>
      <c r="Y42" s="123"/>
      <c r="Z42" s="123"/>
    </row>
    <row r="43" spans="1:26" x14ac:dyDescent="0.3">
      <c r="A43" s="1"/>
      <c r="B43" s="1"/>
      <c r="C43" s="1"/>
      <c r="D43" s="1"/>
      <c r="E43" s="1"/>
      <c r="F43" s="138"/>
      <c r="G43" s="139"/>
      <c r="H43" s="139"/>
      <c r="I43" s="139"/>
      <c r="J43" s="1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x14ac:dyDescent="0.3">
      <c r="A44" s="54"/>
      <c r="B44" s="54"/>
      <c r="C44" s="146" t="s">
        <v>166</v>
      </c>
      <c r="D44" s="145" t="s">
        <v>68</v>
      </c>
      <c r="E44" s="54"/>
      <c r="F44" s="144"/>
      <c r="G44" s="67"/>
      <c r="H44" s="67"/>
      <c r="I44" s="67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123"/>
      <c r="U44" s="123"/>
      <c r="V44" s="54"/>
      <c r="W44" s="123"/>
      <c r="X44" s="123"/>
      <c r="Y44" s="123"/>
      <c r="Z44" s="123"/>
    </row>
    <row r="45" spans="1:26" ht="25.05" customHeight="1" x14ac:dyDescent="0.3">
      <c r="A45" s="152">
        <v>29</v>
      </c>
      <c r="B45" s="147" t="s">
        <v>137</v>
      </c>
      <c r="C45" s="153" t="s">
        <v>167</v>
      </c>
      <c r="D45" s="147" t="s">
        <v>168</v>
      </c>
      <c r="E45" s="147" t="s">
        <v>104</v>
      </c>
      <c r="F45" s="148">
        <v>24.84891</v>
      </c>
      <c r="G45" s="154"/>
      <c r="H45" s="154"/>
      <c r="I45" s="149">
        <f t="shared" ref="I45:I61" si="14">ROUND(F45*(G45+H45),2)</f>
        <v>0</v>
      </c>
      <c r="J45" s="147">
        <f t="shared" ref="J45:J61" si="15">ROUND(F45*(N45),2)</f>
        <v>0</v>
      </c>
      <c r="K45" s="150">
        <f t="shared" ref="K45:K61" si="16">ROUND(F45*(O45),2)</f>
        <v>0</v>
      </c>
      <c r="L45" s="150">
        <f t="shared" ref="L45:L61" si="17">ROUND(F45*(G45),2)</f>
        <v>0</v>
      </c>
      <c r="M45" s="150">
        <f t="shared" ref="M45:M61" si="18">ROUND(F45*(H45),2)</f>
        <v>0</v>
      </c>
      <c r="N45" s="150">
        <v>0</v>
      </c>
      <c r="O45" s="150"/>
      <c r="P45" s="155">
        <v>0.85915999999999992</v>
      </c>
      <c r="Q45" s="155"/>
      <c r="R45" s="155">
        <v>0.85915999999999992</v>
      </c>
      <c r="S45" s="155">
        <f t="shared" ref="S45:S61" si="19">ROUND(F45*(P45),3)</f>
        <v>21.349</v>
      </c>
      <c r="T45" s="151"/>
      <c r="U45" s="151"/>
      <c r="V45" s="155">
        <f t="shared" ref="V45:V61" si="20">ROUND(F45*(X45),3)</f>
        <v>0</v>
      </c>
      <c r="X45">
        <v>0</v>
      </c>
      <c r="Z45">
        <v>0</v>
      </c>
    </row>
    <row r="46" spans="1:26" ht="25.05" customHeight="1" x14ac:dyDescent="0.3">
      <c r="A46" s="152">
        <v>30</v>
      </c>
      <c r="B46" s="147" t="s">
        <v>137</v>
      </c>
      <c r="C46" s="153" t="s">
        <v>169</v>
      </c>
      <c r="D46" s="147" t="s">
        <v>170</v>
      </c>
      <c r="E46" s="147" t="s">
        <v>104</v>
      </c>
      <c r="F46" s="148">
        <v>23.326599999999999</v>
      </c>
      <c r="G46" s="154"/>
      <c r="H46" s="154"/>
      <c r="I46" s="149">
        <f t="shared" si="14"/>
        <v>0</v>
      </c>
      <c r="J46" s="147">
        <f t="shared" si="15"/>
        <v>0</v>
      </c>
      <c r="K46" s="150">
        <f t="shared" si="16"/>
        <v>0</v>
      </c>
      <c r="L46" s="150">
        <f t="shared" si="17"/>
        <v>0</v>
      </c>
      <c r="M46" s="150">
        <f t="shared" si="18"/>
        <v>0</v>
      </c>
      <c r="N46" s="150">
        <v>0</v>
      </c>
      <c r="O46" s="150"/>
      <c r="P46" s="155">
        <v>2.2121499999999998</v>
      </c>
      <c r="Q46" s="155"/>
      <c r="R46" s="155">
        <v>2.2121499999999998</v>
      </c>
      <c r="S46" s="155">
        <f t="shared" si="19"/>
        <v>51.601999999999997</v>
      </c>
      <c r="T46" s="151"/>
      <c r="U46" s="151"/>
      <c r="V46" s="155">
        <f t="shared" si="20"/>
        <v>0</v>
      </c>
      <c r="X46">
        <v>0</v>
      </c>
      <c r="Z46">
        <v>0</v>
      </c>
    </row>
    <row r="47" spans="1:26" ht="25.05" customHeight="1" x14ac:dyDescent="0.3">
      <c r="A47" s="152">
        <v>31</v>
      </c>
      <c r="B47" s="147" t="s">
        <v>137</v>
      </c>
      <c r="C47" s="153" t="s">
        <v>169</v>
      </c>
      <c r="D47" s="147" t="s">
        <v>171</v>
      </c>
      <c r="E47" s="147" t="s">
        <v>104</v>
      </c>
      <c r="F47" s="148">
        <v>93.260722999999999</v>
      </c>
      <c r="G47" s="154"/>
      <c r="H47" s="154"/>
      <c r="I47" s="149">
        <f t="shared" si="14"/>
        <v>0</v>
      </c>
      <c r="J47" s="147">
        <f t="shared" si="15"/>
        <v>0</v>
      </c>
      <c r="K47" s="150">
        <f t="shared" si="16"/>
        <v>0</v>
      </c>
      <c r="L47" s="150">
        <f t="shared" si="17"/>
        <v>0</v>
      </c>
      <c r="M47" s="150">
        <f t="shared" si="18"/>
        <v>0</v>
      </c>
      <c r="N47" s="150">
        <v>0</v>
      </c>
      <c r="O47" s="150"/>
      <c r="P47" s="155">
        <v>2.2121499999999998</v>
      </c>
      <c r="Q47" s="155"/>
      <c r="R47" s="155">
        <v>2.2121499999999998</v>
      </c>
      <c r="S47" s="155">
        <f t="shared" si="19"/>
        <v>206.30699999999999</v>
      </c>
      <c r="T47" s="151"/>
      <c r="U47" s="151"/>
      <c r="V47" s="155">
        <f t="shared" si="20"/>
        <v>0</v>
      </c>
      <c r="X47">
        <v>0</v>
      </c>
      <c r="Z47">
        <v>0</v>
      </c>
    </row>
    <row r="48" spans="1:26" ht="25.05" customHeight="1" x14ac:dyDescent="0.3">
      <c r="A48" s="152">
        <v>32</v>
      </c>
      <c r="B48" s="147" t="s">
        <v>137</v>
      </c>
      <c r="C48" s="153" t="s">
        <v>172</v>
      </c>
      <c r="D48" s="147" t="s">
        <v>173</v>
      </c>
      <c r="E48" s="147" t="s">
        <v>149</v>
      </c>
      <c r="F48" s="148">
        <v>0.25600000000000001</v>
      </c>
      <c r="G48" s="154"/>
      <c r="H48" s="154"/>
      <c r="I48" s="149">
        <f t="shared" si="14"/>
        <v>0</v>
      </c>
      <c r="J48" s="147">
        <f t="shared" si="15"/>
        <v>0</v>
      </c>
      <c r="K48" s="150">
        <f t="shared" si="16"/>
        <v>0</v>
      </c>
      <c r="L48" s="150">
        <f t="shared" si="17"/>
        <v>0</v>
      </c>
      <c r="M48" s="150">
        <f t="shared" si="18"/>
        <v>0</v>
      </c>
      <c r="N48" s="150">
        <v>0</v>
      </c>
      <c r="O48" s="150"/>
      <c r="P48" s="155">
        <v>0</v>
      </c>
      <c r="Q48" s="155"/>
      <c r="R48" s="155">
        <v>0</v>
      </c>
      <c r="S48" s="155">
        <f t="shared" si="19"/>
        <v>0</v>
      </c>
      <c r="T48" s="151"/>
      <c r="U48" s="151"/>
      <c r="V48" s="155">
        <f t="shared" si="20"/>
        <v>0</v>
      </c>
      <c r="X48">
        <v>0</v>
      </c>
      <c r="Z48">
        <v>0</v>
      </c>
    </row>
    <row r="49" spans="1:26" ht="25.05" customHeight="1" x14ac:dyDescent="0.3">
      <c r="A49" s="152">
        <v>33</v>
      </c>
      <c r="B49" s="147" t="s">
        <v>137</v>
      </c>
      <c r="C49" s="153" t="s">
        <v>174</v>
      </c>
      <c r="D49" s="147" t="s">
        <v>175</v>
      </c>
      <c r="E49" s="147" t="s">
        <v>144</v>
      </c>
      <c r="F49" s="148">
        <v>927.17280000000005</v>
      </c>
      <c r="G49" s="154"/>
      <c r="H49" s="154"/>
      <c r="I49" s="149">
        <f t="shared" si="14"/>
        <v>0</v>
      </c>
      <c r="J49" s="147">
        <f t="shared" si="15"/>
        <v>0</v>
      </c>
      <c r="K49" s="150">
        <f t="shared" si="16"/>
        <v>0</v>
      </c>
      <c r="L49" s="150">
        <f t="shared" si="17"/>
        <v>0</v>
      </c>
      <c r="M49" s="150">
        <f t="shared" si="18"/>
        <v>0</v>
      </c>
      <c r="N49" s="150">
        <v>0</v>
      </c>
      <c r="O49" s="150"/>
      <c r="P49" s="155">
        <v>2.16E-3</v>
      </c>
      <c r="Q49" s="155"/>
      <c r="R49" s="155">
        <v>2.16E-3</v>
      </c>
      <c r="S49" s="155">
        <f t="shared" si="19"/>
        <v>2.0030000000000001</v>
      </c>
      <c r="T49" s="151"/>
      <c r="U49" s="151"/>
      <c r="V49" s="155">
        <f t="shared" si="20"/>
        <v>0</v>
      </c>
      <c r="X49">
        <v>0</v>
      </c>
      <c r="Z49">
        <v>0</v>
      </c>
    </row>
    <row r="50" spans="1:26" ht="25.05" customHeight="1" x14ac:dyDescent="0.3">
      <c r="A50" s="152">
        <v>34</v>
      </c>
      <c r="B50" s="147" t="s">
        <v>137</v>
      </c>
      <c r="C50" s="153" t="s">
        <v>176</v>
      </c>
      <c r="D50" s="147" t="s">
        <v>177</v>
      </c>
      <c r="E50" s="147" t="s">
        <v>144</v>
      </c>
      <c r="F50" s="148">
        <v>927.173</v>
      </c>
      <c r="G50" s="154"/>
      <c r="H50" s="154"/>
      <c r="I50" s="149">
        <f t="shared" si="14"/>
        <v>0</v>
      </c>
      <c r="J50" s="147">
        <f t="shared" si="15"/>
        <v>0</v>
      </c>
      <c r="K50" s="150">
        <f t="shared" si="16"/>
        <v>0</v>
      </c>
      <c r="L50" s="150">
        <f t="shared" si="17"/>
        <v>0</v>
      </c>
      <c r="M50" s="150">
        <f t="shared" si="18"/>
        <v>0</v>
      </c>
      <c r="N50" s="150">
        <v>0</v>
      </c>
      <c r="O50" s="150"/>
      <c r="P50" s="155">
        <v>0</v>
      </c>
      <c r="Q50" s="155"/>
      <c r="R50" s="155">
        <v>0</v>
      </c>
      <c r="S50" s="155">
        <f t="shared" si="19"/>
        <v>0</v>
      </c>
      <c r="T50" s="151"/>
      <c r="U50" s="151"/>
      <c r="V50" s="155">
        <f t="shared" si="20"/>
        <v>0</v>
      </c>
      <c r="X50">
        <v>0</v>
      </c>
      <c r="Z50">
        <v>0</v>
      </c>
    </row>
    <row r="51" spans="1:26" ht="25.05" customHeight="1" x14ac:dyDescent="0.3">
      <c r="A51" s="152">
        <v>35</v>
      </c>
      <c r="B51" s="147" t="s">
        <v>137</v>
      </c>
      <c r="C51" s="153" t="s">
        <v>178</v>
      </c>
      <c r="D51" s="147" t="s">
        <v>179</v>
      </c>
      <c r="E51" s="147" t="s">
        <v>149</v>
      </c>
      <c r="F51" s="148">
        <v>6.8431615000000008</v>
      </c>
      <c r="G51" s="154"/>
      <c r="H51" s="154"/>
      <c r="I51" s="149">
        <f t="shared" si="14"/>
        <v>0</v>
      </c>
      <c r="J51" s="147">
        <f t="shared" si="15"/>
        <v>0</v>
      </c>
      <c r="K51" s="150">
        <f t="shared" si="16"/>
        <v>0</v>
      </c>
      <c r="L51" s="150">
        <f t="shared" si="17"/>
        <v>0</v>
      </c>
      <c r="M51" s="150">
        <f t="shared" si="18"/>
        <v>0</v>
      </c>
      <c r="N51" s="150">
        <v>0</v>
      </c>
      <c r="O51" s="150"/>
      <c r="P51" s="155">
        <v>1.0156099999999999</v>
      </c>
      <c r="Q51" s="155"/>
      <c r="R51" s="155">
        <v>1.0156099999999999</v>
      </c>
      <c r="S51" s="155">
        <f t="shared" si="19"/>
        <v>6.95</v>
      </c>
      <c r="T51" s="151"/>
      <c r="U51" s="151"/>
      <c r="V51" s="155">
        <f t="shared" si="20"/>
        <v>0</v>
      </c>
      <c r="X51">
        <v>0</v>
      </c>
      <c r="Z51">
        <v>0</v>
      </c>
    </row>
    <row r="52" spans="1:26" ht="25.05" customHeight="1" x14ac:dyDescent="0.3">
      <c r="A52" s="152">
        <v>36</v>
      </c>
      <c r="B52" s="147" t="s">
        <v>137</v>
      </c>
      <c r="C52" s="153" t="s">
        <v>180</v>
      </c>
      <c r="D52" s="147" t="s">
        <v>181</v>
      </c>
      <c r="E52" s="147" t="s">
        <v>149</v>
      </c>
      <c r="F52" s="148">
        <v>8.2110000000000003</v>
      </c>
      <c r="G52" s="154"/>
      <c r="H52" s="154"/>
      <c r="I52" s="149">
        <f t="shared" si="14"/>
        <v>0</v>
      </c>
      <c r="J52" s="147">
        <f t="shared" si="15"/>
        <v>0</v>
      </c>
      <c r="K52" s="150">
        <f t="shared" si="16"/>
        <v>0</v>
      </c>
      <c r="L52" s="150">
        <f t="shared" si="17"/>
        <v>0</v>
      </c>
      <c r="M52" s="150">
        <f t="shared" si="18"/>
        <v>0</v>
      </c>
      <c r="N52" s="150">
        <v>0</v>
      </c>
      <c r="O52" s="150"/>
      <c r="P52" s="155">
        <v>1.20296</v>
      </c>
      <c r="Q52" s="155"/>
      <c r="R52" s="155">
        <v>1.20296</v>
      </c>
      <c r="S52" s="155">
        <f t="shared" si="19"/>
        <v>9.8780000000000001</v>
      </c>
      <c r="T52" s="151"/>
      <c r="U52" s="151"/>
      <c r="V52" s="155">
        <f t="shared" si="20"/>
        <v>0</v>
      </c>
      <c r="X52">
        <v>0</v>
      </c>
      <c r="Z52">
        <v>0</v>
      </c>
    </row>
    <row r="53" spans="1:26" ht="25.05" customHeight="1" x14ac:dyDescent="0.3">
      <c r="A53" s="152">
        <v>37</v>
      </c>
      <c r="B53" s="147" t="s">
        <v>137</v>
      </c>
      <c r="C53" s="153" t="s">
        <v>182</v>
      </c>
      <c r="D53" s="147" t="s">
        <v>183</v>
      </c>
      <c r="E53" s="147" t="s">
        <v>184</v>
      </c>
      <c r="F53" s="148">
        <v>2</v>
      </c>
      <c r="G53" s="154"/>
      <c r="H53" s="154"/>
      <c r="I53" s="149">
        <f t="shared" si="14"/>
        <v>0</v>
      </c>
      <c r="J53" s="147">
        <f t="shared" si="15"/>
        <v>0</v>
      </c>
      <c r="K53" s="150">
        <f t="shared" si="16"/>
        <v>0</v>
      </c>
      <c r="L53" s="150">
        <f t="shared" si="17"/>
        <v>0</v>
      </c>
      <c r="M53" s="150">
        <f t="shared" si="18"/>
        <v>0</v>
      </c>
      <c r="N53" s="150">
        <v>0</v>
      </c>
      <c r="O53" s="150"/>
      <c r="P53" s="155">
        <v>2.256E-2</v>
      </c>
      <c r="Q53" s="155"/>
      <c r="R53" s="155">
        <v>2.256E-2</v>
      </c>
      <c r="S53" s="155">
        <f t="shared" si="19"/>
        <v>4.4999999999999998E-2</v>
      </c>
      <c r="T53" s="151"/>
      <c r="U53" s="151"/>
      <c r="V53" s="155">
        <f t="shared" si="20"/>
        <v>0</v>
      </c>
      <c r="X53">
        <v>0</v>
      </c>
      <c r="Z53">
        <v>0</v>
      </c>
    </row>
    <row r="54" spans="1:26" ht="25.05" customHeight="1" x14ac:dyDescent="0.3">
      <c r="A54" s="152">
        <v>38</v>
      </c>
      <c r="B54" s="147" t="s">
        <v>137</v>
      </c>
      <c r="C54" s="153" t="s">
        <v>185</v>
      </c>
      <c r="D54" s="147" t="s">
        <v>186</v>
      </c>
      <c r="E54" s="147" t="s">
        <v>104</v>
      </c>
      <c r="F54" s="148">
        <v>3.29</v>
      </c>
      <c r="G54" s="154"/>
      <c r="H54" s="154"/>
      <c r="I54" s="149">
        <f t="shared" si="14"/>
        <v>0</v>
      </c>
      <c r="J54" s="147">
        <f t="shared" si="15"/>
        <v>0</v>
      </c>
      <c r="K54" s="150">
        <f t="shared" si="16"/>
        <v>0</v>
      </c>
      <c r="L54" s="150">
        <f t="shared" si="17"/>
        <v>0</v>
      </c>
      <c r="M54" s="150">
        <f t="shared" si="18"/>
        <v>0</v>
      </c>
      <c r="N54" s="150">
        <v>0</v>
      </c>
      <c r="O54" s="150"/>
      <c r="P54" s="155">
        <v>2.2121599999999999</v>
      </c>
      <c r="Q54" s="155"/>
      <c r="R54" s="155">
        <v>2.2121599999999999</v>
      </c>
      <c r="S54" s="155">
        <f t="shared" si="19"/>
        <v>7.2779999999999996</v>
      </c>
      <c r="T54" s="151"/>
      <c r="U54" s="151"/>
      <c r="V54" s="155">
        <f t="shared" si="20"/>
        <v>0</v>
      </c>
      <c r="X54">
        <v>0</v>
      </c>
      <c r="Z54">
        <v>0</v>
      </c>
    </row>
    <row r="55" spans="1:26" ht="25.05" customHeight="1" x14ac:dyDescent="0.3">
      <c r="A55" s="152">
        <v>39</v>
      </c>
      <c r="B55" s="147" t="s">
        <v>137</v>
      </c>
      <c r="C55" s="153" t="s">
        <v>187</v>
      </c>
      <c r="D55" s="147" t="s">
        <v>188</v>
      </c>
      <c r="E55" s="147" t="s">
        <v>144</v>
      </c>
      <c r="F55" s="148">
        <v>36.959999999999994</v>
      </c>
      <c r="G55" s="154"/>
      <c r="H55" s="154"/>
      <c r="I55" s="149">
        <f t="shared" si="14"/>
        <v>0</v>
      </c>
      <c r="J55" s="147">
        <f t="shared" si="15"/>
        <v>0</v>
      </c>
      <c r="K55" s="150">
        <f t="shared" si="16"/>
        <v>0</v>
      </c>
      <c r="L55" s="150">
        <f t="shared" si="17"/>
        <v>0</v>
      </c>
      <c r="M55" s="150">
        <f t="shared" si="18"/>
        <v>0</v>
      </c>
      <c r="N55" s="150">
        <v>0</v>
      </c>
      <c r="O55" s="150"/>
      <c r="P55" s="155">
        <v>7.2500000000000004E-3</v>
      </c>
      <c r="Q55" s="155"/>
      <c r="R55" s="155">
        <v>7.2500000000000004E-3</v>
      </c>
      <c r="S55" s="155">
        <f t="shared" si="19"/>
        <v>0.26800000000000002</v>
      </c>
      <c r="T55" s="151"/>
      <c r="U55" s="151"/>
      <c r="V55" s="155">
        <f t="shared" si="20"/>
        <v>0</v>
      </c>
      <c r="X55">
        <v>0</v>
      </c>
      <c r="Z55">
        <v>0</v>
      </c>
    </row>
    <row r="56" spans="1:26" ht="25.05" customHeight="1" x14ac:dyDescent="0.3">
      <c r="A56" s="152">
        <v>40</v>
      </c>
      <c r="B56" s="147" t="s">
        <v>137</v>
      </c>
      <c r="C56" s="153" t="s">
        <v>189</v>
      </c>
      <c r="D56" s="147" t="s">
        <v>190</v>
      </c>
      <c r="E56" s="147" t="s">
        <v>144</v>
      </c>
      <c r="F56" s="148">
        <v>36.96</v>
      </c>
      <c r="G56" s="154"/>
      <c r="H56" s="154"/>
      <c r="I56" s="149">
        <f t="shared" si="14"/>
        <v>0</v>
      </c>
      <c r="J56" s="147">
        <f t="shared" si="15"/>
        <v>0</v>
      </c>
      <c r="K56" s="150">
        <f t="shared" si="16"/>
        <v>0</v>
      </c>
      <c r="L56" s="150">
        <f t="shared" si="17"/>
        <v>0</v>
      </c>
      <c r="M56" s="150">
        <f t="shared" si="18"/>
        <v>0</v>
      </c>
      <c r="N56" s="150">
        <v>0</v>
      </c>
      <c r="O56" s="150"/>
      <c r="P56" s="155">
        <v>0</v>
      </c>
      <c r="Q56" s="155"/>
      <c r="R56" s="155">
        <v>0</v>
      </c>
      <c r="S56" s="155">
        <f t="shared" si="19"/>
        <v>0</v>
      </c>
      <c r="T56" s="151"/>
      <c r="U56" s="151"/>
      <c r="V56" s="155">
        <f t="shared" si="20"/>
        <v>0</v>
      </c>
      <c r="X56">
        <v>0</v>
      </c>
      <c r="Z56">
        <v>0</v>
      </c>
    </row>
    <row r="57" spans="1:26" ht="25.05" customHeight="1" x14ac:dyDescent="0.3">
      <c r="A57" s="152">
        <v>41</v>
      </c>
      <c r="B57" s="147" t="s">
        <v>137</v>
      </c>
      <c r="C57" s="153" t="s">
        <v>191</v>
      </c>
      <c r="D57" s="147" t="s">
        <v>192</v>
      </c>
      <c r="E57" s="147" t="s">
        <v>144</v>
      </c>
      <c r="F57" s="148">
        <v>13.16</v>
      </c>
      <c r="G57" s="154"/>
      <c r="H57" s="154"/>
      <c r="I57" s="149">
        <f t="shared" si="14"/>
        <v>0</v>
      </c>
      <c r="J57" s="147">
        <f t="shared" si="15"/>
        <v>0</v>
      </c>
      <c r="K57" s="150">
        <f t="shared" si="16"/>
        <v>0</v>
      </c>
      <c r="L57" s="150">
        <f t="shared" si="17"/>
        <v>0</v>
      </c>
      <c r="M57" s="150">
        <f t="shared" si="18"/>
        <v>0</v>
      </c>
      <c r="N57" s="150">
        <v>0</v>
      </c>
      <c r="O57" s="150"/>
      <c r="P57" s="155">
        <v>5.5999999999999995E-4</v>
      </c>
      <c r="Q57" s="155"/>
      <c r="R57" s="155">
        <v>5.5999999999999995E-4</v>
      </c>
      <c r="S57" s="155">
        <f t="shared" si="19"/>
        <v>7.0000000000000001E-3</v>
      </c>
      <c r="T57" s="151"/>
      <c r="U57" s="151"/>
      <c r="V57" s="155">
        <f t="shared" si="20"/>
        <v>0</v>
      </c>
      <c r="X57">
        <v>0</v>
      </c>
      <c r="Z57">
        <v>0</v>
      </c>
    </row>
    <row r="58" spans="1:26" ht="25.05" customHeight="1" x14ac:dyDescent="0.3">
      <c r="A58" s="152">
        <v>42</v>
      </c>
      <c r="B58" s="147" t="s">
        <v>137</v>
      </c>
      <c r="C58" s="153" t="s">
        <v>193</v>
      </c>
      <c r="D58" s="147" t="s">
        <v>194</v>
      </c>
      <c r="E58" s="147" t="s">
        <v>149</v>
      </c>
      <c r="F58" s="148">
        <v>0</v>
      </c>
      <c r="G58" s="154"/>
      <c r="H58" s="154"/>
      <c r="I58" s="149">
        <f t="shared" si="14"/>
        <v>0</v>
      </c>
      <c r="J58" s="147">
        <f t="shared" si="15"/>
        <v>0</v>
      </c>
      <c r="K58" s="150">
        <f t="shared" si="16"/>
        <v>0</v>
      </c>
      <c r="L58" s="150">
        <f t="shared" si="17"/>
        <v>0</v>
      </c>
      <c r="M58" s="150">
        <f t="shared" si="18"/>
        <v>0</v>
      </c>
      <c r="N58" s="150">
        <v>0</v>
      </c>
      <c r="O58" s="150"/>
      <c r="P58" s="155">
        <v>1.0118199999999999</v>
      </c>
      <c r="Q58" s="155"/>
      <c r="R58" s="155">
        <v>1.0118199999999999</v>
      </c>
      <c r="S58" s="155">
        <f t="shared" si="19"/>
        <v>0</v>
      </c>
      <c r="T58" s="151"/>
      <c r="U58" s="151"/>
      <c r="V58" s="155">
        <f t="shared" si="20"/>
        <v>0</v>
      </c>
      <c r="X58">
        <v>0</v>
      </c>
      <c r="Z58">
        <v>0</v>
      </c>
    </row>
    <row r="59" spans="1:26" ht="25.05" customHeight="1" x14ac:dyDescent="0.3">
      <c r="A59" s="152">
        <v>43</v>
      </c>
      <c r="B59" s="147" t="s">
        <v>137</v>
      </c>
      <c r="C59" s="153" t="s">
        <v>195</v>
      </c>
      <c r="D59" s="147" t="s">
        <v>196</v>
      </c>
      <c r="E59" s="147" t="s">
        <v>144</v>
      </c>
      <c r="F59" s="148">
        <v>23.027999999999999</v>
      </c>
      <c r="G59" s="154"/>
      <c r="H59" s="154"/>
      <c r="I59" s="149">
        <f t="shared" si="14"/>
        <v>0</v>
      </c>
      <c r="J59" s="147">
        <f t="shared" si="15"/>
        <v>0</v>
      </c>
      <c r="K59" s="150">
        <f t="shared" si="16"/>
        <v>0</v>
      </c>
      <c r="L59" s="150">
        <f t="shared" si="17"/>
        <v>0</v>
      </c>
      <c r="M59" s="150">
        <f t="shared" si="18"/>
        <v>0</v>
      </c>
      <c r="N59" s="150">
        <v>0</v>
      </c>
      <c r="O59" s="150"/>
      <c r="P59" s="155">
        <v>0.26991999999999999</v>
      </c>
      <c r="Q59" s="155"/>
      <c r="R59" s="155">
        <v>0.26991999999999999</v>
      </c>
      <c r="S59" s="155">
        <f t="shared" si="19"/>
        <v>6.2160000000000002</v>
      </c>
      <c r="T59" s="151"/>
      <c r="U59" s="151"/>
      <c r="V59" s="155">
        <f t="shared" si="20"/>
        <v>0</v>
      </c>
      <c r="X59">
        <v>0</v>
      </c>
      <c r="Z59">
        <v>0</v>
      </c>
    </row>
    <row r="60" spans="1:26" ht="25.05" customHeight="1" x14ac:dyDescent="0.3">
      <c r="A60" s="152">
        <v>44</v>
      </c>
      <c r="B60" s="147" t="s">
        <v>197</v>
      </c>
      <c r="C60" s="153" t="s">
        <v>198</v>
      </c>
      <c r="D60" s="147" t="s">
        <v>199</v>
      </c>
      <c r="E60" s="147" t="s">
        <v>104</v>
      </c>
      <c r="F60" s="148">
        <v>0.19440000000000002</v>
      </c>
      <c r="G60" s="154"/>
      <c r="H60" s="154"/>
      <c r="I60" s="149">
        <f t="shared" si="14"/>
        <v>0</v>
      </c>
      <c r="J60" s="147">
        <f t="shared" si="15"/>
        <v>0</v>
      </c>
      <c r="K60" s="150">
        <f t="shared" si="16"/>
        <v>0</v>
      </c>
      <c r="L60" s="150">
        <f t="shared" si="17"/>
        <v>0</v>
      </c>
      <c r="M60" s="150">
        <f t="shared" si="18"/>
        <v>0</v>
      </c>
      <c r="N60" s="150">
        <v>0</v>
      </c>
      <c r="O60" s="150"/>
      <c r="P60" s="155">
        <v>1.9267799999999999</v>
      </c>
      <c r="Q60" s="155"/>
      <c r="R60" s="155">
        <v>1.9267799999999999</v>
      </c>
      <c r="S60" s="155">
        <f t="shared" si="19"/>
        <v>0.375</v>
      </c>
      <c r="T60" s="151"/>
      <c r="U60" s="151"/>
      <c r="V60" s="155">
        <f t="shared" si="20"/>
        <v>0</v>
      </c>
      <c r="X60">
        <v>0</v>
      </c>
      <c r="Z60">
        <v>0</v>
      </c>
    </row>
    <row r="61" spans="1:26" ht="25.05" customHeight="1" x14ac:dyDescent="0.3">
      <c r="A61" s="152">
        <v>45</v>
      </c>
      <c r="B61" s="147" t="s">
        <v>197</v>
      </c>
      <c r="C61" s="153" t="s">
        <v>200</v>
      </c>
      <c r="D61" s="147" t="s">
        <v>201</v>
      </c>
      <c r="E61" s="147" t="s">
        <v>149</v>
      </c>
      <c r="F61" s="148">
        <v>9.8604000000000011E-2</v>
      </c>
      <c r="G61" s="154"/>
      <c r="H61" s="154"/>
      <c r="I61" s="149">
        <f t="shared" si="14"/>
        <v>0</v>
      </c>
      <c r="J61" s="147">
        <f t="shared" si="15"/>
        <v>0</v>
      </c>
      <c r="K61" s="150">
        <f t="shared" si="16"/>
        <v>0</v>
      </c>
      <c r="L61" s="150">
        <f t="shared" si="17"/>
        <v>0</v>
      </c>
      <c r="M61" s="150">
        <f t="shared" si="18"/>
        <v>0</v>
      </c>
      <c r="N61" s="150">
        <v>0</v>
      </c>
      <c r="O61" s="150"/>
      <c r="P61" s="155">
        <v>1.0900000000000001</v>
      </c>
      <c r="Q61" s="155"/>
      <c r="R61" s="155">
        <v>1.0900000000000001</v>
      </c>
      <c r="S61" s="155">
        <f t="shared" si="19"/>
        <v>0.107</v>
      </c>
      <c r="T61" s="151"/>
      <c r="U61" s="151"/>
      <c r="V61" s="155">
        <f t="shared" si="20"/>
        <v>0</v>
      </c>
      <c r="X61">
        <v>0</v>
      </c>
      <c r="Z61">
        <v>0</v>
      </c>
    </row>
    <row r="62" spans="1:26" x14ac:dyDescent="0.3">
      <c r="A62" s="54"/>
      <c r="B62" s="54"/>
      <c r="C62" s="146" t="s">
        <v>166</v>
      </c>
      <c r="D62" s="145" t="s">
        <v>68</v>
      </c>
      <c r="E62" s="54"/>
      <c r="F62" s="144"/>
      <c r="G62" s="132">
        <f>ROUND((SUM(L44:L61))/1,2)</f>
        <v>0</v>
      </c>
      <c r="H62" s="132">
        <f>ROUND((SUM(M44:M61))/1,2)</f>
        <v>0</v>
      </c>
      <c r="I62" s="132">
        <f>ROUND((SUM(I44:I61))/1,2)</f>
        <v>0</v>
      </c>
      <c r="J62" s="54"/>
      <c r="K62" s="54"/>
      <c r="L62" s="54">
        <f>ROUND((SUM(L44:L61))/1,2)</f>
        <v>0</v>
      </c>
      <c r="M62" s="54">
        <f>ROUND((SUM(M44:M61))/1,2)</f>
        <v>0</v>
      </c>
      <c r="N62" s="54"/>
      <c r="O62" s="54"/>
      <c r="P62" s="156"/>
      <c r="Q62" s="54"/>
      <c r="R62" s="54"/>
      <c r="S62" s="156">
        <f>ROUND((SUM(S44:S61))/1,2)</f>
        <v>312.39</v>
      </c>
      <c r="T62" s="123"/>
      <c r="U62" s="123"/>
      <c r="V62" s="156">
        <f>ROUND((SUM(V44:V61))/1,2)</f>
        <v>0</v>
      </c>
      <c r="W62" s="123"/>
      <c r="X62" s="123"/>
      <c r="Y62" s="123"/>
      <c r="Z62" s="123"/>
    </row>
    <row r="63" spans="1:26" x14ac:dyDescent="0.3">
      <c r="A63" s="1"/>
      <c r="B63" s="1"/>
      <c r="C63" s="1"/>
      <c r="D63" s="1"/>
      <c r="E63" s="1"/>
      <c r="F63" s="138"/>
      <c r="G63" s="139"/>
      <c r="H63" s="139"/>
      <c r="I63" s="139"/>
      <c r="J63" s="1"/>
      <c r="K63" s="1"/>
      <c r="L63" s="1"/>
      <c r="M63" s="1"/>
      <c r="N63" s="1"/>
      <c r="O63" s="1"/>
      <c r="P63" s="1"/>
      <c r="Q63" s="1"/>
      <c r="R63" s="1"/>
      <c r="S63" s="1"/>
      <c r="V63" s="1"/>
    </row>
    <row r="64" spans="1:26" x14ac:dyDescent="0.3">
      <c r="A64" s="54"/>
      <c r="B64" s="54"/>
      <c r="C64" s="146" t="s">
        <v>202</v>
      </c>
      <c r="D64" s="145" t="s">
        <v>69</v>
      </c>
      <c r="E64" s="54"/>
      <c r="F64" s="144"/>
      <c r="G64" s="67"/>
      <c r="H64" s="67"/>
      <c r="I64" s="67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123"/>
      <c r="U64" s="123"/>
      <c r="V64" s="54"/>
      <c r="W64" s="123"/>
      <c r="X64" s="123"/>
      <c r="Y64" s="123"/>
      <c r="Z64" s="123"/>
    </row>
    <row r="65" spans="1:26" ht="25.05" customHeight="1" x14ac:dyDescent="0.3">
      <c r="A65" s="152">
        <v>46</v>
      </c>
      <c r="B65" s="147" t="s">
        <v>137</v>
      </c>
      <c r="C65" s="153" t="s">
        <v>203</v>
      </c>
      <c r="D65" s="147" t="s">
        <v>204</v>
      </c>
      <c r="E65" s="147" t="s">
        <v>104</v>
      </c>
      <c r="F65" s="148">
        <v>13.853888</v>
      </c>
      <c r="G65" s="154"/>
      <c r="H65" s="154"/>
      <c r="I65" s="149">
        <f t="shared" ref="I65:I83" si="21">ROUND(F65*(G65+H65),2)</f>
        <v>0</v>
      </c>
      <c r="J65" s="147">
        <f t="shared" ref="J65:J83" si="22">ROUND(F65*(N65),2)</f>
        <v>0</v>
      </c>
      <c r="K65" s="150">
        <f t="shared" ref="K65:K83" si="23">ROUND(F65*(O65),2)</f>
        <v>0</v>
      </c>
      <c r="L65" s="150">
        <f t="shared" ref="L65:L83" si="24">ROUND(F65*(G65),2)</f>
        <v>0</v>
      </c>
      <c r="M65" s="150">
        <f t="shared" ref="M65:M83" si="25">ROUND(F65*(H65),2)</f>
        <v>0</v>
      </c>
      <c r="N65" s="150">
        <v>0</v>
      </c>
      <c r="O65" s="150"/>
      <c r="P65" s="155">
        <v>2.3224800000000001</v>
      </c>
      <c r="Q65" s="155"/>
      <c r="R65" s="155">
        <v>2.3224800000000001</v>
      </c>
      <c r="S65" s="155">
        <f t="shared" ref="S65:S83" si="26">ROUND(F65*(P65),3)</f>
        <v>32.174999999999997</v>
      </c>
      <c r="T65" s="151"/>
      <c r="U65" s="151"/>
      <c r="V65" s="155">
        <f t="shared" ref="V65:V83" si="27">ROUND(F65*(X65),3)</f>
        <v>0</v>
      </c>
      <c r="X65">
        <v>0</v>
      </c>
      <c r="Z65">
        <v>0</v>
      </c>
    </row>
    <row r="66" spans="1:26" ht="25.05" customHeight="1" x14ac:dyDescent="0.3">
      <c r="A66" s="152">
        <v>47</v>
      </c>
      <c r="B66" s="147" t="s">
        <v>137</v>
      </c>
      <c r="C66" s="153" t="s">
        <v>205</v>
      </c>
      <c r="D66" s="147" t="s">
        <v>206</v>
      </c>
      <c r="E66" s="147" t="s">
        <v>144</v>
      </c>
      <c r="F66" s="148">
        <v>62.886300000000006</v>
      </c>
      <c r="G66" s="154"/>
      <c r="H66" s="154"/>
      <c r="I66" s="149">
        <f t="shared" si="21"/>
        <v>0</v>
      </c>
      <c r="J66" s="147">
        <f t="shared" si="22"/>
        <v>0</v>
      </c>
      <c r="K66" s="150">
        <f t="shared" si="23"/>
        <v>0</v>
      </c>
      <c r="L66" s="150">
        <f t="shared" si="24"/>
        <v>0</v>
      </c>
      <c r="M66" s="150">
        <f t="shared" si="25"/>
        <v>0</v>
      </c>
      <c r="N66" s="150">
        <v>0</v>
      </c>
      <c r="O66" s="150"/>
      <c r="P66" s="155">
        <v>4.3899999999999998E-3</v>
      </c>
      <c r="Q66" s="155"/>
      <c r="R66" s="155">
        <v>4.3899999999999998E-3</v>
      </c>
      <c r="S66" s="155">
        <f t="shared" si="26"/>
        <v>0.27600000000000002</v>
      </c>
      <c r="T66" s="151"/>
      <c r="U66" s="151"/>
      <c r="V66" s="155">
        <f t="shared" si="27"/>
        <v>0</v>
      </c>
      <c r="X66">
        <v>0</v>
      </c>
      <c r="Z66">
        <v>0</v>
      </c>
    </row>
    <row r="67" spans="1:26" ht="25.05" customHeight="1" x14ac:dyDescent="0.3">
      <c r="A67" s="152">
        <v>48</v>
      </c>
      <c r="B67" s="147" t="s">
        <v>137</v>
      </c>
      <c r="C67" s="153" t="s">
        <v>207</v>
      </c>
      <c r="D67" s="147" t="s">
        <v>208</v>
      </c>
      <c r="E67" s="147" t="s">
        <v>144</v>
      </c>
      <c r="F67" s="148">
        <v>62.886000000000003</v>
      </c>
      <c r="G67" s="154"/>
      <c r="H67" s="154"/>
      <c r="I67" s="149">
        <f t="shared" si="21"/>
        <v>0</v>
      </c>
      <c r="J67" s="147">
        <f t="shared" si="22"/>
        <v>0</v>
      </c>
      <c r="K67" s="150">
        <f t="shared" si="23"/>
        <v>0</v>
      </c>
      <c r="L67" s="150">
        <f t="shared" si="24"/>
        <v>0</v>
      </c>
      <c r="M67" s="150">
        <f t="shared" si="25"/>
        <v>0</v>
      </c>
      <c r="N67" s="150">
        <v>0</v>
      </c>
      <c r="O67" s="150"/>
      <c r="P67" s="155">
        <v>0</v>
      </c>
      <c r="Q67" s="155"/>
      <c r="R67" s="155">
        <v>0</v>
      </c>
      <c r="S67" s="155">
        <f t="shared" si="26"/>
        <v>0</v>
      </c>
      <c r="T67" s="151"/>
      <c r="U67" s="151"/>
      <c r="V67" s="155">
        <f t="shared" si="27"/>
        <v>0</v>
      </c>
      <c r="X67">
        <v>0</v>
      </c>
      <c r="Z67">
        <v>0</v>
      </c>
    </row>
    <row r="68" spans="1:26" ht="25.05" customHeight="1" x14ac:dyDescent="0.3">
      <c r="A68" s="152">
        <v>49</v>
      </c>
      <c r="B68" s="147" t="s">
        <v>137</v>
      </c>
      <c r="C68" s="153" t="s">
        <v>209</v>
      </c>
      <c r="D68" s="147" t="s">
        <v>210</v>
      </c>
      <c r="E68" s="147" t="s">
        <v>144</v>
      </c>
      <c r="F68" s="148">
        <v>31.3005</v>
      </c>
      <c r="G68" s="154"/>
      <c r="H68" s="154"/>
      <c r="I68" s="149">
        <f t="shared" si="21"/>
        <v>0</v>
      </c>
      <c r="J68" s="147">
        <f t="shared" si="22"/>
        <v>0</v>
      </c>
      <c r="K68" s="150">
        <f t="shared" si="23"/>
        <v>0</v>
      </c>
      <c r="L68" s="150">
        <f t="shared" si="24"/>
        <v>0</v>
      </c>
      <c r="M68" s="150">
        <f t="shared" si="25"/>
        <v>0</v>
      </c>
      <c r="N68" s="150">
        <v>0</v>
      </c>
      <c r="O68" s="150"/>
      <c r="P68" s="155">
        <v>3.8700000000000002E-3</v>
      </c>
      <c r="Q68" s="155"/>
      <c r="R68" s="155">
        <v>3.8700000000000002E-3</v>
      </c>
      <c r="S68" s="155">
        <f t="shared" si="26"/>
        <v>0.121</v>
      </c>
      <c r="T68" s="151"/>
      <c r="U68" s="151"/>
      <c r="V68" s="155">
        <f t="shared" si="27"/>
        <v>0</v>
      </c>
      <c r="X68">
        <v>0</v>
      </c>
      <c r="Z68">
        <v>0</v>
      </c>
    </row>
    <row r="69" spans="1:26" ht="25.05" customHeight="1" x14ac:dyDescent="0.3">
      <c r="A69" s="152">
        <v>50</v>
      </c>
      <c r="B69" s="147" t="s">
        <v>137</v>
      </c>
      <c r="C69" s="153" t="s">
        <v>211</v>
      </c>
      <c r="D69" s="147" t="s">
        <v>212</v>
      </c>
      <c r="E69" s="147" t="s">
        <v>144</v>
      </c>
      <c r="F69" s="148">
        <v>31.3</v>
      </c>
      <c r="G69" s="154"/>
      <c r="H69" s="154"/>
      <c r="I69" s="149">
        <f t="shared" si="21"/>
        <v>0</v>
      </c>
      <c r="J69" s="147">
        <f t="shared" si="22"/>
        <v>0</v>
      </c>
      <c r="K69" s="150">
        <f t="shared" si="23"/>
        <v>0</v>
      </c>
      <c r="L69" s="150">
        <f t="shared" si="24"/>
        <v>0</v>
      </c>
      <c r="M69" s="150">
        <f t="shared" si="25"/>
        <v>0</v>
      </c>
      <c r="N69" s="150">
        <v>0</v>
      </c>
      <c r="O69" s="150"/>
      <c r="P69" s="155">
        <v>0</v>
      </c>
      <c r="Q69" s="155"/>
      <c r="R69" s="155">
        <v>0</v>
      </c>
      <c r="S69" s="155">
        <f t="shared" si="26"/>
        <v>0</v>
      </c>
      <c r="T69" s="151"/>
      <c r="U69" s="151"/>
      <c r="V69" s="155">
        <f t="shared" si="27"/>
        <v>0</v>
      </c>
      <c r="X69">
        <v>0</v>
      </c>
      <c r="Z69">
        <v>0</v>
      </c>
    </row>
    <row r="70" spans="1:26" ht="25.05" customHeight="1" x14ac:dyDescent="0.3">
      <c r="A70" s="152">
        <v>51</v>
      </c>
      <c r="B70" s="147" t="s">
        <v>137</v>
      </c>
      <c r="C70" s="153" t="s">
        <v>213</v>
      </c>
      <c r="D70" s="147" t="s">
        <v>214</v>
      </c>
      <c r="E70" s="147" t="s">
        <v>149</v>
      </c>
      <c r="F70" s="148">
        <v>1.9800000000000002E-2</v>
      </c>
      <c r="G70" s="154"/>
      <c r="H70" s="154"/>
      <c r="I70" s="149">
        <f t="shared" si="21"/>
        <v>0</v>
      </c>
      <c r="J70" s="147">
        <f t="shared" si="22"/>
        <v>0</v>
      </c>
      <c r="K70" s="150">
        <f t="shared" si="23"/>
        <v>0</v>
      </c>
      <c r="L70" s="150">
        <f t="shared" si="24"/>
        <v>0</v>
      </c>
      <c r="M70" s="150">
        <f t="shared" si="25"/>
        <v>0</v>
      </c>
      <c r="N70" s="150">
        <v>0</v>
      </c>
      <c r="O70" s="150"/>
      <c r="P70" s="155">
        <v>1.01688</v>
      </c>
      <c r="Q70" s="155"/>
      <c r="R70" s="155">
        <v>1.01688</v>
      </c>
      <c r="S70" s="155">
        <f t="shared" si="26"/>
        <v>0.02</v>
      </c>
      <c r="T70" s="151"/>
      <c r="U70" s="151"/>
      <c r="V70" s="155">
        <f t="shared" si="27"/>
        <v>0</v>
      </c>
      <c r="X70">
        <v>0</v>
      </c>
      <c r="Z70">
        <v>0</v>
      </c>
    </row>
    <row r="71" spans="1:26" ht="25.05" customHeight="1" x14ac:dyDescent="0.3">
      <c r="A71" s="152">
        <v>52</v>
      </c>
      <c r="B71" s="147" t="s">
        <v>137</v>
      </c>
      <c r="C71" s="153" t="s">
        <v>215</v>
      </c>
      <c r="D71" s="147" t="s">
        <v>216</v>
      </c>
      <c r="E71" s="147" t="s">
        <v>104</v>
      </c>
      <c r="F71" s="148">
        <v>3.01</v>
      </c>
      <c r="G71" s="154"/>
      <c r="H71" s="154"/>
      <c r="I71" s="149">
        <f t="shared" si="21"/>
        <v>0</v>
      </c>
      <c r="J71" s="147">
        <f t="shared" si="22"/>
        <v>0</v>
      </c>
      <c r="K71" s="150">
        <f t="shared" si="23"/>
        <v>0</v>
      </c>
      <c r="L71" s="150">
        <f t="shared" si="24"/>
        <v>0</v>
      </c>
      <c r="M71" s="150">
        <f t="shared" si="25"/>
        <v>0</v>
      </c>
      <c r="N71" s="150">
        <v>0</v>
      </c>
      <c r="O71" s="150"/>
      <c r="P71" s="155">
        <v>2.34544</v>
      </c>
      <c r="Q71" s="155"/>
      <c r="R71" s="155">
        <v>2.34544</v>
      </c>
      <c r="S71" s="155">
        <f t="shared" si="26"/>
        <v>7.06</v>
      </c>
      <c r="T71" s="151"/>
      <c r="U71" s="151"/>
      <c r="V71" s="155">
        <f t="shared" si="27"/>
        <v>0</v>
      </c>
      <c r="X71">
        <v>0</v>
      </c>
      <c r="Z71">
        <v>0</v>
      </c>
    </row>
    <row r="72" spans="1:26" ht="25.05" customHeight="1" x14ac:dyDescent="0.3">
      <c r="A72" s="152">
        <v>53</v>
      </c>
      <c r="B72" s="147" t="s">
        <v>137</v>
      </c>
      <c r="C72" s="153" t="s">
        <v>217</v>
      </c>
      <c r="D72" s="147" t="s">
        <v>218</v>
      </c>
      <c r="E72" s="147" t="s">
        <v>144</v>
      </c>
      <c r="F72" s="148">
        <v>21.9</v>
      </c>
      <c r="G72" s="154"/>
      <c r="H72" s="154"/>
      <c r="I72" s="149">
        <f t="shared" si="21"/>
        <v>0</v>
      </c>
      <c r="J72" s="147">
        <f t="shared" si="22"/>
        <v>0</v>
      </c>
      <c r="K72" s="150">
        <f t="shared" si="23"/>
        <v>0</v>
      </c>
      <c r="L72" s="150">
        <f t="shared" si="24"/>
        <v>0</v>
      </c>
      <c r="M72" s="150">
        <f t="shared" si="25"/>
        <v>0</v>
      </c>
      <c r="N72" s="150">
        <v>0</v>
      </c>
      <c r="O72" s="150"/>
      <c r="P72" s="155">
        <v>3.4099999999999998E-3</v>
      </c>
      <c r="Q72" s="155"/>
      <c r="R72" s="155">
        <v>3.4099999999999998E-3</v>
      </c>
      <c r="S72" s="155">
        <f t="shared" si="26"/>
        <v>7.4999999999999997E-2</v>
      </c>
      <c r="T72" s="151"/>
      <c r="U72" s="151"/>
      <c r="V72" s="155">
        <f t="shared" si="27"/>
        <v>0</v>
      </c>
      <c r="X72">
        <v>0</v>
      </c>
      <c r="Z72">
        <v>0</v>
      </c>
    </row>
    <row r="73" spans="1:26" ht="25.05" customHeight="1" x14ac:dyDescent="0.3">
      <c r="A73" s="152">
        <v>54</v>
      </c>
      <c r="B73" s="147" t="s">
        <v>137</v>
      </c>
      <c r="C73" s="153" t="s">
        <v>219</v>
      </c>
      <c r="D73" s="147" t="s">
        <v>220</v>
      </c>
      <c r="E73" s="147" t="s">
        <v>144</v>
      </c>
      <c r="F73" s="148">
        <v>21.9</v>
      </c>
      <c r="G73" s="154"/>
      <c r="H73" s="154"/>
      <c r="I73" s="149">
        <f t="shared" si="21"/>
        <v>0</v>
      </c>
      <c r="J73" s="147">
        <f t="shared" si="22"/>
        <v>0</v>
      </c>
      <c r="K73" s="150">
        <f t="shared" si="23"/>
        <v>0</v>
      </c>
      <c r="L73" s="150">
        <f t="shared" si="24"/>
        <v>0</v>
      </c>
      <c r="M73" s="150">
        <f t="shared" si="25"/>
        <v>0</v>
      </c>
      <c r="N73" s="150">
        <v>0</v>
      </c>
      <c r="O73" s="150"/>
      <c r="P73" s="155">
        <v>0</v>
      </c>
      <c r="Q73" s="155"/>
      <c r="R73" s="155">
        <v>0</v>
      </c>
      <c r="S73" s="155">
        <f t="shared" si="26"/>
        <v>0</v>
      </c>
      <c r="T73" s="151"/>
      <c r="U73" s="151"/>
      <c r="V73" s="155">
        <f t="shared" si="27"/>
        <v>0</v>
      </c>
      <c r="X73">
        <v>0</v>
      </c>
      <c r="Z73">
        <v>0</v>
      </c>
    </row>
    <row r="74" spans="1:26" ht="25.05" customHeight="1" x14ac:dyDescent="0.3">
      <c r="A74" s="152">
        <v>55</v>
      </c>
      <c r="B74" s="147" t="s">
        <v>137</v>
      </c>
      <c r="C74" s="153" t="s">
        <v>221</v>
      </c>
      <c r="D74" s="147" t="s">
        <v>222</v>
      </c>
      <c r="E74" s="147" t="s">
        <v>149</v>
      </c>
      <c r="F74" s="148">
        <v>0</v>
      </c>
      <c r="G74" s="154"/>
      <c r="H74" s="154"/>
      <c r="I74" s="149">
        <f t="shared" si="21"/>
        <v>0</v>
      </c>
      <c r="J74" s="147">
        <f t="shared" si="22"/>
        <v>0</v>
      </c>
      <c r="K74" s="150">
        <f t="shared" si="23"/>
        <v>0</v>
      </c>
      <c r="L74" s="150">
        <f t="shared" si="24"/>
        <v>0</v>
      </c>
      <c r="M74" s="150">
        <f t="shared" si="25"/>
        <v>0</v>
      </c>
      <c r="N74" s="150">
        <v>0</v>
      </c>
      <c r="O74" s="150"/>
      <c r="P74" s="155">
        <v>1.0675399999999999</v>
      </c>
      <c r="Q74" s="155"/>
      <c r="R74" s="155">
        <v>1.0675399999999999</v>
      </c>
      <c r="S74" s="155">
        <f t="shared" si="26"/>
        <v>0</v>
      </c>
      <c r="T74" s="151"/>
      <c r="U74" s="151"/>
      <c r="V74" s="155">
        <f t="shared" si="27"/>
        <v>0</v>
      </c>
      <c r="X74">
        <v>0</v>
      </c>
      <c r="Z74">
        <v>0</v>
      </c>
    </row>
    <row r="75" spans="1:26" ht="25.05" customHeight="1" x14ac:dyDescent="0.3">
      <c r="A75" s="152">
        <v>56</v>
      </c>
      <c r="B75" s="147" t="s">
        <v>223</v>
      </c>
      <c r="C75" s="153" t="s">
        <v>224</v>
      </c>
      <c r="D75" s="147" t="s">
        <v>225</v>
      </c>
      <c r="E75" s="147" t="s">
        <v>184</v>
      </c>
      <c r="F75" s="148">
        <v>19</v>
      </c>
      <c r="G75" s="154"/>
      <c r="H75" s="154"/>
      <c r="I75" s="149">
        <f t="shared" si="21"/>
        <v>0</v>
      </c>
      <c r="J75" s="147">
        <f t="shared" si="22"/>
        <v>0</v>
      </c>
      <c r="K75" s="150">
        <f t="shared" si="23"/>
        <v>0</v>
      </c>
      <c r="L75" s="150">
        <f t="shared" si="24"/>
        <v>0</v>
      </c>
      <c r="M75" s="150">
        <f t="shared" si="25"/>
        <v>0</v>
      </c>
      <c r="N75" s="150">
        <v>0</v>
      </c>
      <c r="O75" s="150"/>
      <c r="P75" s="155">
        <v>3.2200000000000002E-3</v>
      </c>
      <c r="Q75" s="155"/>
      <c r="R75" s="155">
        <v>3.2200000000000002E-3</v>
      </c>
      <c r="S75" s="155">
        <f t="shared" si="26"/>
        <v>6.0999999999999999E-2</v>
      </c>
      <c r="T75" s="151"/>
      <c r="U75" s="151"/>
      <c r="V75" s="155">
        <f t="shared" si="27"/>
        <v>0</v>
      </c>
      <c r="X75">
        <v>0</v>
      </c>
      <c r="Z75">
        <v>0</v>
      </c>
    </row>
    <row r="76" spans="1:26" ht="25.05" customHeight="1" x14ac:dyDescent="0.3">
      <c r="A76" s="152">
        <v>57</v>
      </c>
      <c r="B76" s="147" t="s">
        <v>226</v>
      </c>
      <c r="C76" s="153" t="s">
        <v>227</v>
      </c>
      <c r="D76" s="147" t="s">
        <v>228</v>
      </c>
      <c r="E76" s="147" t="s">
        <v>184</v>
      </c>
      <c r="F76" s="148">
        <v>172</v>
      </c>
      <c r="G76" s="154"/>
      <c r="H76" s="154"/>
      <c r="I76" s="149">
        <f t="shared" si="21"/>
        <v>0</v>
      </c>
      <c r="J76" s="147">
        <f t="shared" si="22"/>
        <v>0</v>
      </c>
      <c r="K76" s="150">
        <f t="shared" si="23"/>
        <v>0</v>
      </c>
      <c r="L76" s="150">
        <f t="shared" si="24"/>
        <v>0</v>
      </c>
      <c r="M76" s="150">
        <f t="shared" si="25"/>
        <v>0</v>
      </c>
      <c r="N76" s="150">
        <v>0</v>
      </c>
      <c r="O76" s="150"/>
      <c r="P76" s="155">
        <v>0.09</v>
      </c>
      <c r="Q76" s="155"/>
      <c r="R76" s="155">
        <v>0.09</v>
      </c>
      <c r="S76" s="155">
        <f t="shared" si="26"/>
        <v>15.48</v>
      </c>
      <c r="T76" s="151"/>
      <c r="U76" s="151"/>
      <c r="V76" s="155">
        <f t="shared" si="27"/>
        <v>0</v>
      </c>
      <c r="X76">
        <v>0</v>
      </c>
      <c r="Z76">
        <v>0</v>
      </c>
    </row>
    <row r="77" spans="1:26" ht="25.05" customHeight="1" x14ac:dyDescent="0.3">
      <c r="A77" s="152">
        <v>58</v>
      </c>
      <c r="B77" s="147" t="s">
        <v>197</v>
      </c>
      <c r="C77" s="153" t="s">
        <v>229</v>
      </c>
      <c r="D77" s="147" t="s">
        <v>230</v>
      </c>
      <c r="E77" s="147" t="s">
        <v>184</v>
      </c>
      <c r="F77" s="148">
        <v>12</v>
      </c>
      <c r="G77" s="154"/>
      <c r="H77" s="154"/>
      <c r="I77" s="149">
        <f t="shared" si="21"/>
        <v>0</v>
      </c>
      <c r="J77" s="147">
        <f t="shared" si="22"/>
        <v>0</v>
      </c>
      <c r="K77" s="150">
        <f t="shared" si="23"/>
        <v>0</v>
      </c>
      <c r="L77" s="150">
        <f t="shared" si="24"/>
        <v>0</v>
      </c>
      <c r="M77" s="150">
        <f t="shared" si="25"/>
        <v>0</v>
      </c>
      <c r="N77" s="150">
        <v>0</v>
      </c>
      <c r="O77" s="150"/>
      <c r="P77" s="155">
        <v>6.268E-2</v>
      </c>
      <c r="Q77" s="155"/>
      <c r="R77" s="155">
        <v>6.268E-2</v>
      </c>
      <c r="S77" s="155">
        <f t="shared" si="26"/>
        <v>0.752</v>
      </c>
      <c r="T77" s="151"/>
      <c r="U77" s="151"/>
      <c r="V77" s="155">
        <f t="shared" si="27"/>
        <v>0</v>
      </c>
      <c r="X77">
        <v>0</v>
      </c>
      <c r="Z77">
        <v>0</v>
      </c>
    </row>
    <row r="78" spans="1:26" ht="25.05" customHeight="1" x14ac:dyDescent="0.3">
      <c r="A78" s="162">
        <v>59</v>
      </c>
      <c r="B78" s="157" t="s">
        <v>231</v>
      </c>
      <c r="C78" s="163" t="s">
        <v>232</v>
      </c>
      <c r="D78" s="157" t="s">
        <v>233</v>
      </c>
      <c r="E78" s="157" t="s">
        <v>234</v>
      </c>
      <c r="F78" s="158">
        <v>16.16</v>
      </c>
      <c r="G78" s="164"/>
      <c r="H78" s="164"/>
      <c r="I78" s="159">
        <f t="shared" si="21"/>
        <v>0</v>
      </c>
      <c r="J78" s="157">
        <f t="shared" si="22"/>
        <v>0</v>
      </c>
      <c r="K78" s="160">
        <f t="shared" si="23"/>
        <v>0</v>
      </c>
      <c r="L78" s="160">
        <f t="shared" si="24"/>
        <v>0</v>
      </c>
      <c r="M78" s="160">
        <f t="shared" si="25"/>
        <v>0</v>
      </c>
      <c r="N78" s="160">
        <v>0</v>
      </c>
      <c r="O78" s="160"/>
      <c r="P78" s="165">
        <v>0.37</v>
      </c>
      <c r="Q78" s="165"/>
      <c r="R78" s="165">
        <v>0.37</v>
      </c>
      <c r="S78" s="165">
        <f t="shared" si="26"/>
        <v>5.9790000000000001</v>
      </c>
      <c r="T78" s="161"/>
      <c r="U78" s="161"/>
      <c r="V78" s="165">
        <f t="shared" si="27"/>
        <v>0</v>
      </c>
      <c r="X78">
        <v>0</v>
      </c>
      <c r="Z78">
        <v>0</v>
      </c>
    </row>
    <row r="79" spans="1:26" ht="25.05" customHeight="1" x14ac:dyDescent="0.3">
      <c r="A79" s="162">
        <v>60</v>
      </c>
      <c r="B79" s="157" t="s">
        <v>231</v>
      </c>
      <c r="C79" s="163" t="s">
        <v>235</v>
      </c>
      <c r="D79" s="157" t="s">
        <v>236</v>
      </c>
      <c r="E79" s="157" t="s">
        <v>234</v>
      </c>
      <c r="F79" s="158">
        <v>3.03</v>
      </c>
      <c r="G79" s="164"/>
      <c r="H79" s="164"/>
      <c r="I79" s="159">
        <f t="shared" si="21"/>
        <v>0</v>
      </c>
      <c r="J79" s="157">
        <f t="shared" si="22"/>
        <v>0</v>
      </c>
      <c r="K79" s="160">
        <f t="shared" si="23"/>
        <v>0</v>
      </c>
      <c r="L79" s="160">
        <f t="shared" si="24"/>
        <v>0</v>
      </c>
      <c r="M79" s="160">
        <f t="shared" si="25"/>
        <v>0</v>
      </c>
      <c r="N79" s="160">
        <v>0</v>
      </c>
      <c r="O79" s="160"/>
      <c r="P79" s="165">
        <v>0.11799999999999999</v>
      </c>
      <c r="Q79" s="165"/>
      <c r="R79" s="165">
        <v>0.11799999999999999</v>
      </c>
      <c r="S79" s="165">
        <f t="shared" si="26"/>
        <v>0.35799999999999998</v>
      </c>
      <c r="T79" s="161"/>
      <c r="U79" s="161"/>
      <c r="V79" s="165">
        <f t="shared" si="27"/>
        <v>0</v>
      </c>
      <c r="X79">
        <v>0</v>
      </c>
      <c r="Z79">
        <v>0</v>
      </c>
    </row>
    <row r="80" spans="1:26" ht="25.05" customHeight="1" x14ac:dyDescent="0.3">
      <c r="A80" s="162">
        <v>61</v>
      </c>
      <c r="B80" s="157" t="s">
        <v>231</v>
      </c>
      <c r="C80" s="163" t="s">
        <v>237</v>
      </c>
      <c r="D80" s="157" t="s">
        <v>238</v>
      </c>
      <c r="E80" s="157" t="s">
        <v>234</v>
      </c>
      <c r="F80" s="158">
        <v>40.4</v>
      </c>
      <c r="G80" s="164"/>
      <c r="H80" s="164"/>
      <c r="I80" s="159">
        <f t="shared" si="21"/>
        <v>0</v>
      </c>
      <c r="J80" s="157">
        <f t="shared" si="22"/>
        <v>0</v>
      </c>
      <c r="K80" s="160">
        <f t="shared" si="23"/>
        <v>0</v>
      </c>
      <c r="L80" s="160">
        <f t="shared" si="24"/>
        <v>0</v>
      </c>
      <c r="M80" s="160">
        <f t="shared" si="25"/>
        <v>0</v>
      </c>
      <c r="N80" s="160">
        <v>0</v>
      </c>
      <c r="O80" s="160"/>
      <c r="P80" s="165">
        <v>0.23799999999999999</v>
      </c>
      <c r="Q80" s="165"/>
      <c r="R80" s="165">
        <v>0.23799999999999999</v>
      </c>
      <c r="S80" s="165">
        <f t="shared" si="26"/>
        <v>9.6150000000000002</v>
      </c>
      <c r="T80" s="161"/>
      <c r="U80" s="161"/>
      <c r="V80" s="165">
        <f t="shared" si="27"/>
        <v>0</v>
      </c>
      <c r="X80">
        <v>0</v>
      </c>
      <c r="Z80">
        <v>0</v>
      </c>
    </row>
    <row r="81" spans="1:26" ht="25.05" customHeight="1" x14ac:dyDescent="0.3">
      <c r="A81" s="162">
        <v>62</v>
      </c>
      <c r="B81" s="157" t="s">
        <v>231</v>
      </c>
      <c r="C81" s="163" t="s">
        <v>239</v>
      </c>
      <c r="D81" s="157" t="s">
        <v>240</v>
      </c>
      <c r="E81" s="157" t="s">
        <v>234</v>
      </c>
      <c r="F81" s="158">
        <v>52.52</v>
      </c>
      <c r="G81" s="164"/>
      <c r="H81" s="164"/>
      <c r="I81" s="159">
        <f t="shared" si="21"/>
        <v>0</v>
      </c>
      <c r="J81" s="157">
        <f t="shared" si="22"/>
        <v>0</v>
      </c>
      <c r="K81" s="160">
        <f t="shared" si="23"/>
        <v>0</v>
      </c>
      <c r="L81" s="160">
        <f t="shared" si="24"/>
        <v>0</v>
      </c>
      <c r="M81" s="160">
        <f t="shared" si="25"/>
        <v>0</v>
      </c>
      <c r="N81" s="160">
        <v>0</v>
      </c>
      <c r="O81" s="160"/>
      <c r="P81" s="165">
        <v>0.23799999999999999</v>
      </c>
      <c r="Q81" s="165"/>
      <c r="R81" s="165">
        <v>0.23799999999999999</v>
      </c>
      <c r="S81" s="165">
        <f t="shared" si="26"/>
        <v>12.5</v>
      </c>
      <c r="T81" s="161"/>
      <c r="U81" s="161"/>
      <c r="V81" s="165">
        <f t="shared" si="27"/>
        <v>0</v>
      </c>
      <c r="X81">
        <v>0</v>
      </c>
      <c r="Z81">
        <v>0</v>
      </c>
    </row>
    <row r="82" spans="1:26" ht="25.05" customHeight="1" x14ac:dyDescent="0.3">
      <c r="A82" s="162">
        <v>63</v>
      </c>
      <c r="B82" s="157" t="s">
        <v>231</v>
      </c>
      <c r="C82" s="163" t="s">
        <v>241</v>
      </c>
      <c r="D82" s="157" t="s">
        <v>242</v>
      </c>
      <c r="E82" s="157" t="s">
        <v>234</v>
      </c>
      <c r="F82" s="158">
        <v>80.8</v>
      </c>
      <c r="G82" s="164"/>
      <c r="H82" s="164"/>
      <c r="I82" s="159">
        <f t="shared" si="21"/>
        <v>0</v>
      </c>
      <c r="J82" s="157">
        <f t="shared" si="22"/>
        <v>0</v>
      </c>
      <c r="K82" s="160">
        <f t="shared" si="23"/>
        <v>0</v>
      </c>
      <c r="L82" s="160">
        <f t="shared" si="24"/>
        <v>0</v>
      </c>
      <c r="M82" s="160">
        <f t="shared" si="25"/>
        <v>0</v>
      </c>
      <c r="N82" s="160">
        <v>0</v>
      </c>
      <c r="O82" s="160"/>
      <c r="P82" s="165">
        <v>0.23799999999999999</v>
      </c>
      <c r="Q82" s="165"/>
      <c r="R82" s="165">
        <v>0.23799999999999999</v>
      </c>
      <c r="S82" s="165">
        <f t="shared" si="26"/>
        <v>19.23</v>
      </c>
      <c r="T82" s="161"/>
      <c r="U82" s="161"/>
      <c r="V82" s="165">
        <f t="shared" si="27"/>
        <v>0</v>
      </c>
      <c r="X82">
        <v>0</v>
      </c>
      <c r="Z82">
        <v>0</v>
      </c>
    </row>
    <row r="83" spans="1:26" ht="25.05" customHeight="1" x14ac:dyDescent="0.3">
      <c r="A83" s="162">
        <v>64</v>
      </c>
      <c r="B83" s="157" t="s">
        <v>231</v>
      </c>
      <c r="C83" s="163" t="s">
        <v>243</v>
      </c>
      <c r="D83" s="157" t="s">
        <v>244</v>
      </c>
      <c r="E83" s="157" t="s">
        <v>245</v>
      </c>
      <c r="F83" s="158">
        <v>1</v>
      </c>
      <c r="G83" s="164"/>
      <c r="H83" s="164"/>
      <c r="I83" s="159">
        <f t="shared" si="21"/>
        <v>0</v>
      </c>
      <c r="J83" s="157">
        <f t="shared" si="22"/>
        <v>0</v>
      </c>
      <c r="K83" s="160">
        <f t="shared" si="23"/>
        <v>0</v>
      </c>
      <c r="L83" s="160">
        <f t="shared" si="24"/>
        <v>0</v>
      </c>
      <c r="M83" s="160">
        <f t="shared" si="25"/>
        <v>0</v>
      </c>
      <c r="N83" s="160">
        <v>0</v>
      </c>
      <c r="O83" s="160"/>
      <c r="P83" s="165">
        <v>0.23799999999999999</v>
      </c>
      <c r="Q83" s="165"/>
      <c r="R83" s="165">
        <v>0.23799999999999999</v>
      </c>
      <c r="S83" s="165">
        <f t="shared" si="26"/>
        <v>0.23799999999999999</v>
      </c>
      <c r="T83" s="161"/>
      <c r="U83" s="161"/>
      <c r="V83" s="165">
        <f t="shared" si="27"/>
        <v>0</v>
      </c>
      <c r="X83">
        <v>0</v>
      </c>
      <c r="Z83">
        <v>0</v>
      </c>
    </row>
    <row r="84" spans="1:26" x14ac:dyDescent="0.3">
      <c r="A84" s="54"/>
      <c r="B84" s="54"/>
      <c r="C84" s="146" t="s">
        <v>202</v>
      </c>
      <c r="D84" s="145" t="s">
        <v>69</v>
      </c>
      <c r="E84" s="54"/>
      <c r="F84" s="144"/>
      <c r="G84" s="132">
        <f>ROUND((SUM(L64:L83))/1,2)</f>
        <v>0</v>
      </c>
      <c r="H84" s="132">
        <f>ROUND((SUM(M64:M83))/1,2)</f>
        <v>0</v>
      </c>
      <c r="I84" s="132">
        <f>ROUND((SUM(I64:I83))/1,2)</f>
        <v>0</v>
      </c>
      <c r="J84" s="54"/>
      <c r="K84" s="54"/>
      <c r="L84" s="54">
        <f>ROUND((SUM(L64:L83))/1,2)</f>
        <v>0</v>
      </c>
      <c r="M84" s="54">
        <f>ROUND((SUM(M64:M83))/1,2)</f>
        <v>0</v>
      </c>
      <c r="N84" s="54"/>
      <c r="O84" s="54"/>
      <c r="P84" s="156"/>
      <c r="Q84" s="54"/>
      <c r="R84" s="54"/>
      <c r="S84" s="156">
        <f>ROUND((SUM(S64:S83))/1,2)</f>
        <v>103.94</v>
      </c>
      <c r="T84" s="123"/>
      <c r="U84" s="123"/>
      <c r="V84" s="156">
        <f>ROUND((SUM(V64:V83))/1,2)</f>
        <v>0</v>
      </c>
      <c r="W84" s="123"/>
      <c r="X84" s="123"/>
      <c r="Y84" s="123"/>
      <c r="Z84" s="123"/>
    </row>
    <row r="85" spans="1:26" x14ac:dyDescent="0.3">
      <c r="A85" s="1"/>
      <c r="B85" s="1"/>
      <c r="C85" s="1"/>
      <c r="D85" s="1"/>
      <c r="E85" s="1"/>
      <c r="F85" s="138"/>
      <c r="G85" s="139"/>
      <c r="H85" s="139"/>
      <c r="I85" s="139"/>
      <c r="J85" s="1"/>
      <c r="K85" s="1"/>
      <c r="L85" s="1"/>
      <c r="M85" s="1"/>
      <c r="N85" s="1"/>
      <c r="O85" s="1"/>
      <c r="P85" s="1"/>
      <c r="Q85" s="1"/>
      <c r="R85" s="1"/>
      <c r="S85" s="1"/>
      <c r="V85" s="1"/>
    </row>
    <row r="86" spans="1:26" x14ac:dyDescent="0.3">
      <c r="A86" s="54"/>
      <c r="B86" s="54"/>
      <c r="C86" s="146" t="s">
        <v>246</v>
      </c>
      <c r="D86" s="145" t="s">
        <v>70</v>
      </c>
      <c r="E86" s="54"/>
      <c r="F86" s="144"/>
      <c r="G86" s="67"/>
      <c r="H86" s="67"/>
      <c r="I86" s="67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123"/>
      <c r="U86" s="123"/>
      <c r="V86" s="54"/>
      <c r="W86" s="123"/>
      <c r="X86" s="123"/>
      <c r="Y86" s="123"/>
      <c r="Z86" s="123"/>
    </row>
    <row r="87" spans="1:26" ht="25.05" customHeight="1" x14ac:dyDescent="0.3">
      <c r="A87" s="152">
        <v>65</v>
      </c>
      <c r="B87" s="147" t="s">
        <v>137</v>
      </c>
      <c r="C87" s="153" t="s">
        <v>247</v>
      </c>
      <c r="D87" s="147" t="s">
        <v>248</v>
      </c>
      <c r="E87" s="147" t="s">
        <v>104</v>
      </c>
      <c r="F87" s="148">
        <v>16.900000000000002</v>
      </c>
      <c r="G87" s="154"/>
      <c r="H87" s="154"/>
      <c r="I87" s="149">
        <f>ROUND(F87*(G87+H87),2)</f>
        <v>0</v>
      </c>
      <c r="J87" s="147">
        <f>ROUND(F87*(N87),2)</f>
        <v>0</v>
      </c>
      <c r="K87" s="150">
        <f>ROUND(F87*(O87),2)</f>
        <v>0</v>
      </c>
      <c r="L87" s="150">
        <f>ROUND(F87*(G87),2)</f>
        <v>0</v>
      </c>
      <c r="M87" s="150">
        <f>ROUND(F87*(H87),2)</f>
        <v>0</v>
      </c>
      <c r="N87" s="150">
        <v>0</v>
      </c>
      <c r="O87" s="150"/>
      <c r="P87" s="155">
        <v>1.837</v>
      </c>
      <c r="Q87" s="155"/>
      <c r="R87" s="155">
        <v>1.837</v>
      </c>
      <c r="S87" s="155">
        <f>ROUND(F87*(P87),3)</f>
        <v>31.045000000000002</v>
      </c>
      <c r="T87" s="151"/>
      <c r="U87" s="151"/>
      <c r="V87" s="155">
        <f>ROUND(F87*(X87),3)</f>
        <v>0</v>
      </c>
      <c r="X87">
        <v>0</v>
      </c>
      <c r="Z87">
        <v>0</v>
      </c>
    </row>
    <row r="88" spans="1:26" ht="25.05" customHeight="1" x14ac:dyDescent="0.3">
      <c r="A88" s="152">
        <v>66</v>
      </c>
      <c r="B88" s="147" t="s">
        <v>249</v>
      </c>
      <c r="C88" s="153" t="s">
        <v>250</v>
      </c>
      <c r="D88" s="147" t="s">
        <v>251</v>
      </c>
      <c r="E88" s="147" t="s">
        <v>165</v>
      </c>
      <c r="F88" s="148">
        <v>2</v>
      </c>
      <c r="G88" s="154"/>
      <c r="H88" s="154"/>
      <c r="I88" s="149">
        <f>ROUND(F88*(G88+H88),2)</f>
        <v>0</v>
      </c>
      <c r="J88" s="147">
        <f>ROUND(F88*(N88),2)</f>
        <v>0</v>
      </c>
      <c r="K88" s="150">
        <f>ROUND(F88*(O88),2)</f>
        <v>0</v>
      </c>
      <c r="L88" s="150">
        <f>ROUND(F88*(G88),2)</f>
        <v>0</v>
      </c>
      <c r="M88" s="150">
        <f>ROUND(F88*(H88),2)</f>
        <v>0</v>
      </c>
      <c r="N88" s="150">
        <v>0</v>
      </c>
      <c r="O88" s="150"/>
      <c r="P88" s="155">
        <v>0</v>
      </c>
      <c r="Q88" s="155"/>
      <c r="R88" s="155">
        <v>0</v>
      </c>
      <c r="S88" s="155">
        <f>ROUND(F88*(P88),3)</f>
        <v>0</v>
      </c>
      <c r="T88" s="151"/>
      <c r="U88" s="151"/>
      <c r="V88" s="155">
        <f>ROUND(F88*(X88),3)</f>
        <v>0</v>
      </c>
      <c r="X88">
        <v>0</v>
      </c>
      <c r="Z88">
        <v>0</v>
      </c>
    </row>
    <row r="89" spans="1:26" ht="25.05" customHeight="1" x14ac:dyDescent="0.3">
      <c r="A89" s="152">
        <v>67</v>
      </c>
      <c r="B89" s="147" t="s">
        <v>249</v>
      </c>
      <c r="C89" s="153" t="s">
        <v>252</v>
      </c>
      <c r="D89" s="147" t="s">
        <v>253</v>
      </c>
      <c r="E89" s="147" t="s">
        <v>144</v>
      </c>
      <c r="F89" s="148">
        <v>36</v>
      </c>
      <c r="G89" s="154"/>
      <c r="H89" s="154"/>
      <c r="I89" s="149">
        <f>ROUND(F89*(G89+H89),2)</f>
        <v>0</v>
      </c>
      <c r="J89" s="147">
        <f>ROUND(F89*(N89),2)</f>
        <v>0</v>
      </c>
      <c r="K89" s="150">
        <f>ROUND(F89*(O89),2)</f>
        <v>0</v>
      </c>
      <c r="L89" s="150">
        <f>ROUND(F89*(G89),2)</f>
        <v>0</v>
      </c>
      <c r="M89" s="150">
        <f>ROUND(F89*(H89),2)</f>
        <v>0</v>
      </c>
      <c r="N89" s="150">
        <v>0</v>
      </c>
      <c r="O89" s="150"/>
      <c r="P89" s="155">
        <v>8.3500000000000005E-2</v>
      </c>
      <c r="Q89" s="155"/>
      <c r="R89" s="155">
        <v>8.3500000000000005E-2</v>
      </c>
      <c r="S89" s="155">
        <f>ROUND(F89*(P89),3)</f>
        <v>3.0059999999999998</v>
      </c>
      <c r="T89" s="151"/>
      <c r="U89" s="151"/>
      <c r="V89" s="155">
        <f>ROUND(F89*(X89),3)</f>
        <v>0</v>
      </c>
      <c r="X89">
        <v>0</v>
      </c>
      <c r="Z89">
        <v>0</v>
      </c>
    </row>
    <row r="90" spans="1:26" ht="25.05" customHeight="1" x14ac:dyDescent="0.3">
      <c r="A90" s="162">
        <v>68</v>
      </c>
      <c r="B90" s="157" t="s">
        <v>231</v>
      </c>
      <c r="C90" s="163" t="s">
        <v>254</v>
      </c>
      <c r="D90" s="157" t="s">
        <v>255</v>
      </c>
      <c r="E90" s="157" t="s">
        <v>234</v>
      </c>
      <c r="F90" s="158">
        <v>6</v>
      </c>
      <c r="G90" s="164"/>
      <c r="H90" s="164"/>
      <c r="I90" s="159">
        <f>ROUND(F90*(G90+H90),2)</f>
        <v>0</v>
      </c>
      <c r="J90" s="157">
        <f>ROUND(F90*(N90),2)</f>
        <v>0</v>
      </c>
      <c r="K90" s="160">
        <f>ROUND(F90*(O90),2)</f>
        <v>0</v>
      </c>
      <c r="L90" s="160">
        <f>ROUND(F90*(G90),2)</f>
        <v>0</v>
      </c>
      <c r="M90" s="160">
        <f>ROUND(F90*(H90),2)</f>
        <v>0</v>
      </c>
      <c r="N90" s="160">
        <v>0</v>
      </c>
      <c r="O90" s="160"/>
      <c r="P90" s="165">
        <v>3.33</v>
      </c>
      <c r="Q90" s="165"/>
      <c r="R90" s="165">
        <v>3.33</v>
      </c>
      <c r="S90" s="165">
        <f>ROUND(F90*(P90),3)</f>
        <v>19.98</v>
      </c>
      <c r="T90" s="161"/>
      <c r="U90" s="161"/>
      <c r="V90" s="165">
        <f>ROUND(F90*(X90),3)</f>
        <v>0</v>
      </c>
      <c r="X90">
        <v>0</v>
      </c>
      <c r="Z90">
        <v>0</v>
      </c>
    </row>
    <row r="91" spans="1:26" x14ac:dyDescent="0.3">
      <c r="A91" s="54"/>
      <c r="B91" s="54"/>
      <c r="C91" s="146" t="s">
        <v>246</v>
      </c>
      <c r="D91" s="145" t="s">
        <v>70</v>
      </c>
      <c r="E91" s="54"/>
      <c r="F91" s="144"/>
      <c r="G91" s="132">
        <f>ROUND((SUM(L86:L90))/1,2)</f>
        <v>0</v>
      </c>
      <c r="H91" s="132">
        <f>ROUND((SUM(M86:M90))/1,2)</f>
        <v>0</v>
      </c>
      <c r="I91" s="132">
        <f>ROUND((SUM(I86:I90))/1,2)</f>
        <v>0</v>
      </c>
      <c r="J91" s="54"/>
      <c r="K91" s="54"/>
      <c r="L91" s="54">
        <f>ROUND((SUM(L86:L90))/1,2)</f>
        <v>0</v>
      </c>
      <c r="M91" s="54">
        <f>ROUND((SUM(M86:M90))/1,2)</f>
        <v>0</v>
      </c>
      <c r="N91" s="54"/>
      <c r="O91" s="54"/>
      <c r="P91" s="156"/>
      <c r="Q91" s="54"/>
      <c r="R91" s="54"/>
      <c r="S91" s="156">
        <f>ROUND((SUM(S86:S90))/1,2)</f>
        <v>54.03</v>
      </c>
      <c r="T91" s="123"/>
      <c r="U91" s="123"/>
      <c r="V91" s="156">
        <f>ROUND((SUM(V86:V90))/1,2)</f>
        <v>0</v>
      </c>
      <c r="W91" s="123"/>
      <c r="X91" s="123"/>
      <c r="Y91" s="123"/>
      <c r="Z91" s="123"/>
    </row>
    <row r="92" spans="1:26" x14ac:dyDescent="0.3">
      <c r="A92" s="1"/>
      <c r="B92" s="1"/>
      <c r="C92" s="1"/>
      <c r="D92" s="1"/>
      <c r="E92" s="1"/>
      <c r="F92" s="138"/>
      <c r="G92" s="139"/>
      <c r="H92" s="139"/>
      <c r="I92" s="139"/>
      <c r="J92" s="1"/>
      <c r="K92" s="1"/>
      <c r="L92" s="1"/>
      <c r="M92" s="1"/>
      <c r="N92" s="1"/>
      <c r="O92" s="1"/>
      <c r="P92" s="1"/>
      <c r="Q92" s="1"/>
      <c r="R92" s="1"/>
      <c r="S92" s="1"/>
      <c r="V92" s="1"/>
    </row>
    <row r="93" spans="1:26" x14ac:dyDescent="0.3">
      <c r="A93" s="54"/>
      <c r="B93" s="54"/>
      <c r="C93" s="146" t="s">
        <v>256</v>
      </c>
      <c r="D93" s="145" t="s">
        <v>71</v>
      </c>
      <c r="E93" s="54"/>
      <c r="F93" s="144"/>
      <c r="G93" s="67"/>
      <c r="H93" s="67"/>
      <c r="I93" s="67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123"/>
      <c r="U93" s="123"/>
      <c r="V93" s="54"/>
      <c r="W93" s="123"/>
      <c r="X93" s="123"/>
      <c r="Y93" s="123"/>
      <c r="Z93" s="123"/>
    </row>
    <row r="94" spans="1:26" ht="25.05" customHeight="1" x14ac:dyDescent="0.3">
      <c r="A94" s="152">
        <v>69</v>
      </c>
      <c r="B94" s="147" t="s">
        <v>137</v>
      </c>
      <c r="C94" s="153" t="s">
        <v>257</v>
      </c>
      <c r="D94" s="147" t="s">
        <v>258</v>
      </c>
      <c r="E94" s="147" t="s">
        <v>144</v>
      </c>
      <c r="F94" s="148">
        <v>673.35069999999996</v>
      </c>
      <c r="G94" s="154"/>
      <c r="H94" s="154"/>
      <c r="I94" s="149">
        <f t="shared" ref="I94:I113" si="28">ROUND(F94*(G94+H94),2)</f>
        <v>0</v>
      </c>
      <c r="J94" s="147">
        <f t="shared" ref="J94:J113" si="29">ROUND(F94*(N94),2)</f>
        <v>0</v>
      </c>
      <c r="K94" s="150">
        <f t="shared" ref="K94:K113" si="30">ROUND(F94*(O94),2)</f>
        <v>0</v>
      </c>
      <c r="L94" s="150">
        <f t="shared" ref="L94:L113" si="31">ROUND(F94*(G94),2)</f>
        <v>0</v>
      </c>
      <c r="M94" s="150">
        <f t="shared" ref="M94:M113" si="32">ROUND(F94*(H94),2)</f>
        <v>0</v>
      </c>
      <c r="N94" s="150">
        <v>0</v>
      </c>
      <c r="O94" s="150"/>
      <c r="P94" s="155">
        <v>4.1999999999999997E-3</v>
      </c>
      <c r="Q94" s="155"/>
      <c r="R94" s="155">
        <v>4.1999999999999997E-3</v>
      </c>
      <c r="S94" s="155">
        <f t="shared" ref="S94:S113" si="33">ROUND(F94*(P94),3)</f>
        <v>2.8279999999999998</v>
      </c>
      <c r="T94" s="151"/>
      <c r="U94" s="151"/>
      <c r="V94" s="155">
        <f t="shared" ref="V94:V113" si="34">ROUND(F94*(X94),3)</f>
        <v>0</v>
      </c>
      <c r="X94">
        <v>0</v>
      </c>
      <c r="Z94">
        <v>0</v>
      </c>
    </row>
    <row r="95" spans="1:26" ht="34.950000000000003" customHeight="1" x14ac:dyDescent="0.3">
      <c r="A95" s="152">
        <v>70</v>
      </c>
      <c r="B95" s="147" t="s">
        <v>137</v>
      </c>
      <c r="C95" s="153" t="s">
        <v>259</v>
      </c>
      <c r="D95" s="147" t="s">
        <v>260</v>
      </c>
      <c r="E95" s="147" t="s">
        <v>144</v>
      </c>
      <c r="F95" s="148">
        <v>673.351</v>
      </c>
      <c r="G95" s="154"/>
      <c r="H95" s="154"/>
      <c r="I95" s="149">
        <f t="shared" si="28"/>
        <v>0</v>
      </c>
      <c r="J95" s="147">
        <f t="shared" si="29"/>
        <v>0</v>
      </c>
      <c r="K95" s="150">
        <f t="shared" si="30"/>
        <v>0</v>
      </c>
      <c r="L95" s="150">
        <f t="shared" si="31"/>
        <v>0</v>
      </c>
      <c r="M95" s="150">
        <f t="shared" si="32"/>
        <v>0</v>
      </c>
      <c r="N95" s="150">
        <v>0</v>
      </c>
      <c r="O95" s="150"/>
      <c r="P95" s="155">
        <v>4.2000000000000002E-4</v>
      </c>
      <c r="Q95" s="155"/>
      <c r="R95" s="155">
        <v>4.2000000000000002E-4</v>
      </c>
      <c r="S95" s="155">
        <f t="shared" si="33"/>
        <v>0.28299999999999997</v>
      </c>
      <c r="T95" s="151"/>
      <c r="U95" s="151"/>
      <c r="V95" s="155">
        <f t="shared" si="34"/>
        <v>0</v>
      </c>
      <c r="X95">
        <v>0</v>
      </c>
      <c r="Z95">
        <v>0</v>
      </c>
    </row>
    <row r="96" spans="1:26" ht="25.05" customHeight="1" x14ac:dyDescent="0.3">
      <c r="A96" s="152">
        <v>71</v>
      </c>
      <c r="B96" s="147" t="s">
        <v>137</v>
      </c>
      <c r="C96" s="153" t="s">
        <v>261</v>
      </c>
      <c r="D96" s="147" t="s">
        <v>262</v>
      </c>
      <c r="E96" s="147" t="s">
        <v>144</v>
      </c>
      <c r="F96" s="148">
        <v>673.351</v>
      </c>
      <c r="G96" s="154"/>
      <c r="H96" s="154"/>
      <c r="I96" s="149">
        <f t="shared" si="28"/>
        <v>0</v>
      </c>
      <c r="J96" s="147">
        <f t="shared" si="29"/>
        <v>0</v>
      </c>
      <c r="K96" s="150">
        <f t="shared" si="30"/>
        <v>0</v>
      </c>
      <c r="L96" s="150">
        <f t="shared" si="31"/>
        <v>0</v>
      </c>
      <c r="M96" s="150">
        <f t="shared" si="32"/>
        <v>0</v>
      </c>
      <c r="N96" s="150">
        <v>0</v>
      </c>
      <c r="O96" s="150"/>
      <c r="P96" s="155">
        <v>6.3E-3</v>
      </c>
      <c r="Q96" s="155"/>
      <c r="R96" s="155">
        <v>6.3E-3</v>
      </c>
      <c r="S96" s="155">
        <f t="shared" si="33"/>
        <v>4.242</v>
      </c>
      <c r="T96" s="151"/>
      <c r="U96" s="151"/>
      <c r="V96" s="155">
        <f t="shared" si="34"/>
        <v>0</v>
      </c>
      <c r="X96">
        <v>0</v>
      </c>
      <c r="Z96">
        <v>0</v>
      </c>
    </row>
    <row r="97" spans="1:26" ht="25.05" customHeight="1" x14ac:dyDescent="0.3">
      <c r="A97" s="152">
        <v>72</v>
      </c>
      <c r="B97" s="147" t="s">
        <v>137</v>
      </c>
      <c r="C97" s="153" t="s">
        <v>263</v>
      </c>
      <c r="D97" s="147" t="s">
        <v>264</v>
      </c>
      <c r="E97" s="147" t="s">
        <v>144</v>
      </c>
      <c r="F97" s="148">
        <v>994.30200000000002</v>
      </c>
      <c r="G97" s="154"/>
      <c r="H97" s="154"/>
      <c r="I97" s="149">
        <f t="shared" si="28"/>
        <v>0</v>
      </c>
      <c r="J97" s="147">
        <f t="shared" si="29"/>
        <v>0</v>
      </c>
      <c r="K97" s="150">
        <f t="shared" si="30"/>
        <v>0</v>
      </c>
      <c r="L97" s="150">
        <f t="shared" si="31"/>
        <v>0</v>
      </c>
      <c r="M97" s="150">
        <f t="shared" si="32"/>
        <v>0</v>
      </c>
      <c r="N97" s="150">
        <v>0</v>
      </c>
      <c r="O97" s="150"/>
      <c r="P97" s="155">
        <v>4.1999999999999997E-3</v>
      </c>
      <c r="Q97" s="155"/>
      <c r="R97" s="155">
        <v>4.1999999999999997E-3</v>
      </c>
      <c r="S97" s="155">
        <f t="shared" si="33"/>
        <v>4.1760000000000002</v>
      </c>
      <c r="T97" s="151"/>
      <c r="U97" s="151"/>
      <c r="V97" s="155">
        <f t="shared" si="34"/>
        <v>0</v>
      </c>
      <c r="X97">
        <v>0</v>
      </c>
      <c r="Z97">
        <v>0</v>
      </c>
    </row>
    <row r="98" spans="1:26" ht="34.950000000000003" customHeight="1" x14ac:dyDescent="0.3">
      <c r="A98" s="152">
        <v>73</v>
      </c>
      <c r="B98" s="147" t="s">
        <v>137</v>
      </c>
      <c r="C98" s="153" t="s">
        <v>265</v>
      </c>
      <c r="D98" s="147" t="s">
        <v>266</v>
      </c>
      <c r="E98" s="147" t="s">
        <v>144</v>
      </c>
      <c r="F98" s="148">
        <v>994.30200000000002</v>
      </c>
      <c r="G98" s="154"/>
      <c r="H98" s="154"/>
      <c r="I98" s="149">
        <f t="shared" si="28"/>
        <v>0</v>
      </c>
      <c r="J98" s="147">
        <f t="shared" si="29"/>
        <v>0</v>
      </c>
      <c r="K98" s="150">
        <f t="shared" si="30"/>
        <v>0</v>
      </c>
      <c r="L98" s="150">
        <f t="shared" si="31"/>
        <v>0</v>
      </c>
      <c r="M98" s="150">
        <f t="shared" si="32"/>
        <v>0</v>
      </c>
      <c r="N98" s="150">
        <v>0</v>
      </c>
      <c r="O98" s="150"/>
      <c r="P98" s="155">
        <v>4.2000000000000002E-4</v>
      </c>
      <c r="Q98" s="155"/>
      <c r="R98" s="155">
        <v>4.2000000000000002E-4</v>
      </c>
      <c r="S98" s="155">
        <f t="shared" si="33"/>
        <v>0.41799999999999998</v>
      </c>
      <c r="T98" s="151"/>
      <c r="U98" s="151"/>
      <c r="V98" s="155">
        <f t="shared" si="34"/>
        <v>0</v>
      </c>
      <c r="X98">
        <v>0</v>
      </c>
      <c r="Z98">
        <v>0</v>
      </c>
    </row>
    <row r="99" spans="1:26" ht="25.05" customHeight="1" x14ac:dyDescent="0.3">
      <c r="A99" s="152">
        <v>74</v>
      </c>
      <c r="B99" s="147" t="s">
        <v>137</v>
      </c>
      <c r="C99" s="153" t="s">
        <v>267</v>
      </c>
      <c r="D99" s="147" t="s">
        <v>268</v>
      </c>
      <c r="E99" s="147" t="s">
        <v>144</v>
      </c>
      <c r="F99" s="148">
        <v>994.3021</v>
      </c>
      <c r="G99" s="154"/>
      <c r="H99" s="154"/>
      <c r="I99" s="149">
        <f t="shared" si="28"/>
        <v>0</v>
      </c>
      <c r="J99" s="147">
        <f t="shared" si="29"/>
        <v>0</v>
      </c>
      <c r="K99" s="150">
        <f t="shared" si="30"/>
        <v>0</v>
      </c>
      <c r="L99" s="150">
        <f t="shared" si="31"/>
        <v>0</v>
      </c>
      <c r="M99" s="150">
        <f t="shared" si="32"/>
        <v>0</v>
      </c>
      <c r="N99" s="150">
        <v>0</v>
      </c>
      <c r="O99" s="150"/>
      <c r="P99" s="155">
        <v>1.176E-2</v>
      </c>
      <c r="Q99" s="155"/>
      <c r="R99" s="155">
        <v>1.176E-2</v>
      </c>
      <c r="S99" s="155">
        <f t="shared" si="33"/>
        <v>11.693</v>
      </c>
      <c r="T99" s="151"/>
      <c r="U99" s="151"/>
      <c r="V99" s="155">
        <f t="shared" si="34"/>
        <v>0</v>
      </c>
      <c r="X99">
        <v>0</v>
      </c>
      <c r="Z99">
        <v>0</v>
      </c>
    </row>
    <row r="100" spans="1:26" ht="25.05" customHeight="1" x14ac:dyDescent="0.3">
      <c r="A100" s="152">
        <v>75</v>
      </c>
      <c r="B100" s="147" t="s">
        <v>137</v>
      </c>
      <c r="C100" s="153" t="s">
        <v>269</v>
      </c>
      <c r="D100" s="147" t="s">
        <v>270</v>
      </c>
      <c r="E100" s="147" t="s">
        <v>104</v>
      </c>
      <c r="F100" s="148">
        <v>1.35</v>
      </c>
      <c r="G100" s="154"/>
      <c r="H100" s="154"/>
      <c r="I100" s="149">
        <f t="shared" si="28"/>
        <v>0</v>
      </c>
      <c r="J100" s="147">
        <f t="shared" si="29"/>
        <v>0</v>
      </c>
      <c r="K100" s="150">
        <f t="shared" si="30"/>
        <v>0</v>
      </c>
      <c r="L100" s="150">
        <f t="shared" si="31"/>
        <v>0</v>
      </c>
      <c r="M100" s="150">
        <f t="shared" si="32"/>
        <v>0</v>
      </c>
      <c r="N100" s="150">
        <v>0</v>
      </c>
      <c r="O100" s="150"/>
      <c r="P100" s="155">
        <v>2.4210275700000001</v>
      </c>
      <c r="Q100" s="155"/>
      <c r="R100" s="155">
        <v>2.4210275700000001</v>
      </c>
      <c r="S100" s="155">
        <f t="shared" si="33"/>
        <v>3.2679999999999998</v>
      </c>
      <c r="T100" s="151"/>
      <c r="U100" s="151"/>
      <c r="V100" s="155">
        <f t="shared" si="34"/>
        <v>0</v>
      </c>
      <c r="X100">
        <v>0</v>
      </c>
      <c r="Z100">
        <v>0</v>
      </c>
    </row>
    <row r="101" spans="1:26" ht="25.05" customHeight="1" x14ac:dyDescent="0.3">
      <c r="A101" s="152">
        <v>76</v>
      </c>
      <c r="B101" s="147" t="s">
        <v>137</v>
      </c>
      <c r="C101" s="153" t="s">
        <v>271</v>
      </c>
      <c r="D101" s="147" t="s">
        <v>272</v>
      </c>
      <c r="E101" s="147" t="s">
        <v>104</v>
      </c>
      <c r="F101" s="148">
        <v>38.246230000000004</v>
      </c>
      <c r="G101" s="154"/>
      <c r="H101" s="154"/>
      <c r="I101" s="149">
        <f t="shared" si="28"/>
        <v>0</v>
      </c>
      <c r="J101" s="147">
        <f t="shared" si="29"/>
        <v>0</v>
      </c>
      <c r="K101" s="150">
        <f t="shared" si="30"/>
        <v>0</v>
      </c>
      <c r="L101" s="150">
        <f t="shared" si="31"/>
        <v>0</v>
      </c>
      <c r="M101" s="150">
        <f t="shared" si="32"/>
        <v>0</v>
      </c>
      <c r="N101" s="150">
        <v>0</v>
      </c>
      <c r="O101" s="150"/>
      <c r="P101" s="155">
        <v>2.3264800000000001</v>
      </c>
      <c r="Q101" s="155"/>
      <c r="R101" s="155">
        <v>2.3264800000000001</v>
      </c>
      <c r="S101" s="155">
        <f t="shared" si="33"/>
        <v>88.978999999999999</v>
      </c>
      <c r="T101" s="151"/>
      <c r="U101" s="151"/>
      <c r="V101" s="155">
        <f t="shared" si="34"/>
        <v>0</v>
      </c>
      <c r="X101">
        <v>0</v>
      </c>
      <c r="Z101">
        <v>0</v>
      </c>
    </row>
    <row r="102" spans="1:26" ht="25.05" customHeight="1" x14ac:dyDescent="0.3">
      <c r="A102" s="152">
        <v>77</v>
      </c>
      <c r="B102" s="147" t="s">
        <v>137</v>
      </c>
      <c r="C102" s="153" t="s">
        <v>273</v>
      </c>
      <c r="D102" s="147" t="s">
        <v>274</v>
      </c>
      <c r="E102" s="147" t="s">
        <v>104</v>
      </c>
      <c r="F102" s="148">
        <v>114.033</v>
      </c>
      <c r="G102" s="154"/>
      <c r="H102" s="154"/>
      <c r="I102" s="149">
        <f t="shared" si="28"/>
        <v>0</v>
      </c>
      <c r="J102" s="147">
        <f t="shared" si="29"/>
        <v>0</v>
      </c>
      <c r="K102" s="150">
        <f t="shared" si="30"/>
        <v>0</v>
      </c>
      <c r="L102" s="150">
        <f t="shared" si="31"/>
        <v>0</v>
      </c>
      <c r="M102" s="150">
        <f t="shared" si="32"/>
        <v>0</v>
      </c>
      <c r="N102" s="150">
        <v>0</v>
      </c>
      <c r="O102" s="150"/>
      <c r="P102" s="155">
        <v>2.2395700000000001</v>
      </c>
      <c r="Q102" s="155"/>
      <c r="R102" s="155">
        <v>2.2395700000000001</v>
      </c>
      <c r="S102" s="155">
        <f t="shared" si="33"/>
        <v>255.38499999999999</v>
      </c>
      <c r="T102" s="151"/>
      <c r="U102" s="151"/>
      <c r="V102" s="155">
        <f t="shared" si="34"/>
        <v>0</v>
      </c>
      <c r="X102">
        <v>0</v>
      </c>
      <c r="Z102">
        <v>0</v>
      </c>
    </row>
    <row r="103" spans="1:26" ht="25.05" customHeight="1" x14ac:dyDescent="0.3">
      <c r="A103" s="152">
        <v>78</v>
      </c>
      <c r="B103" s="147" t="s">
        <v>137</v>
      </c>
      <c r="C103" s="153" t="s">
        <v>275</v>
      </c>
      <c r="D103" s="147" t="s">
        <v>276</v>
      </c>
      <c r="E103" s="147" t="s">
        <v>104</v>
      </c>
      <c r="F103" s="148">
        <v>35.247300000000003</v>
      </c>
      <c r="G103" s="154"/>
      <c r="H103" s="154"/>
      <c r="I103" s="149">
        <f t="shared" si="28"/>
        <v>0</v>
      </c>
      <c r="J103" s="147">
        <f t="shared" si="29"/>
        <v>0</v>
      </c>
      <c r="K103" s="150">
        <f t="shared" si="30"/>
        <v>0</v>
      </c>
      <c r="L103" s="150">
        <f t="shared" si="31"/>
        <v>0</v>
      </c>
      <c r="M103" s="150">
        <f t="shared" si="32"/>
        <v>0</v>
      </c>
      <c r="N103" s="150">
        <v>0</v>
      </c>
      <c r="O103" s="150"/>
      <c r="P103" s="155">
        <v>2.2395700000000001</v>
      </c>
      <c r="Q103" s="155"/>
      <c r="R103" s="155">
        <v>2.2395700000000001</v>
      </c>
      <c r="S103" s="155">
        <f t="shared" si="33"/>
        <v>78.938999999999993</v>
      </c>
      <c r="T103" s="151"/>
      <c r="U103" s="151"/>
      <c r="V103" s="155">
        <f t="shared" si="34"/>
        <v>0</v>
      </c>
      <c r="X103">
        <v>0</v>
      </c>
      <c r="Z103">
        <v>0</v>
      </c>
    </row>
    <row r="104" spans="1:26" ht="25.05" customHeight="1" x14ac:dyDescent="0.3">
      <c r="A104" s="152">
        <v>79</v>
      </c>
      <c r="B104" s="147" t="s">
        <v>137</v>
      </c>
      <c r="C104" s="153" t="s">
        <v>277</v>
      </c>
      <c r="D104" s="147" t="s">
        <v>278</v>
      </c>
      <c r="E104" s="147" t="s">
        <v>104</v>
      </c>
      <c r="F104" s="148">
        <v>1.35</v>
      </c>
      <c r="G104" s="154"/>
      <c r="H104" s="154"/>
      <c r="I104" s="149">
        <f t="shared" si="28"/>
        <v>0</v>
      </c>
      <c r="J104" s="147">
        <f t="shared" si="29"/>
        <v>0</v>
      </c>
      <c r="K104" s="150">
        <f t="shared" si="30"/>
        <v>0</v>
      </c>
      <c r="L104" s="150">
        <f t="shared" si="31"/>
        <v>0</v>
      </c>
      <c r="M104" s="150">
        <f t="shared" si="32"/>
        <v>0</v>
      </c>
      <c r="N104" s="150">
        <v>0</v>
      </c>
      <c r="O104" s="150"/>
      <c r="P104" s="155">
        <v>0</v>
      </c>
      <c r="Q104" s="155"/>
      <c r="R104" s="155">
        <v>0</v>
      </c>
      <c r="S104" s="155">
        <f t="shared" si="33"/>
        <v>0</v>
      </c>
      <c r="T104" s="151"/>
      <c r="U104" s="151"/>
      <c r="V104" s="155">
        <f t="shared" si="34"/>
        <v>0</v>
      </c>
      <c r="X104">
        <v>0</v>
      </c>
      <c r="Z104">
        <v>0</v>
      </c>
    </row>
    <row r="105" spans="1:26" ht="25.05" customHeight="1" x14ac:dyDescent="0.3">
      <c r="A105" s="152">
        <v>80</v>
      </c>
      <c r="B105" s="147" t="s">
        <v>137</v>
      </c>
      <c r="C105" s="153" t="s">
        <v>279</v>
      </c>
      <c r="D105" s="147" t="s">
        <v>280</v>
      </c>
      <c r="E105" s="147" t="s">
        <v>104</v>
      </c>
      <c r="F105" s="148">
        <v>73.492999999999995</v>
      </c>
      <c r="G105" s="154"/>
      <c r="H105" s="154"/>
      <c r="I105" s="149">
        <f t="shared" si="28"/>
        <v>0</v>
      </c>
      <c r="J105" s="147">
        <f t="shared" si="29"/>
        <v>0</v>
      </c>
      <c r="K105" s="150">
        <f t="shared" si="30"/>
        <v>0</v>
      </c>
      <c r="L105" s="150">
        <f t="shared" si="31"/>
        <v>0</v>
      </c>
      <c r="M105" s="150">
        <f t="shared" si="32"/>
        <v>0</v>
      </c>
      <c r="N105" s="150">
        <v>0</v>
      </c>
      <c r="O105" s="150"/>
      <c r="P105" s="155">
        <v>0</v>
      </c>
      <c r="Q105" s="155"/>
      <c r="R105" s="155">
        <v>0</v>
      </c>
      <c r="S105" s="155">
        <f t="shared" si="33"/>
        <v>0</v>
      </c>
      <c r="T105" s="151"/>
      <c r="U105" s="151"/>
      <c r="V105" s="155">
        <f t="shared" si="34"/>
        <v>0</v>
      </c>
      <c r="X105">
        <v>0</v>
      </c>
      <c r="Z105">
        <v>0</v>
      </c>
    </row>
    <row r="106" spans="1:26" ht="25.05" customHeight="1" x14ac:dyDescent="0.3">
      <c r="A106" s="152">
        <v>81</v>
      </c>
      <c r="B106" s="147" t="s">
        <v>137</v>
      </c>
      <c r="C106" s="153" t="s">
        <v>281</v>
      </c>
      <c r="D106" s="147" t="s">
        <v>282</v>
      </c>
      <c r="E106" s="147" t="s">
        <v>104</v>
      </c>
      <c r="F106" s="148">
        <v>142.93199999999999</v>
      </c>
      <c r="G106" s="154"/>
      <c r="H106" s="154"/>
      <c r="I106" s="149">
        <f t="shared" si="28"/>
        <v>0</v>
      </c>
      <c r="J106" s="147">
        <f t="shared" si="29"/>
        <v>0</v>
      </c>
      <c r="K106" s="150">
        <f t="shared" si="30"/>
        <v>0</v>
      </c>
      <c r="L106" s="150">
        <f t="shared" si="31"/>
        <v>0</v>
      </c>
      <c r="M106" s="150">
        <f t="shared" si="32"/>
        <v>0</v>
      </c>
      <c r="N106" s="150">
        <v>0</v>
      </c>
      <c r="O106" s="150"/>
      <c r="P106" s="155">
        <v>0</v>
      </c>
      <c r="Q106" s="155"/>
      <c r="R106" s="155">
        <v>0</v>
      </c>
      <c r="S106" s="155">
        <f t="shared" si="33"/>
        <v>0</v>
      </c>
      <c r="T106" s="151"/>
      <c r="U106" s="151"/>
      <c r="V106" s="155">
        <f t="shared" si="34"/>
        <v>0</v>
      </c>
      <c r="X106">
        <v>0</v>
      </c>
      <c r="Z106">
        <v>0</v>
      </c>
    </row>
    <row r="107" spans="1:26" ht="25.05" customHeight="1" x14ac:dyDescent="0.3">
      <c r="A107" s="152">
        <v>82</v>
      </c>
      <c r="B107" s="147" t="s">
        <v>137</v>
      </c>
      <c r="C107" s="153" t="s">
        <v>283</v>
      </c>
      <c r="D107" s="147" t="s">
        <v>284</v>
      </c>
      <c r="E107" s="147" t="s">
        <v>285</v>
      </c>
      <c r="F107" s="148">
        <v>11700</v>
      </c>
      <c r="G107" s="154"/>
      <c r="H107" s="154"/>
      <c r="I107" s="149">
        <f t="shared" si="28"/>
        <v>0</v>
      </c>
      <c r="J107" s="147">
        <f t="shared" si="29"/>
        <v>0</v>
      </c>
      <c r="K107" s="150">
        <f t="shared" si="30"/>
        <v>0</v>
      </c>
      <c r="L107" s="150">
        <f t="shared" si="31"/>
        <v>0</v>
      </c>
      <c r="M107" s="150">
        <f t="shared" si="32"/>
        <v>0</v>
      </c>
      <c r="N107" s="150">
        <v>0</v>
      </c>
      <c r="O107" s="150"/>
      <c r="P107" s="155">
        <v>0</v>
      </c>
      <c r="Q107" s="155"/>
      <c r="R107" s="155">
        <v>0</v>
      </c>
      <c r="S107" s="155">
        <f t="shared" si="33"/>
        <v>0</v>
      </c>
      <c r="T107" s="151"/>
      <c r="U107" s="151"/>
      <c r="V107" s="155">
        <f t="shared" si="34"/>
        <v>0</v>
      </c>
      <c r="X107">
        <v>0</v>
      </c>
      <c r="Z107">
        <v>0</v>
      </c>
    </row>
    <row r="108" spans="1:26" ht="25.05" customHeight="1" x14ac:dyDescent="0.3">
      <c r="A108" s="152">
        <v>83</v>
      </c>
      <c r="B108" s="147" t="s">
        <v>137</v>
      </c>
      <c r="C108" s="153" t="s">
        <v>286</v>
      </c>
      <c r="D108" s="147" t="s">
        <v>287</v>
      </c>
      <c r="E108" s="147" t="s">
        <v>144</v>
      </c>
      <c r="F108" s="148">
        <v>155.50640000000001</v>
      </c>
      <c r="G108" s="154"/>
      <c r="H108" s="154"/>
      <c r="I108" s="149">
        <f t="shared" si="28"/>
        <v>0</v>
      </c>
      <c r="J108" s="147">
        <f t="shared" si="29"/>
        <v>0</v>
      </c>
      <c r="K108" s="150">
        <f t="shared" si="30"/>
        <v>0</v>
      </c>
      <c r="L108" s="150">
        <f t="shared" si="31"/>
        <v>0</v>
      </c>
      <c r="M108" s="150">
        <f t="shared" si="32"/>
        <v>0</v>
      </c>
      <c r="N108" s="150">
        <v>0</v>
      </c>
      <c r="O108" s="150"/>
      <c r="P108" s="155">
        <v>8.6099999999999996E-3</v>
      </c>
      <c r="Q108" s="155"/>
      <c r="R108" s="155">
        <v>8.6099999999999996E-3</v>
      </c>
      <c r="S108" s="155">
        <f t="shared" si="33"/>
        <v>1.339</v>
      </c>
      <c r="T108" s="151"/>
      <c r="U108" s="151"/>
      <c r="V108" s="155">
        <f t="shared" si="34"/>
        <v>0</v>
      </c>
      <c r="X108">
        <v>0</v>
      </c>
      <c r="Z108">
        <v>0</v>
      </c>
    </row>
    <row r="109" spans="1:26" ht="25.05" customHeight="1" x14ac:dyDescent="0.3">
      <c r="A109" s="152">
        <v>84</v>
      </c>
      <c r="B109" s="147" t="s">
        <v>137</v>
      </c>
      <c r="C109" s="153" t="s">
        <v>288</v>
      </c>
      <c r="D109" s="147" t="s">
        <v>289</v>
      </c>
      <c r="E109" s="147" t="s">
        <v>144</v>
      </c>
      <c r="F109" s="148">
        <v>155.506</v>
      </c>
      <c r="G109" s="154"/>
      <c r="H109" s="154"/>
      <c r="I109" s="149">
        <f t="shared" si="28"/>
        <v>0</v>
      </c>
      <c r="J109" s="147">
        <f t="shared" si="29"/>
        <v>0</v>
      </c>
      <c r="K109" s="150">
        <f t="shared" si="30"/>
        <v>0</v>
      </c>
      <c r="L109" s="150">
        <f t="shared" si="31"/>
        <v>0</v>
      </c>
      <c r="M109" s="150">
        <f t="shared" si="32"/>
        <v>0</v>
      </c>
      <c r="N109" s="150">
        <v>0</v>
      </c>
      <c r="O109" s="150"/>
      <c r="P109" s="155">
        <v>0</v>
      </c>
      <c r="Q109" s="155"/>
      <c r="R109" s="155">
        <v>0</v>
      </c>
      <c r="S109" s="155">
        <f t="shared" si="33"/>
        <v>0</v>
      </c>
      <c r="T109" s="151"/>
      <c r="U109" s="151"/>
      <c r="V109" s="155">
        <f t="shared" si="34"/>
        <v>0</v>
      </c>
      <c r="X109">
        <v>0</v>
      </c>
      <c r="Z109">
        <v>0</v>
      </c>
    </row>
    <row r="110" spans="1:26" ht="25.05" customHeight="1" x14ac:dyDescent="0.3">
      <c r="A110" s="152">
        <v>85</v>
      </c>
      <c r="B110" s="147" t="s">
        <v>137</v>
      </c>
      <c r="C110" s="153" t="s">
        <v>290</v>
      </c>
      <c r="D110" s="147" t="s">
        <v>291</v>
      </c>
      <c r="E110" s="147" t="s">
        <v>149</v>
      </c>
      <c r="F110" s="148">
        <v>1.87018</v>
      </c>
      <c r="G110" s="154"/>
      <c r="H110" s="154"/>
      <c r="I110" s="149">
        <f t="shared" si="28"/>
        <v>0</v>
      </c>
      <c r="J110" s="147">
        <f t="shared" si="29"/>
        <v>0</v>
      </c>
      <c r="K110" s="150">
        <f t="shared" si="30"/>
        <v>0</v>
      </c>
      <c r="L110" s="150">
        <f t="shared" si="31"/>
        <v>0</v>
      </c>
      <c r="M110" s="150">
        <f t="shared" si="32"/>
        <v>0</v>
      </c>
      <c r="N110" s="150">
        <v>0</v>
      </c>
      <c r="O110" s="150"/>
      <c r="P110" s="155">
        <v>1.20296</v>
      </c>
      <c r="Q110" s="155"/>
      <c r="R110" s="155">
        <v>1.20296</v>
      </c>
      <c r="S110" s="155">
        <f t="shared" si="33"/>
        <v>2.25</v>
      </c>
      <c r="T110" s="151"/>
      <c r="U110" s="151"/>
      <c r="V110" s="155">
        <f t="shared" si="34"/>
        <v>0</v>
      </c>
      <c r="X110">
        <v>0</v>
      </c>
      <c r="Z110">
        <v>0</v>
      </c>
    </row>
    <row r="111" spans="1:26" ht="25.05" customHeight="1" x14ac:dyDescent="0.3">
      <c r="A111" s="152">
        <v>86</v>
      </c>
      <c r="B111" s="147" t="s">
        <v>137</v>
      </c>
      <c r="C111" s="153" t="s">
        <v>247</v>
      </c>
      <c r="D111" s="147" t="s">
        <v>292</v>
      </c>
      <c r="E111" s="147" t="s">
        <v>104</v>
      </c>
      <c r="F111" s="148">
        <v>105.50812499999999</v>
      </c>
      <c r="G111" s="154"/>
      <c r="H111" s="154"/>
      <c r="I111" s="149">
        <f t="shared" si="28"/>
        <v>0</v>
      </c>
      <c r="J111" s="147">
        <f t="shared" si="29"/>
        <v>0</v>
      </c>
      <c r="K111" s="150">
        <f t="shared" si="30"/>
        <v>0</v>
      </c>
      <c r="L111" s="150">
        <f t="shared" si="31"/>
        <v>0</v>
      </c>
      <c r="M111" s="150">
        <f t="shared" si="32"/>
        <v>0</v>
      </c>
      <c r="N111" s="150">
        <v>0</v>
      </c>
      <c r="O111" s="150"/>
      <c r="P111" s="155">
        <v>1.837</v>
      </c>
      <c r="Q111" s="155"/>
      <c r="R111" s="155">
        <v>1.837</v>
      </c>
      <c r="S111" s="155">
        <f t="shared" si="33"/>
        <v>193.81800000000001</v>
      </c>
      <c r="T111" s="151"/>
      <c r="U111" s="151"/>
      <c r="V111" s="155">
        <f t="shared" si="34"/>
        <v>0</v>
      </c>
      <c r="X111">
        <v>0</v>
      </c>
      <c r="Z111">
        <v>0</v>
      </c>
    </row>
    <row r="112" spans="1:26" ht="25.05" customHeight="1" x14ac:dyDescent="0.3">
      <c r="A112" s="152">
        <v>87</v>
      </c>
      <c r="B112" s="147" t="s">
        <v>137</v>
      </c>
      <c r="C112" s="153" t="s">
        <v>247</v>
      </c>
      <c r="D112" s="147" t="s">
        <v>293</v>
      </c>
      <c r="E112" s="147" t="s">
        <v>104</v>
      </c>
      <c r="F112" s="148">
        <v>38.3123</v>
      </c>
      <c r="G112" s="154"/>
      <c r="H112" s="154"/>
      <c r="I112" s="149">
        <f t="shared" si="28"/>
        <v>0</v>
      </c>
      <c r="J112" s="147">
        <f t="shared" si="29"/>
        <v>0</v>
      </c>
      <c r="K112" s="150">
        <f t="shared" si="30"/>
        <v>0</v>
      </c>
      <c r="L112" s="150">
        <f t="shared" si="31"/>
        <v>0</v>
      </c>
      <c r="M112" s="150">
        <f t="shared" si="32"/>
        <v>0</v>
      </c>
      <c r="N112" s="150">
        <v>0</v>
      </c>
      <c r="O112" s="150"/>
      <c r="P112" s="155">
        <v>1.837</v>
      </c>
      <c r="Q112" s="155"/>
      <c r="R112" s="155">
        <v>1.837</v>
      </c>
      <c r="S112" s="155">
        <f t="shared" si="33"/>
        <v>70.38</v>
      </c>
      <c r="T112" s="151"/>
      <c r="U112" s="151"/>
      <c r="V112" s="155">
        <f t="shared" si="34"/>
        <v>0</v>
      </c>
      <c r="X112">
        <v>0</v>
      </c>
      <c r="Z112">
        <v>0</v>
      </c>
    </row>
    <row r="113" spans="1:26" ht="25.05" customHeight="1" x14ac:dyDescent="0.3">
      <c r="A113" s="152">
        <v>88</v>
      </c>
      <c r="B113" s="147" t="s">
        <v>197</v>
      </c>
      <c r="C113" s="153" t="s">
        <v>294</v>
      </c>
      <c r="D113" s="147" t="s">
        <v>295</v>
      </c>
      <c r="E113" s="147" t="s">
        <v>144</v>
      </c>
      <c r="F113" s="148">
        <v>2.4840000000000004</v>
      </c>
      <c r="G113" s="154"/>
      <c r="H113" s="154"/>
      <c r="I113" s="149">
        <f t="shared" si="28"/>
        <v>0</v>
      </c>
      <c r="J113" s="147">
        <f t="shared" si="29"/>
        <v>0</v>
      </c>
      <c r="K113" s="150">
        <f t="shared" si="30"/>
        <v>0</v>
      </c>
      <c r="L113" s="150">
        <f t="shared" si="31"/>
        <v>0</v>
      </c>
      <c r="M113" s="150">
        <f t="shared" si="32"/>
        <v>0</v>
      </c>
      <c r="N113" s="150">
        <v>0</v>
      </c>
      <c r="O113" s="150"/>
      <c r="P113" s="155">
        <v>4.3819999999999998E-2</v>
      </c>
      <c r="Q113" s="155"/>
      <c r="R113" s="155">
        <v>4.3819999999999998E-2</v>
      </c>
      <c r="S113" s="155">
        <f t="shared" si="33"/>
        <v>0.109</v>
      </c>
      <c r="T113" s="151"/>
      <c r="U113" s="151"/>
      <c r="V113" s="155">
        <f t="shared" si="34"/>
        <v>0</v>
      </c>
      <c r="X113">
        <v>0</v>
      </c>
      <c r="Z113">
        <v>0</v>
      </c>
    </row>
    <row r="114" spans="1:26" x14ac:dyDescent="0.3">
      <c r="A114" s="54"/>
      <c r="B114" s="54"/>
      <c r="C114" s="146" t="s">
        <v>256</v>
      </c>
      <c r="D114" s="145" t="s">
        <v>71</v>
      </c>
      <c r="E114" s="54"/>
      <c r="F114" s="144"/>
      <c r="G114" s="132">
        <f>ROUND((SUM(L93:L113))/1,2)</f>
        <v>0</v>
      </c>
      <c r="H114" s="132">
        <f>ROUND((SUM(M93:M113))/1,2)</f>
        <v>0</v>
      </c>
      <c r="I114" s="132">
        <f>ROUND((SUM(I93:I113))/1,2)</f>
        <v>0</v>
      </c>
      <c r="J114" s="54"/>
      <c r="K114" s="54"/>
      <c r="L114" s="54">
        <f>ROUND((SUM(L93:L113))/1,2)</f>
        <v>0</v>
      </c>
      <c r="M114" s="54">
        <f>ROUND((SUM(M93:M113))/1,2)</f>
        <v>0</v>
      </c>
      <c r="N114" s="54"/>
      <c r="O114" s="54"/>
      <c r="P114" s="156"/>
      <c r="Q114" s="54"/>
      <c r="R114" s="54"/>
      <c r="S114" s="156">
        <f>ROUND((SUM(S93:S113))/1,2)</f>
        <v>718.11</v>
      </c>
      <c r="T114" s="123"/>
      <c r="U114" s="123"/>
      <c r="V114" s="156">
        <f>ROUND((SUM(V93:V113))/1,2)</f>
        <v>0</v>
      </c>
      <c r="W114" s="123"/>
      <c r="X114" s="123"/>
      <c r="Y114" s="123"/>
      <c r="Z114" s="123"/>
    </row>
    <row r="115" spans="1:26" x14ac:dyDescent="0.3">
      <c r="A115" s="1"/>
      <c r="B115" s="1"/>
      <c r="C115" s="1"/>
      <c r="D115" s="1"/>
      <c r="E115" s="1"/>
      <c r="F115" s="138"/>
      <c r="G115" s="139"/>
      <c r="H115" s="139"/>
      <c r="I115" s="139"/>
      <c r="J115" s="1"/>
      <c r="K115" s="1"/>
      <c r="L115" s="1"/>
      <c r="M115" s="1"/>
      <c r="N115" s="1"/>
      <c r="O115" s="1"/>
      <c r="P115" s="1"/>
      <c r="Q115" s="1"/>
      <c r="R115" s="1"/>
      <c r="S115" s="1"/>
      <c r="V115" s="1"/>
    </row>
    <row r="116" spans="1:26" x14ac:dyDescent="0.3">
      <c r="A116" s="54"/>
      <c r="B116" s="54"/>
      <c r="C116" s="146" t="s">
        <v>296</v>
      </c>
      <c r="D116" s="145" t="s">
        <v>72</v>
      </c>
      <c r="E116" s="54"/>
      <c r="F116" s="144"/>
      <c r="G116" s="67"/>
      <c r="H116" s="67"/>
      <c r="I116" s="67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123"/>
      <c r="U116" s="123"/>
      <c r="V116" s="54"/>
      <c r="W116" s="123"/>
      <c r="X116" s="123"/>
      <c r="Y116" s="123"/>
      <c r="Z116" s="123"/>
    </row>
    <row r="117" spans="1:26" ht="25.05" customHeight="1" x14ac:dyDescent="0.3">
      <c r="A117" s="152">
        <v>89</v>
      </c>
      <c r="B117" s="147" t="s">
        <v>297</v>
      </c>
      <c r="C117" s="153" t="s">
        <v>298</v>
      </c>
      <c r="D117" s="147" t="s">
        <v>299</v>
      </c>
      <c r="E117" s="147" t="s">
        <v>144</v>
      </c>
      <c r="F117" s="148">
        <v>880.21799999999996</v>
      </c>
      <c r="G117" s="154"/>
      <c r="H117" s="154"/>
      <c r="I117" s="149">
        <f t="shared" ref="I117:I159" si="35">ROUND(F117*(G117+H117),2)</f>
        <v>0</v>
      </c>
      <c r="J117" s="147">
        <f t="shared" ref="J117:J159" si="36">ROUND(F117*(N117),2)</f>
        <v>0</v>
      </c>
      <c r="K117" s="150">
        <f t="shared" ref="K117:K159" si="37">ROUND(F117*(O117),2)</f>
        <v>0</v>
      </c>
      <c r="L117" s="150">
        <f t="shared" ref="L117:L159" si="38">ROUND(F117*(G117),2)</f>
        <v>0</v>
      </c>
      <c r="M117" s="150">
        <f t="shared" ref="M117:M159" si="39">ROUND(F117*(H117),2)</f>
        <v>0</v>
      </c>
      <c r="N117" s="150">
        <v>0</v>
      </c>
      <c r="O117" s="150"/>
      <c r="P117" s="155">
        <v>0</v>
      </c>
      <c r="Q117" s="155"/>
      <c r="R117" s="155">
        <v>0</v>
      </c>
      <c r="S117" s="155">
        <f t="shared" ref="S117:S159" si="40">ROUND(F117*(P117),3)</f>
        <v>0</v>
      </c>
      <c r="T117" s="151"/>
      <c r="U117" s="151"/>
      <c r="V117" s="155">
        <f t="shared" ref="V117:V159" si="41">ROUND(F117*(X117),3)</f>
        <v>0</v>
      </c>
      <c r="X117">
        <v>0</v>
      </c>
      <c r="Z117">
        <v>0</v>
      </c>
    </row>
    <row r="118" spans="1:26" ht="34.950000000000003" customHeight="1" x14ac:dyDescent="0.3">
      <c r="A118" s="152">
        <v>90</v>
      </c>
      <c r="B118" s="147" t="s">
        <v>297</v>
      </c>
      <c r="C118" s="153" t="s">
        <v>300</v>
      </c>
      <c r="D118" s="147" t="s">
        <v>301</v>
      </c>
      <c r="E118" s="147" t="s">
        <v>144</v>
      </c>
      <c r="F118" s="148">
        <v>1760.4359999999999</v>
      </c>
      <c r="G118" s="154"/>
      <c r="H118" s="154"/>
      <c r="I118" s="149">
        <f t="shared" si="35"/>
        <v>0</v>
      </c>
      <c r="J118" s="147">
        <f t="shared" si="36"/>
        <v>0</v>
      </c>
      <c r="K118" s="150">
        <f t="shared" si="37"/>
        <v>0</v>
      </c>
      <c r="L118" s="150">
        <f t="shared" si="38"/>
        <v>0</v>
      </c>
      <c r="M118" s="150">
        <f t="shared" si="39"/>
        <v>0</v>
      </c>
      <c r="N118" s="150">
        <v>0</v>
      </c>
      <c r="O118" s="150"/>
      <c r="P118" s="155">
        <v>0</v>
      </c>
      <c r="Q118" s="155"/>
      <c r="R118" s="155">
        <v>0</v>
      </c>
      <c r="S118" s="155">
        <f t="shared" si="40"/>
        <v>0</v>
      </c>
      <c r="T118" s="151"/>
      <c r="U118" s="151"/>
      <c r="V118" s="155">
        <f t="shared" si="41"/>
        <v>0</v>
      </c>
      <c r="X118">
        <v>0</v>
      </c>
      <c r="Z118">
        <v>0</v>
      </c>
    </row>
    <row r="119" spans="1:26" ht="25.05" customHeight="1" x14ac:dyDescent="0.3">
      <c r="A119" s="152">
        <v>91</v>
      </c>
      <c r="B119" s="147" t="s">
        <v>302</v>
      </c>
      <c r="C119" s="153" t="s">
        <v>303</v>
      </c>
      <c r="D119" s="147" t="s">
        <v>304</v>
      </c>
      <c r="E119" s="147" t="s">
        <v>144</v>
      </c>
      <c r="F119" s="148">
        <v>880.21799999999996</v>
      </c>
      <c r="G119" s="154"/>
      <c r="H119" s="154"/>
      <c r="I119" s="149">
        <f t="shared" si="35"/>
        <v>0</v>
      </c>
      <c r="J119" s="147">
        <f t="shared" si="36"/>
        <v>0</v>
      </c>
      <c r="K119" s="150">
        <f t="shared" si="37"/>
        <v>0</v>
      </c>
      <c r="L119" s="150">
        <f t="shared" si="38"/>
        <v>0</v>
      </c>
      <c r="M119" s="150">
        <f t="shared" si="39"/>
        <v>0</v>
      </c>
      <c r="N119" s="150">
        <v>0</v>
      </c>
      <c r="O119" s="150"/>
      <c r="P119" s="155">
        <v>0</v>
      </c>
      <c r="Q119" s="155"/>
      <c r="R119" s="155">
        <v>0</v>
      </c>
      <c r="S119" s="155">
        <f t="shared" si="40"/>
        <v>0</v>
      </c>
      <c r="T119" s="151"/>
      <c r="U119" s="151"/>
      <c r="V119" s="155">
        <f t="shared" si="41"/>
        <v>0</v>
      </c>
      <c r="X119">
        <v>0</v>
      </c>
      <c r="Z119">
        <v>0</v>
      </c>
    </row>
    <row r="120" spans="1:26" ht="34.950000000000003" customHeight="1" x14ac:dyDescent="0.3">
      <c r="A120" s="152">
        <v>92</v>
      </c>
      <c r="B120" s="147" t="s">
        <v>305</v>
      </c>
      <c r="C120" s="153" t="s">
        <v>306</v>
      </c>
      <c r="D120" s="147" t="s">
        <v>307</v>
      </c>
      <c r="E120" s="147" t="s">
        <v>104</v>
      </c>
      <c r="F120" s="148">
        <v>57.548400000000001</v>
      </c>
      <c r="G120" s="154"/>
      <c r="H120" s="154"/>
      <c r="I120" s="149">
        <f t="shared" si="35"/>
        <v>0</v>
      </c>
      <c r="J120" s="147">
        <f t="shared" si="36"/>
        <v>0</v>
      </c>
      <c r="K120" s="150">
        <f t="shared" si="37"/>
        <v>0</v>
      </c>
      <c r="L120" s="150">
        <f t="shared" si="38"/>
        <v>0</v>
      </c>
      <c r="M120" s="150">
        <f t="shared" si="39"/>
        <v>0</v>
      </c>
      <c r="N120" s="150">
        <v>0</v>
      </c>
      <c r="O120" s="150"/>
      <c r="P120" s="155">
        <v>6.2E-4</v>
      </c>
      <c r="Q120" s="155"/>
      <c r="R120" s="155">
        <v>6.2E-4</v>
      </c>
      <c r="S120" s="155">
        <f t="shared" si="40"/>
        <v>3.5999999999999997E-2</v>
      </c>
      <c r="T120" s="151"/>
      <c r="U120" s="151"/>
      <c r="V120" s="155">
        <f t="shared" si="41"/>
        <v>21.292999999999999</v>
      </c>
      <c r="X120">
        <v>0.37</v>
      </c>
      <c r="Z120">
        <v>0</v>
      </c>
    </row>
    <row r="121" spans="1:26" ht="25.05" customHeight="1" x14ac:dyDescent="0.3">
      <c r="A121" s="152">
        <v>93</v>
      </c>
      <c r="B121" s="147" t="s">
        <v>137</v>
      </c>
      <c r="C121" s="153" t="s">
        <v>308</v>
      </c>
      <c r="D121" s="147" t="s">
        <v>309</v>
      </c>
      <c r="E121" s="147" t="s">
        <v>144</v>
      </c>
      <c r="F121" s="148">
        <v>1884.97</v>
      </c>
      <c r="G121" s="154"/>
      <c r="H121" s="154"/>
      <c r="I121" s="149">
        <f t="shared" si="35"/>
        <v>0</v>
      </c>
      <c r="J121" s="147">
        <f t="shared" si="36"/>
        <v>0</v>
      </c>
      <c r="K121" s="150">
        <f t="shared" si="37"/>
        <v>0</v>
      </c>
      <c r="L121" s="150">
        <f t="shared" si="38"/>
        <v>0</v>
      </c>
      <c r="M121" s="150">
        <f t="shared" si="39"/>
        <v>0</v>
      </c>
      <c r="N121" s="150">
        <v>0</v>
      </c>
      <c r="O121" s="150"/>
      <c r="P121" s="155">
        <v>4.0000000000000003E-5</v>
      </c>
      <c r="Q121" s="155"/>
      <c r="R121" s="155">
        <v>4.0000000000000003E-5</v>
      </c>
      <c r="S121" s="155">
        <f t="shared" si="40"/>
        <v>7.4999999999999997E-2</v>
      </c>
      <c r="T121" s="151"/>
      <c r="U121" s="151"/>
      <c r="V121" s="155">
        <f t="shared" si="41"/>
        <v>0</v>
      </c>
      <c r="X121">
        <v>0</v>
      </c>
      <c r="Z121">
        <v>0</v>
      </c>
    </row>
    <row r="122" spans="1:26" ht="25.05" customHeight="1" x14ac:dyDescent="0.3">
      <c r="A122" s="152">
        <v>94</v>
      </c>
      <c r="B122" s="147" t="s">
        <v>310</v>
      </c>
      <c r="C122" s="153" t="s">
        <v>311</v>
      </c>
      <c r="D122" s="147" t="s">
        <v>312</v>
      </c>
      <c r="E122" s="147" t="s">
        <v>104</v>
      </c>
      <c r="F122" s="148">
        <v>1.1412499999999999</v>
      </c>
      <c r="G122" s="154"/>
      <c r="H122" s="154"/>
      <c r="I122" s="149">
        <f t="shared" si="35"/>
        <v>0</v>
      </c>
      <c r="J122" s="147">
        <f t="shared" si="36"/>
        <v>0</v>
      </c>
      <c r="K122" s="150">
        <f t="shared" si="37"/>
        <v>0</v>
      </c>
      <c r="L122" s="150">
        <f t="shared" si="38"/>
        <v>0</v>
      </c>
      <c r="M122" s="150">
        <f t="shared" si="39"/>
        <v>0</v>
      </c>
      <c r="N122" s="150">
        <v>0</v>
      </c>
      <c r="O122" s="150"/>
      <c r="P122" s="155">
        <v>0</v>
      </c>
      <c r="Q122" s="155"/>
      <c r="R122" s="155">
        <v>0</v>
      </c>
      <c r="S122" s="155">
        <f t="shared" si="40"/>
        <v>0</v>
      </c>
      <c r="T122" s="151"/>
      <c r="U122" s="151"/>
      <c r="V122" s="155">
        <f t="shared" si="41"/>
        <v>2.7389999999999999</v>
      </c>
      <c r="X122">
        <v>2.4</v>
      </c>
      <c r="Z122">
        <v>0</v>
      </c>
    </row>
    <row r="123" spans="1:26" ht="25.05" customHeight="1" x14ac:dyDescent="0.3">
      <c r="A123" s="152">
        <v>95</v>
      </c>
      <c r="B123" s="147" t="s">
        <v>310</v>
      </c>
      <c r="C123" s="153" t="s">
        <v>313</v>
      </c>
      <c r="D123" s="147" t="s">
        <v>314</v>
      </c>
      <c r="E123" s="147" t="s">
        <v>104</v>
      </c>
      <c r="F123" s="148">
        <v>45.268999999999998</v>
      </c>
      <c r="G123" s="154"/>
      <c r="H123" s="154"/>
      <c r="I123" s="149">
        <f t="shared" si="35"/>
        <v>0</v>
      </c>
      <c r="J123" s="147">
        <f t="shared" si="36"/>
        <v>0</v>
      </c>
      <c r="K123" s="150">
        <f t="shared" si="37"/>
        <v>0</v>
      </c>
      <c r="L123" s="150">
        <f t="shared" si="38"/>
        <v>0</v>
      </c>
      <c r="M123" s="150">
        <f t="shared" si="39"/>
        <v>0</v>
      </c>
      <c r="N123" s="150">
        <v>0</v>
      </c>
      <c r="O123" s="150"/>
      <c r="P123" s="155">
        <v>0</v>
      </c>
      <c r="Q123" s="155"/>
      <c r="R123" s="155">
        <v>0</v>
      </c>
      <c r="S123" s="155">
        <f t="shared" si="40"/>
        <v>0</v>
      </c>
      <c r="T123" s="151"/>
      <c r="U123" s="151"/>
      <c r="V123" s="155">
        <f t="shared" si="41"/>
        <v>86.236999999999995</v>
      </c>
      <c r="X123">
        <v>1.905</v>
      </c>
      <c r="Z123">
        <v>0</v>
      </c>
    </row>
    <row r="124" spans="1:26" ht="25.05" customHeight="1" x14ac:dyDescent="0.3">
      <c r="A124" s="152">
        <v>96</v>
      </c>
      <c r="B124" s="147" t="s">
        <v>310</v>
      </c>
      <c r="C124" s="153" t="s">
        <v>315</v>
      </c>
      <c r="D124" s="147" t="s">
        <v>316</v>
      </c>
      <c r="E124" s="147" t="s">
        <v>104</v>
      </c>
      <c r="F124" s="148">
        <v>29.75</v>
      </c>
      <c r="G124" s="154"/>
      <c r="H124" s="154"/>
      <c r="I124" s="149">
        <f t="shared" si="35"/>
        <v>0</v>
      </c>
      <c r="J124" s="147">
        <f t="shared" si="36"/>
        <v>0</v>
      </c>
      <c r="K124" s="150">
        <f t="shared" si="37"/>
        <v>0</v>
      </c>
      <c r="L124" s="150">
        <f t="shared" si="38"/>
        <v>0</v>
      </c>
      <c r="M124" s="150">
        <f t="shared" si="39"/>
        <v>0</v>
      </c>
      <c r="N124" s="150">
        <v>0</v>
      </c>
      <c r="O124" s="150"/>
      <c r="P124" s="155">
        <v>0</v>
      </c>
      <c r="Q124" s="155"/>
      <c r="R124" s="155">
        <v>0</v>
      </c>
      <c r="S124" s="155">
        <f t="shared" si="40"/>
        <v>0</v>
      </c>
      <c r="T124" s="151"/>
      <c r="U124" s="151"/>
      <c r="V124" s="155">
        <f t="shared" si="41"/>
        <v>71.400000000000006</v>
      </c>
      <c r="X124">
        <v>2.4</v>
      </c>
      <c r="Z124">
        <v>0</v>
      </c>
    </row>
    <row r="125" spans="1:26" ht="25.05" customHeight="1" x14ac:dyDescent="0.3">
      <c r="A125" s="152">
        <v>97</v>
      </c>
      <c r="B125" s="147" t="s">
        <v>310</v>
      </c>
      <c r="C125" s="153" t="s">
        <v>317</v>
      </c>
      <c r="D125" s="147" t="s">
        <v>318</v>
      </c>
      <c r="E125" s="147" t="s">
        <v>104</v>
      </c>
      <c r="F125" s="148">
        <v>13.888999999999999</v>
      </c>
      <c r="G125" s="154"/>
      <c r="H125" s="154"/>
      <c r="I125" s="149">
        <f t="shared" si="35"/>
        <v>0</v>
      </c>
      <c r="J125" s="147">
        <f t="shared" si="36"/>
        <v>0</v>
      </c>
      <c r="K125" s="150">
        <f t="shared" si="37"/>
        <v>0</v>
      </c>
      <c r="L125" s="150">
        <f t="shared" si="38"/>
        <v>0</v>
      </c>
      <c r="M125" s="150">
        <f t="shared" si="39"/>
        <v>0</v>
      </c>
      <c r="N125" s="150">
        <v>0</v>
      </c>
      <c r="O125" s="150"/>
      <c r="P125" s="155">
        <v>0</v>
      </c>
      <c r="Q125" s="155"/>
      <c r="R125" s="155">
        <v>0</v>
      </c>
      <c r="S125" s="155">
        <f t="shared" si="40"/>
        <v>0</v>
      </c>
      <c r="T125" s="151"/>
      <c r="U125" s="151"/>
      <c r="V125" s="155">
        <f t="shared" si="41"/>
        <v>29.167000000000002</v>
      </c>
      <c r="X125">
        <v>2.1</v>
      </c>
      <c r="Z125">
        <v>0</v>
      </c>
    </row>
    <row r="126" spans="1:26" ht="25.05" customHeight="1" x14ac:dyDescent="0.3">
      <c r="A126" s="152">
        <v>98</v>
      </c>
      <c r="B126" s="147" t="s">
        <v>310</v>
      </c>
      <c r="C126" s="153" t="s">
        <v>319</v>
      </c>
      <c r="D126" s="147" t="s">
        <v>320</v>
      </c>
      <c r="E126" s="147" t="s">
        <v>104</v>
      </c>
      <c r="F126" s="148">
        <v>2.7720000000000007</v>
      </c>
      <c r="G126" s="154"/>
      <c r="H126" s="154"/>
      <c r="I126" s="149">
        <f t="shared" si="35"/>
        <v>0</v>
      </c>
      <c r="J126" s="147">
        <f t="shared" si="36"/>
        <v>0</v>
      </c>
      <c r="K126" s="150">
        <f t="shared" si="37"/>
        <v>0</v>
      </c>
      <c r="L126" s="150">
        <f t="shared" si="38"/>
        <v>0</v>
      </c>
      <c r="M126" s="150">
        <f t="shared" si="39"/>
        <v>0</v>
      </c>
      <c r="N126" s="150">
        <v>0</v>
      </c>
      <c r="O126" s="150"/>
      <c r="P126" s="155">
        <v>0</v>
      </c>
      <c r="Q126" s="155"/>
      <c r="R126" s="155">
        <v>0</v>
      </c>
      <c r="S126" s="155">
        <f t="shared" si="40"/>
        <v>0</v>
      </c>
      <c r="T126" s="151"/>
      <c r="U126" s="151"/>
      <c r="V126" s="155">
        <f t="shared" si="41"/>
        <v>6.0979999999999999</v>
      </c>
      <c r="X126">
        <v>2.2000000000000002</v>
      </c>
      <c r="Z126">
        <v>0</v>
      </c>
    </row>
    <row r="127" spans="1:26" ht="25.05" customHeight="1" x14ac:dyDescent="0.3">
      <c r="A127" s="152">
        <v>99</v>
      </c>
      <c r="B127" s="147" t="s">
        <v>310</v>
      </c>
      <c r="C127" s="153" t="s">
        <v>321</v>
      </c>
      <c r="D127" s="147" t="s">
        <v>322</v>
      </c>
      <c r="E127" s="147" t="s">
        <v>104</v>
      </c>
      <c r="F127" s="148">
        <v>160.52632500000001</v>
      </c>
      <c r="G127" s="154"/>
      <c r="H127" s="154"/>
      <c r="I127" s="149">
        <f t="shared" si="35"/>
        <v>0</v>
      </c>
      <c r="J127" s="147">
        <f t="shared" si="36"/>
        <v>0</v>
      </c>
      <c r="K127" s="150">
        <f t="shared" si="37"/>
        <v>0</v>
      </c>
      <c r="L127" s="150">
        <f t="shared" si="38"/>
        <v>0</v>
      </c>
      <c r="M127" s="150">
        <f t="shared" si="39"/>
        <v>0</v>
      </c>
      <c r="N127" s="150">
        <v>0</v>
      </c>
      <c r="O127" s="150"/>
      <c r="P127" s="155">
        <v>0</v>
      </c>
      <c r="Q127" s="155"/>
      <c r="R127" s="155">
        <v>0</v>
      </c>
      <c r="S127" s="155">
        <f t="shared" si="40"/>
        <v>0</v>
      </c>
      <c r="T127" s="151"/>
      <c r="U127" s="151"/>
      <c r="V127" s="155">
        <f t="shared" si="41"/>
        <v>353.15800000000002</v>
      </c>
      <c r="X127">
        <v>2.2000000000000002</v>
      </c>
      <c r="Z127">
        <v>0</v>
      </c>
    </row>
    <row r="128" spans="1:26" ht="62.4" x14ac:dyDescent="0.3">
      <c r="A128" s="152">
        <v>100</v>
      </c>
      <c r="B128" s="147" t="s">
        <v>310</v>
      </c>
      <c r="C128" s="153" t="s">
        <v>323</v>
      </c>
      <c r="D128" s="147" t="s">
        <v>324</v>
      </c>
      <c r="E128" s="147" t="s">
        <v>104</v>
      </c>
      <c r="F128" s="148">
        <v>133.345</v>
      </c>
      <c r="G128" s="154"/>
      <c r="H128" s="154"/>
      <c r="I128" s="149">
        <f t="shared" si="35"/>
        <v>0</v>
      </c>
      <c r="J128" s="147">
        <f t="shared" si="36"/>
        <v>0</v>
      </c>
      <c r="K128" s="150">
        <f t="shared" si="37"/>
        <v>0</v>
      </c>
      <c r="L128" s="150">
        <f t="shared" si="38"/>
        <v>0</v>
      </c>
      <c r="M128" s="150">
        <f t="shared" si="39"/>
        <v>0</v>
      </c>
      <c r="N128" s="150">
        <v>0</v>
      </c>
      <c r="O128" s="150"/>
      <c r="P128" s="155">
        <v>0</v>
      </c>
      <c r="Q128" s="155"/>
      <c r="R128" s="155">
        <v>0</v>
      </c>
      <c r="S128" s="155">
        <f t="shared" si="40"/>
        <v>0</v>
      </c>
      <c r="T128" s="151"/>
      <c r="U128" s="151"/>
      <c r="V128" s="155">
        <f t="shared" si="41"/>
        <v>0</v>
      </c>
      <c r="X128">
        <v>0</v>
      </c>
      <c r="Z128">
        <v>0</v>
      </c>
    </row>
    <row r="129" spans="1:26" ht="25.05" customHeight="1" x14ac:dyDescent="0.3">
      <c r="A129" s="152">
        <v>101</v>
      </c>
      <c r="B129" s="147" t="s">
        <v>310</v>
      </c>
      <c r="C129" s="153" t="s">
        <v>325</v>
      </c>
      <c r="D129" s="147" t="s">
        <v>326</v>
      </c>
      <c r="E129" s="147" t="s">
        <v>144</v>
      </c>
      <c r="F129" s="148">
        <v>57.452399999999997</v>
      </c>
      <c r="G129" s="154"/>
      <c r="H129" s="154"/>
      <c r="I129" s="149">
        <f t="shared" si="35"/>
        <v>0</v>
      </c>
      <c r="J129" s="147">
        <f t="shared" si="36"/>
        <v>0</v>
      </c>
      <c r="K129" s="150">
        <f t="shared" si="37"/>
        <v>0</v>
      </c>
      <c r="L129" s="150">
        <f t="shared" si="38"/>
        <v>0</v>
      </c>
      <c r="M129" s="150">
        <f t="shared" si="39"/>
        <v>0</v>
      </c>
      <c r="N129" s="150">
        <v>0</v>
      </c>
      <c r="O129" s="150"/>
      <c r="P129" s="155">
        <v>0</v>
      </c>
      <c r="Q129" s="155"/>
      <c r="R129" s="155">
        <v>0</v>
      </c>
      <c r="S129" s="155">
        <f t="shared" si="40"/>
        <v>0</v>
      </c>
      <c r="T129" s="151"/>
      <c r="U129" s="151"/>
      <c r="V129" s="155">
        <f t="shared" si="41"/>
        <v>4.3090000000000002</v>
      </c>
      <c r="X129">
        <v>7.4999999999999997E-2</v>
      </c>
      <c r="Z129">
        <v>0</v>
      </c>
    </row>
    <row r="130" spans="1:26" ht="25.05" customHeight="1" x14ac:dyDescent="0.3">
      <c r="A130" s="152">
        <v>102</v>
      </c>
      <c r="B130" s="147" t="s">
        <v>310</v>
      </c>
      <c r="C130" s="153" t="s">
        <v>327</v>
      </c>
      <c r="D130" s="147" t="s">
        <v>328</v>
      </c>
      <c r="E130" s="147" t="s">
        <v>184</v>
      </c>
      <c r="F130" s="148">
        <v>16</v>
      </c>
      <c r="G130" s="154"/>
      <c r="H130" s="154"/>
      <c r="I130" s="149">
        <f t="shared" si="35"/>
        <v>0</v>
      </c>
      <c r="J130" s="147">
        <f t="shared" si="36"/>
        <v>0</v>
      </c>
      <c r="K130" s="150">
        <f t="shared" si="37"/>
        <v>0</v>
      </c>
      <c r="L130" s="150">
        <f t="shared" si="38"/>
        <v>0</v>
      </c>
      <c r="M130" s="150">
        <f t="shared" si="39"/>
        <v>0</v>
      </c>
      <c r="N130" s="150">
        <v>0</v>
      </c>
      <c r="O130" s="150"/>
      <c r="P130" s="155">
        <v>0</v>
      </c>
      <c r="Q130" s="155"/>
      <c r="R130" s="155">
        <v>0</v>
      </c>
      <c r="S130" s="155">
        <f t="shared" si="40"/>
        <v>0</v>
      </c>
      <c r="T130" s="151"/>
      <c r="U130" s="151"/>
      <c r="V130" s="155">
        <f t="shared" si="41"/>
        <v>0</v>
      </c>
      <c r="X130">
        <v>0</v>
      </c>
      <c r="Z130">
        <v>0</v>
      </c>
    </row>
    <row r="131" spans="1:26" ht="25.05" customHeight="1" x14ac:dyDescent="0.3">
      <c r="A131" s="152">
        <v>103</v>
      </c>
      <c r="B131" s="147" t="s">
        <v>310</v>
      </c>
      <c r="C131" s="153" t="s">
        <v>329</v>
      </c>
      <c r="D131" s="147" t="s">
        <v>330</v>
      </c>
      <c r="E131" s="147" t="s">
        <v>184</v>
      </c>
      <c r="F131" s="148">
        <v>35</v>
      </c>
      <c r="G131" s="154"/>
      <c r="H131" s="154"/>
      <c r="I131" s="149">
        <f t="shared" si="35"/>
        <v>0</v>
      </c>
      <c r="J131" s="147">
        <f t="shared" si="36"/>
        <v>0</v>
      </c>
      <c r="K131" s="150">
        <f t="shared" si="37"/>
        <v>0</v>
      </c>
      <c r="L131" s="150">
        <f t="shared" si="38"/>
        <v>0</v>
      </c>
      <c r="M131" s="150">
        <f t="shared" si="39"/>
        <v>0</v>
      </c>
      <c r="N131" s="150">
        <v>0</v>
      </c>
      <c r="O131" s="150"/>
      <c r="P131" s="155">
        <v>0</v>
      </c>
      <c r="Q131" s="155"/>
      <c r="R131" s="155">
        <v>0</v>
      </c>
      <c r="S131" s="155">
        <f t="shared" si="40"/>
        <v>0</v>
      </c>
      <c r="T131" s="151"/>
      <c r="U131" s="151"/>
      <c r="V131" s="155">
        <f t="shared" si="41"/>
        <v>0</v>
      </c>
      <c r="X131">
        <v>0</v>
      </c>
      <c r="Z131">
        <v>0</v>
      </c>
    </row>
    <row r="132" spans="1:26" ht="25.05" customHeight="1" x14ac:dyDescent="0.3">
      <c r="A132" s="152">
        <v>104</v>
      </c>
      <c r="B132" s="147" t="s">
        <v>310</v>
      </c>
      <c r="C132" s="153" t="s">
        <v>331</v>
      </c>
      <c r="D132" s="147" t="s">
        <v>332</v>
      </c>
      <c r="E132" s="147" t="s">
        <v>184</v>
      </c>
      <c r="F132" s="148">
        <v>2</v>
      </c>
      <c r="G132" s="154"/>
      <c r="H132" s="154"/>
      <c r="I132" s="149">
        <f t="shared" si="35"/>
        <v>0</v>
      </c>
      <c r="J132" s="147">
        <f t="shared" si="36"/>
        <v>0</v>
      </c>
      <c r="K132" s="150">
        <f t="shared" si="37"/>
        <v>0</v>
      </c>
      <c r="L132" s="150">
        <f t="shared" si="38"/>
        <v>0</v>
      </c>
      <c r="M132" s="150">
        <f t="shared" si="39"/>
        <v>0</v>
      </c>
      <c r="N132" s="150">
        <v>0</v>
      </c>
      <c r="O132" s="150"/>
      <c r="P132" s="155">
        <v>0</v>
      </c>
      <c r="Q132" s="155"/>
      <c r="R132" s="155">
        <v>0</v>
      </c>
      <c r="S132" s="155">
        <f t="shared" si="40"/>
        <v>0</v>
      </c>
      <c r="T132" s="151"/>
      <c r="U132" s="151"/>
      <c r="V132" s="155">
        <f t="shared" si="41"/>
        <v>0</v>
      </c>
      <c r="X132">
        <v>0</v>
      </c>
      <c r="Z132">
        <v>0</v>
      </c>
    </row>
    <row r="133" spans="1:26" ht="25.05" customHeight="1" x14ac:dyDescent="0.3">
      <c r="A133" s="152">
        <v>105</v>
      </c>
      <c r="B133" s="147" t="s">
        <v>310</v>
      </c>
      <c r="C133" s="153" t="s">
        <v>333</v>
      </c>
      <c r="D133" s="147" t="s">
        <v>334</v>
      </c>
      <c r="E133" s="147" t="s">
        <v>184</v>
      </c>
      <c r="F133" s="148">
        <v>4</v>
      </c>
      <c r="G133" s="154"/>
      <c r="H133" s="154"/>
      <c r="I133" s="149">
        <f t="shared" si="35"/>
        <v>0</v>
      </c>
      <c r="J133" s="147">
        <f t="shared" si="36"/>
        <v>0</v>
      </c>
      <c r="K133" s="150">
        <f t="shared" si="37"/>
        <v>0</v>
      </c>
      <c r="L133" s="150">
        <f t="shared" si="38"/>
        <v>0</v>
      </c>
      <c r="M133" s="150">
        <f t="shared" si="39"/>
        <v>0</v>
      </c>
      <c r="N133" s="150">
        <v>0</v>
      </c>
      <c r="O133" s="150"/>
      <c r="P133" s="155">
        <v>0</v>
      </c>
      <c r="Q133" s="155"/>
      <c r="R133" s="155">
        <v>0</v>
      </c>
      <c r="S133" s="155">
        <f t="shared" si="40"/>
        <v>0</v>
      </c>
      <c r="T133" s="151"/>
      <c r="U133" s="151"/>
      <c r="V133" s="155">
        <f t="shared" si="41"/>
        <v>0</v>
      </c>
      <c r="X133">
        <v>0</v>
      </c>
      <c r="Z133">
        <v>0</v>
      </c>
    </row>
    <row r="134" spans="1:26" ht="25.05" customHeight="1" x14ac:dyDescent="0.3">
      <c r="A134" s="152">
        <v>106</v>
      </c>
      <c r="B134" s="147" t="s">
        <v>310</v>
      </c>
      <c r="C134" s="153" t="s">
        <v>335</v>
      </c>
      <c r="D134" s="147" t="s">
        <v>336</v>
      </c>
      <c r="E134" s="147" t="s">
        <v>144</v>
      </c>
      <c r="F134" s="148">
        <v>12.96</v>
      </c>
      <c r="G134" s="154"/>
      <c r="H134" s="154"/>
      <c r="I134" s="149">
        <f t="shared" si="35"/>
        <v>0</v>
      </c>
      <c r="J134" s="147">
        <f t="shared" si="36"/>
        <v>0</v>
      </c>
      <c r="K134" s="150">
        <f t="shared" si="37"/>
        <v>0</v>
      </c>
      <c r="L134" s="150">
        <f t="shared" si="38"/>
        <v>0</v>
      </c>
      <c r="M134" s="150">
        <f t="shared" si="39"/>
        <v>0</v>
      </c>
      <c r="N134" s="150">
        <v>0</v>
      </c>
      <c r="O134" s="150"/>
      <c r="P134" s="155">
        <v>0</v>
      </c>
      <c r="Q134" s="155"/>
      <c r="R134" s="155">
        <v>0</v>
      </c>
      <c r="S134" s="155">
        <f t="shared" si="40"/>
        <v>0</v>
      </c>
      <c r="T134" s="151"/>
      <c r="U134" s="151"/>
      <c r="V134" s="155">
        <f t="shared" si="41"/>
        <v>0.68700000000000006</v>
      </c>
      <c r="X134">
        <v>5.2999999999999999E-2</v>
      </c>
      <c r="Z134">
        <v>0</v>
      </c>
    </row>
    <row r="135" spans="1:26" ht="25.05" customHeight="1" x14ac:dyDescent="0.3">
      <c r="A135" s="152">
        <v>107</v>
      </c>
      <c r="B135" s="147" t="s">
        <v>310</v>
      </c>
      <c r="C135" s="153" t="s">
        <v>337</v>
      </c>
      <c r="D135" s="147" t="s">
        <v>338</v>
      </c>
      <c r="E135" s="147" t="s">
        <v>144</v>
      </c>
      <c r="F135" s="148">
        <v>56.7</v>
      </c>
      <c r="G135" s="154"/>
      <c r="H135" s="154"/>
      <c r="I135" s="149">
        <f t="shared" si="35"/>
        <v>0</v>
      </c>
      <c r="J135" s="147">
        <f t="shared" si="36"/>
        <v>0</v>
      </c>
      <c r="K135" s="150">
        <f t="shared" si="37"/>
        <v>0</v>
      </c>
      <c r="L135" s="150">
        <f t="shared" si="38"/>
        <v>0</v>
      </c>
      <c r="M135" s="150">
        <f t="shared" si="39"/>
        <v>0</v>
      </c>
      <c r="N135" s="150">
        <v>0</v>
      </c>
      <c r="O135" s="150"/>
      <c r="P135" s="155">
        <v>0</v>
      </c>
      <c r="Q135" s="155"/>
      <c r="R135" s="155">
        <v>0</v>
      </c>
      <c r="S135" s="155">
        <f t="shared" si="40"/>
        <v>0</v>
      </c>
      <c r="T135" s="151"/>
      <c r="U135" s="151"/>
      <c r="V135" s="155">
        <f t="shared" si="41"/>
        <v>2.0409999999999999</v>
      </c>
      <c r="X135">
        <v>3.5999999999999997E-2</v>
      </c>
      <c r="Z135">
        <v>0</v>
      </c>
    </row>
    <row r="136" spans="1:26" ht="25.05" customHeight="1" x14ac:dyDescent="0.3">
      <c r="A136" s="152">
        <v>108</v>
      </c>
      <c r="B136" s="147" t="s">
        <v>310</v>
      </c>
      <c r="C136" s="153" t="s">
        <v>339</v>
      </c>
      <c r="D136" s="147" t="s">
        <v>340</v>
      </c>
      <c r="E136" s="147" t="s">
        <v>144</v>
      </c>
      <c r="F136" s="148">
        <v>7.2</v>
      </c>
      <c r="G136" s="154"/>
      <c r="H136" s="154"/>
      <c r="I136" s="149">
        <f t="shared" si="35"/>
        <v>0</v>
      </c>
      <c r="J136" s="147">
        <f t="shared" si="36"/>
        <v>0</v>
      </c>
      <c r="K136" s="150">
        <f t="shared" si="37"/>
        <v>0</v>
      </c>
      <c r="L136" s="150">
        <f t="shared" si="38"/>
        <v>0</v>
      </c>
      <c r="M136" s="150">
        <f t="shared" si="39"/>
        <v>0</v>
      </c>
      <c r="N136" s="150">
        <v>0</v>
      </c>
      <c r="O136" s="150"/>
      <c r="P136" s="155">
        <v>0</v>
      </c>
      <c r="Q136" s="155"/>
      <c r="R136" s="155">
        <v>0</v>
      </c>
      <c r="S136" s="155">
        <f t="shared" si="40"/>
        <v>0</v>
      </c>
      <c r="T136" s="151"/>
      <c r="U136" s="151"/>
      <c r="V136" s="155">
        <f t="shared" si="41"/>
        <v>0.59</v>
      </c>
      <c r="X136">
        <v>8.2000000000000003E-2</v>
      </c>
      <c r="Z136">
        <v>0</v>
      </c>
    </row>
    <row r="137" spans="1:26" ht="25.05" customHeight="1" x14ac:dyDescent="0.3">
      <c r="A137" s="152">
        <v>109</v>
      </c>
      <c r="B137" s="147" t="s">
        <v>310</v>
      </c>
      <c r="C137" s="153" t="s">
        <v>341</v>
      </c>
      <c r="D137" s="147" t="s">
        <v>342</v>
      </c>
      <c r="E137" s="147" t="s">
        <v>144</v>
      </c>
      <c r="F137" s="148">
        <v>47.360000000000007</v>
      </c>
      <c r="G137" s="154"/>
      <c r="H137" s="154"/>
      <c r="I137" s="149">
        <f t="shared" si="35"/>
        <v>0</v>
      </c>
      <c r="J137" s="147">
        <f t="shared" si="36"/>
        <v>0</v>
      </c>
      <c r="K137" s="150">
        <f t="shared" si="37"/>
        <v>0</v>
      </c>
      <c r="L137" s="150">
        <f t="shared" si="38"/>
        <v>0</v>
      </c>
      <c r="M137" s="150">
        <f t="shared" si="39"/>
        <v>0</v>
      </c>
      <c r="N137" s="150">
        <v>0</v>
      </c>
      <c r="O137" s="150"/>
      <c r="P137" s="155">
        <v>0</v>
      </c>
      <c r="Q137" s="155"/>
      <c r="R137" s="155">
        <v>0</v>
      </c>
      <c r="S137" s="155">
        <f t="shared" si="40"/>
        <v>0</v>
      </c>
      <c r="T137" s="151"/>
      <c r="U137" s="151"/>
      <c r="V137" s="155">
        <f t="shared" si="41"/>
        <v>3.8839999999999999</v>
      </c>
      <c r="X137">
        <v>8.2000000000000003E-2</v>
      </c>
      <c r="Z137">
        <v>0</v>
      </c>
    </row>
    <row r="138" spans="1:26" ht="25.05" customHeight="1" x14ac:dyDescent="0.3">
      <c r="A138" s="152">
        <v>110</v>
      </c>
      <c r="B138" s="147" t="s">
        <v>310</v>
      </c>
      <c r="C138" s="153" t="s">
        <v>343</v>
      </c>
      <c r="D138" s="147" t="s">
        <v>344</v>
      </c>
      <c r="E138" s="147" t="s">
        <v>104</v>
      </c>
      <c r="F138" s="148">
        <v>54.466830000000009</v>
      </c>
      <c r="G138" s="154"/>
      <c r="H138" s="154"/>
      <c r="I138" s="149">
        <f t="shared" si="35"/>
        <v>0</v>
      </c>
      <c r="J138" s="147">
        <f t="shared" si="36"/>
        <v>0</v>
      </c>
      <c r="K138" s="150">
        <f t="shared" si="37"/>
        <v>0</v>
      </c>
      <c r="L138" s="150">
        <f t="shared" si="38"/>
        <v>0</v>
      </c>
      <c r="M138" s="150">
        <f t="shared" si="39"/>
        <v>0</v>
      </c>
      <c r="N138" s="150">
        <v>0</v>
      </c>
      <c r="O138" s="150"/>
      <c r="P138" s="155">
        <v>0</v>
      </c>
      <c r="Q138" s="155"/>
      <c r="R138" s="155">
        <v>0</v>
      </c>
      <c r="S138" s="155">
        <f t="shared" si="40"/>
        <v>0</v>
      </c>
      <c r="T138" s="151"/>
      <c r="U138" s="151"/>
      <c r="V138" s="155">
        <f t="shared" si="41"/>
        <v>102.125</v>
      </c>
      <c r="X138">
        <v>1.875</v>
      </c>
      <c r="Z138">
        <v>0</v>
      </c>
    </row>
    <row r="139" spans="1:26" ht="25.05" customHeight="1" x14ac:dyDescent="0.3">
      <c r="A139" s="152">
        <v>111</v>
      </c>
      <c r="B139" s="147" t="s">
        <v>310</v>
      </c>
      <c r="C139" s="153" t="s">
        <v>345</v>
      </c>
      <c r="D139" s="147" t="s">
        <v>346</v>
      </c>
      <c r="E139" s="147" t="s">
        <v>184</v>
      </c>
      <c r="F139" s="148">
        <v>1</v>
      </c>
      <c r="G139" s="154"/>
      <c r="H139" s="154"/>
      <c r="I139" s="149">
        <f t="shared" si="35"/>
        <v>0</v>
      </c>
      <c r="J139" s="147">
        <f t="shared" si="36"/>
        <v>0</v>
      </c>
      <c r="K139" s="150">
        <f t="shared" si="37"/>
        <v>0</v>
      </c>
      <c r="L139" s="150">
        <f t="shared" si="38"/>
        <v>0</v>
      </c>
      <c r="M139" s="150">
        <f t="shared" si="39"/>
        <v>0</v>
      </c>
      <c r="N139" s="150">
        <v>0</v>
      </c>
      <c r="O139" s="150"/>
      <c r="P139" s="155">
        <v>0</v>
      </c>
      <c r="Q139" s="155"/>
      <c r="R139" s="155">
        <v>0</v>
      </c>
      <c r="S139" s="155">
        <f t="shared" si="40"/>
        <v>0</v>
      </c>
      <c r="T139" s="151"/>
      <c r="U139" s="151"/>
      <c r="V139" s="155">
        <f t="shared" si="41"/>
        <v>0.16500000000000001</v>
      </c>
      <c r="X139">
        <v>0.16500000000000001</v>
      </c>
      <c r="Z139">
        <v>0</v>
      </c>
    </row>
    <row r="140" spans="1:26" ht="34.950000000000003" customHeight="1" x14ac:dyDescent="0.3">
      <c r="A140" s="152">
        <v>112</v>
      </c>
      <c r="B140" s="147" t="s">
        <v>310</v>
      </c>
      <c r="C140" s="153" t="s">
        <v>347</v>
      </c>
      <c r="D140" s="147" t="s">
        <v>348</v>
      </c>
      <c r="E140" s="147" t="s">
        <v>349</v>
      </c>
      <c r="F140" s="148">
        <v>6880</v>
      </c>
      <c r="G140" s="154"/>
      <c r="H140" s="154"/>
      <c r="I140" s="149">
        <f t="shared" si="35"/>
        <v>0</v>
      </c>
      <c r="J140" s="147">
        <f t="shared" si="36"/>
        <v>0</v>
      </c>
      <c r="K140" s="150">
        <f t="shared" si="37"/>
        <v>0</v>
      </c>
      <c r="L140" s="150">
        <f t="shared" si="38"/>
        <v>0</v>
      </c>
      <c r="M140" s="150">
        <f t="shared" si="39"/>
        <v>0</v>
      </c>
      <c r="N140" s="150">
        <v>0</v>
      </c>
      <c r="O140" s="150"/>
      <c r="P140" s="155">
        <v>2.0000000000000002E-5</v>
      </c>
      <c r="Q140" s="155"/>
      <c r="R140" s="155">
        <v>2.0000000000000002E-5</v>
      </c>
      <c r="S140" s="155">
        <f t="shared" si="40"/>
        <v>0.13800000000000001</v>
      </c>
      <c r="T140" s="151"/>
      <c r="U140" s="151"/>
      <c r="V140" s="155">
        <f t="shared" si="41"/>
        <v>0</v>
      </c>
      <c r="X140">
        <v>0</v>
      </c>
      <c r="Z140">
        <v>0</v>
      </c>
    </row>
    <row r="141" spans="1:26" ht="25.05" customHeight="1" x14ac:dyDescent="0.3">
      <c r="A141" s="152">
        <v>113</v>
      </c>
      <c r="B141" s="147" t="s">
        <v>310</v>
      </c>
      <c r="C141" s="153" t="s">
        <v>350</v>
      </c>
      <c r="D141" s="147" t="s">
        <v>351</v>
      </c>
      <c r="E141" s="147" t="s">
        <v>349</v>
      </c>
      <c r="F141" s="148">
        <v>5600</v>
      </c>
      <c r="G141" s="154"/>
      <c r="H141" s="154"/>
      <c r="I141" s="149">
        <f t="shared" si="35"/>
        <v>0</v>
      </c>
      <c r="J141" s="147">
        <f t="shared" si="36"/>
        <v>0</v>
      </c>
      <c r="K141" s="150">
        <f t="shared" si="37"/>
        <v>0</v>
      </c>
      <c r="L141" s="150">
        <f t="shared" si="38"/>
        <v>0</v>
      </c>
      <c r="M141" s="150">
        <f t="shared" si="39"/>
        <v>0</v>
      </c>
      <c r="N141" s="150">
        <v>0</v>
      </c>
      <c r="O141" s="150"/>
      <c r="P141" s="155">
        <v>1.0000000000000001E-5</v>
      </c>
      <c r="Q141" s="155"/>
      <c r="R141" s="155">
        <v>1.0000000000000001E-5</v>
      </c>
      <c r="S141" s="155">
        <f t="shared" si="40"/>
        <v>5.6000000000000001E-2</v>
      </c>
      <c r="T141" s="151"/>
      <c r="U141" s="151"/>
      <c r="V141" s="155">
        <f t="shared" si="41"/>
        <v>1.512</v>
      </c>
      <c r="X141">
        <v>2.7E-4</v>
      </c>
      <c r="Z141">
        <v>0</v>
      </c>
    </row>
    <row r="142" spans="1:26" ht="25.05" customHeight="1" x14ac:dyDescent="0.3">
      <c r="A142" s="152">
        <v>114</v>
      </c>
      <c r="B142" s="147" t="s">
        <v>310</v>
      </c>
      <c r="C142" s="153" t="s">
        <v>352</v>
      </c>
      <c r="D142" s="147" t="s">
        <v>353</v>
      </c>
      <c r="E142" s="147" t="s">
        <v>165</v>
      </c>
      <c r="F142" s="148">
        <v>160</v>
      </c>
      <c r="G142" s="154"/>
      <c r="H142" s="154"/>
      <c r="I142" s="149">
        <f t="shared" si="35"/>
        <v>0</v>
      </c>
      <c r="J142" s="147">
        <f t="shared" si="36"/>
        <v>0</v>
      </c>
      <c r="K142" s="150">
        <f t="shared" si="37"/>
        <v>0</v>
      </c>
      <c r="L142" s="150">
        <f t="shared" si="38"/>
        <v>0</v>
      </c>
      <c r="M142" s="150">
        <f t="shared" si="39"/>
        <v>0</v>
      </c>
      <c r="N142" s="150">
        <v>0</v>
      </c>
      <c r="O142" s="150"/>
      <c r="P142" s="155">
        <v>1.0000000000000001E-5</v>
      </c>
      <c r="Q142" s="155"/>
      <c r="R142" s="155">
        <v>1.0000000000000001E-5</v>
      </c>
      <c r="S142" s="155">
        <f t="shared" si="40"/>
        <v>2E-3</v>
      </c>
      <c r="T142" s="151"/>
      <c r="U142" s="151"/>
      <c r="V142" s="155">
        <f t="shared" si="41"/>
        <v>4.2999999999999997E-2</v>
      </c>
      <c r="X142">
        <v>2.7E-4</v>
      </c>
      <c r="Z142">
        <v>0</v>
      </c>
    </row>
    <row r="143" spans="1:26" ht="25.05" customHeight="1" x14ac:dyDescent="0.3">
      <c r="A143" s="152">
        <v>115</v>
      </c>
      <c r="B143" s="147" t="s">
        <v>310</v>
      </c>
      <c r="C143" s="153" t="s">
        <v>354</v>
      </c>
      <c r="D143" s="147" t="s">
        <v>355</v>
      </c>
      <c r="E143" s="147" t="s">
        <v>165</v>
      </c>
      <c r="F143" s="148">
        <v>160</v>
      </c>
      <c r="G143" s="154"/>
      <c r="H143" s="154"/>
      <c r="I143" s="149">
        <f t="shared" si="35"/>
        <v>0</v>
      </c>
      <c r="J143" s="147">
        <f t="shared" si="36"/>
        <v>0</v>
      </c>
      <c r="K143" s="150">
        <f t="shared" si="37"/>
        <v>0</v>
      </c>
      <c r="L143" s="150">
        <f t="shared" si="38"/>
        <v>0</v>
      </c>
      <c r="M143" s="150">
        <f t="shared" si="39"/>
        <v>0</v>
      </c>
      <c r="N143" s="150">
        <v>0</v>
      </c>
      <c r="O143" s="150"/>
      <c r="P143" s="155">
        <v>1.0000000000000001E-5</v>
      </c>
      <c r="Q143" s="155"/>
      <c r="R143" s="155">
        <v>1.0000000000000001E-5</v>
      </c>
      <c r="S143" s="155">
        <f t="shared" si="40"/>
        <v>2E-3</v>
      </c>
      <c r="T143" s="151"/>
      <c r="U143" s="151"/>
      <c r="V143" s="155">
        <f t="shared" si="41"/>
        <v>0</v>
      </c>
      <c r="X143">
        <v>0</v>
      </c>
      <c r="Z143">
        <v>0</v>
      </c>
    </row>
    <row r="144" spans="1:26" ht="25.05" customHeight="1" x14ac:dyDescent="0.3">
      <c r="A144" s="152">
        <v>116</v>
      </c>
      <c r="B144" s="147" t="s">
        <v>310</v>
      </c>
      <c r="C144" s="153" t="s">
        <v>356</v>
      </c>
      <c r="D144" s="147" t="s">
        <v>357</v>
      </c>
      <c r="E144" s="147" t="s">
        <v>165</v>
      </c>
      <c r="F144" s="148">
        <v>160</v>
      </c>
      <c r="G144" s="154"/>
      <c r="H144" s="154"/>
      <c r="I144" s="149">
        <f t="shared" si="35"/>
        <v>0</v>
      </c>
      <c r="J144" s="147">
        <f t="shared" si="36"/>
        <v>0</v>
      </c>
      <c r="K144" s="150">
        <f t="shared" si="37"/>
        <v>0</v>
      </c>
      <c r="L144" s="150">
        <f t="shared" si="38"/>
        <v>0</v>
      </c>
      <c r="M144" s="150">
        <f t="shared" si="39"/>
        <v>0</v>
      </c>
      <c r="N144" s="150">
        <v>0</v>
      </c>
      <c r="O144" s="150"/>
      <c r="P144" s="155">
        <v>1.0000000000000001E-5</v>
      </c>
      <c r="Q144" s="155"/>
      <c r="R144" s="155">
        <v>1.0000000000000001E-5</v>
      </c>
      <c r="S144" s="155">
        <f t="shared" si="40"/>
        <v>2E-3</v>
      </c>
      <c r="T144" s="151"/>
      <c r="U144" s="151"/>
      <c r="V144" s="155">
        <f t="shared" si="41"/>
        <v>0</v>
      </c>
      <c r="X144">
        <v>0</v>
      </c>
      <c r="Z144">
        <v>0</v>
      </c>
    </row>
    <row r="145" spans="1:26" ht="25.05" customHeight="1" x14ac:dyDescent="0.3">
      <c r="A145" s="152">
        <v>117</v>
      </c>
      <c r="B145" s="147" t="s">
        <v>310</v>
      </c>
      <c r="C145" s="153" t="s">
        <v>358</v>
      </c>
      <c r="D145" s="147" t="s">
        <v>359</v>
      </c>
      <c r="E145" s="147" t="s">
        <v>360</v>
      </c>
      <c r="F145" s="148">
        <v>10.8</v>
      </c>
      <c r="G145" s="154"/>
      <c r="H145" s="154"/>
      <c r="I145" s="149">
        <f t="shared" si="35"/>
        <v>0</v>
      </c>
      <c r="J145" s="147">
        <f t="shared" si="36"/>
        <v>0</v>
      </c>
      <c r="K145" s="150">
        <f t="shared" si="37"/>
        <v>0</v>
      </c>
      <c r="L145" s="150">
        <f t="shared" si="38"/>
        <v>0</v>
      </c>
      <c r="M145" s="150">
        <f t="shared" si="39"/>
        <v>0</v>
      </c>
      <c r="N145" s="150">
        <v>0</v>
      </c>
      <c r="O145" s="150"/>
      <c r="P145" s="155">
        <v>0</v>
      </c>
      <c r="Q145" s="155"/>
      <c r="R145" s="155">
        <v>0</v>
      </c>
      <c r="S145" s="155">
        <f t="shared" si="40"/>
        <v>0</v>
      </c>
      <c r="T145" s="151"/>
      <c r="U145" s="151"/>
      <c r="V145" s="155">
        <f t="shared" si="41"/>
        <v>0.29199999999999998</v>
      </c>
      <c r="X145">
        <v>2.7E-2</v>
      </c>
      <c r="Z145">
        <v>0</v>
      </c>
    </row>
    <row r="146" spans="1:26" ht="25.05" customHeight="1" x14ac:dyDescent="0.3">
      <c r="A146" s="152">
        <v>118</v>
      </c>
      <c r="B146" s="147" t="s">
        <v>310</v>
      </c>
      <c r="C146" s="153" t="s">
        <v>361</v>
      </c>
      <c r="D146" s="147" t="s">
        <v>362</v>
      </c>
      <c r="E146" s="147" t="s">
        <v>360</v>
      </c>
      <c r="F146" s="148">
        <v>279</v>
      </c>
      <c r="G146" s="154"/>
      <c r="H146" s="154"/>
      <c r="I146" s="149">
        <f t="shared" si="35"/>
        <v>0</v>
      </c>
      <c r="J146" s="147">
        <f t="shared" si="36"/>
        <v>0</v>
      </c>
      <c r="K146" s="150">
        <f t="shared" si="37"/>
        <v>0</v>
      </c>
      <c r="L146" s="150">
        <f t="shared" si="38"/>
        <v>0</v>
      </c>
      <c r="M146" s="150">
        <f t="shared" si="39"/>
        <v>0</v>
      </c>
      <c r="N146" s="150">
        <v>0</v>
      </c>
      <c r="O146" s="150"/>
      <c r="P146" s="155">
        <v>0</v>
      </c>
      <c r="Q146" s="155"/>
      <c r="R146" s="155">
        <v>0</v>
      </c>
      <c r="S146" s="155">
        <f t="shared" si="40"/>
        <v>0</v>
      </c>
      <c r="T146" s="151"/>
      <c r="U146" s="151"/>
      <c r="V146" s="155">
        <f t="shared" si="41"/>
        <v>4.4640000000000004</v>
      </c>
      <c r="X146">
        <v>1.6E-2</v>
      </c>
      <c r="Z146">
        <v>0</v>
      </c>
    </row>
    <row r="147" spans="1:26" ht="25.05" customHeight="1" x14ac:dyDescent="0.3">
      <c r="A147" s="152">
        <v>119</v>
      </c>
      <c r="B147" s="147" t="s">
        <v>310</v>
      </c>
      <c r="C147" s="153" t="s">
        <v>363</v>
      </c>
      <c r="D147" s="147" t="s">
        <v>364</v>
      </c>
      <c r="E147" s="147" t="s">
        <v>360</v>
      </c>
      <c r="F147" s="148">
        <v>165.6</v>
      </c>
      <c r="G147" s="154"/>
      <c r="H147" s="154"/>
      <c r="I147" s="149">
        <f t="shared" si="35"/>
        <v>0</v>
      </c>
      <c r="J147" s="147">
        <f t="shared" si="36"/>
        <v>0</v>
      </c>
      <c r="K147" s="150">
        <f t="shared" si="37"/>
        <v>0</v>
      </c>
      <c r="L147" s="150">
        <f t="shared" si="38"/>
        <v>0</v>
      </c>
      <c r="M147" s="150">
        <f t="shared" si="39"/>
        <v>0</v>
      </c>
      <c r="N147" s="150">
        <v>0</v>
      </c>
      <c r="O147" s="150"/>
      <c r="P147" s="155">
        <v>0</v>
      </c>
      <c r="Q147" s="155"/>
      <c r="R147" s="155">
        <v>0</v>
      </c>
      <c r="S147" s="155">
        <f t="shared" si="40"/>
        <v>0</v>
      </c>
      <c r="T147" s="151"/>
      <c r="U147" s="151"/>
      <c r="V147" s="155">
        <f t="shared" si="41"/>
        <v>57.131999999999998</v>
      </c>
      <c r="X147">
        <v>0.34499999999999997</v>
      </c>
      <c r="Z147">
        <v>0</v>
      </c>
    </row>
    <row r="148" spans="1:26" ht="25.05" customHeight="1" x14ac:dyDescent="0.3">
      <c r="A148" s="152">
        <v>120</v>
      </c>
      <c r="B148" s="147" t="s">
        <v>310</v>
      </c>
      <c r="C148" s="153" t="s">
        <v>365</v>
      </c>
      <c r="D148" s="147" t="s">
        <v>366</v>
      </c>
      <c r="E148" s="147" t="s">
        <v>360</v>
      </c>
      <c r="F148" s="148">
        <v>12.419999999999998</v>
      </c>
      <c r="G148" s="154"/>
      <c r="H148" s="154"/>
      <c r="I148" s="149">
        <f t="shared" si="35"/>
        <v>0</v>
      </c>
      <c r="J148" s="147">
        <f t="shared" si="36"/>
        <v>0</v>
      </c>
      <c r="K148" s="150">
        <f t="shared" si="37"/>
        <v>0</v>
      </c>
      <c r="L148" s="150">
        <f t="shared" si="38"/>
        <v>0</v>
      </c>
      <c r="M148" s="150">
        <f t="shared" si="39"/>
        <v>0</v>
      </c>
      <c r="N148" s="150">
        <v>0</v>
      </c>
      <c r="O148" s="150"/>
      <c r="P148" s="155">
        <v>0</v>
      </c>
      <c r="Q148" s="155"/>
      <c r="R148" s="155">
        <v>0</v>
      </c>
      <c r="S148" s="155">
        <f t="shared" si="40"/>
        <v>0</v>
      </c>
      <c r="T148" s="151"/>
      <c r="U148" s="151"/>
      <c r="V148" s="155">
        <f t="shared" si="41"/>
        <v>0.91900000000000004</v>
      </c>
      <c r="X148">
        <v>7.3999999999999996E-2</v>
      </c>
      <c r="Z148">
        <v>0</v>
      </c>
    </row>
    <row r="149" spans="1:26" ht="25.05" customHeight="1" x14ac:dyDescent="0.3">
      <c r="A149" s="152">
        <v>121</v>
      </c>
      <c r="B149" s="147" t="s">
        <v>310</v>
      </c>
      <c r="C149" s="153" t="s">
        <v>367</v>
      </c>
      <c r="D149" s="147" t="s">
        <v>368</v>
      </c>
      <c r="E149" s="147" t="s">
        <v>165</v>
      </c>
      <c r="F149" s="148">
        <v>11</v>
      </c>
      <c r="G149" s="154"/>
      <c r="H149" s="154"/>
      <c r="I149" s="149">
        <f t="shared" si="35"/>
        <v>0</v>
      </c>
      <c r="J149" s="147">
        <f t="shared" si="36"/>
        <v>0</v>
      </c>
      <c r="K149" s="150">
        <f t="shared" si="37"/>
        <v>0</v>
      </c>
      <c r="L149" s="150">
        <f t="shared" si="38"/>
        <v>0</v>
      </c>
      <c r="M149" s="150">
        <f t="shared" si="39"/>
        <v>0</v>
      </c>
      <c r="N149" s="150">
        <v>0</v>
      </c>
      <c r="O149" s="150"/>
      <c r="P149" s="155">
        <v>0</v>
      </c>
      <c r="Q149" s="155"/>
      <c r="R149" s="155">
        <v>0</v>
      </c>
      <c r="S149" s="155">
        <f t="shared" si="40"/>
        <v>0</v>
      </c>
      <c r="T149" s="151"/>
      <c r="U149" s="151"/>
      <c r="V149" s="155">
        <f t="shared" si="41"/>
        <v>0.40699999999999997</v>
      </c>
      <c r="X149">
        <v>3.6999999999999998E-2</v>
      </c>
      <c r="Z149">
        <v>0</v>
      </c>
    </row>
    <row r="150" spans="1:26" ht="25.05" customHeight="1" x14ac:dyDescent="0.3">
      <c r="A150" s="152">
        <v>122</v>
      </c>
      <c r="B150" s="147" t="s">
        <v>310</v>
      </c>
      <c r="C150" s="153" t="s">
        <v>369</v>
      </c>
      <c r="D150" s="147" t="s">
        <v>370</v>
      </c>
      <c r="E150" s="147" t="s">
        <v>360</v>
      </c>
      <c r="F150" s="148">
        <v>348</v>
      </c>
      <c r="G150" s="154"/>
      <c r="H150" s="154"/>
      <c r="I150" s="149">
        <f t="shared" si="35"/>
        <v>0</v>
      </c>
      <c r="J150" s="147">
        <f t="shared" si="36"/>
        <v>0</v>
      </c>
      <c r="K150" s="150">
        <f t="shared" si="37"/>
        <v>0</v>
      </c>
      <c r="L150" s="150">
        <f t="shared" si="38"/>
        <v>0</v>
      </c>
      <c r="M150" s="150">
        <f t="shared" si="39"/>
        <v>0</v>
      </c>
      <c r="N150" s="150">
        <v>0</v>
      </c>
      <c r="O150" s="150"/>
      <c r="P150" s="155">
        <v>0</v>
      </c>
      <c r="Q150" s="155"/>
      <c r="R150" s="155">
        <v>0</v>
      </c>
      <c r="S150" s="155">
        <f t="shared" si="40"/>
        <v>0</v>
      </c>
      <c r="T150" s="151"/>
      <c r="U150" s="151"/>
      <c r="V150" s="155">
        <f t="shared" si="41"/>
        <v>3.48</v>
      </c>
      <c r="X150">
        <v>0.01</v>
      </c>
      <c r="Z150">
        <v>0</v>
      </c>
    </row>
    <row r="151" spans="1:26" ht="25.05" customHeight="1" x14ac:dyDescent="0.3">
      <c r="A151" s="152">
        <v>123</v>
      </c>
      <c r="B151" s="147" t="s">
        <v>310</v>
      </c>
      <c r="C151" s="153" t="s">
        <v>371</v>
      </c>
      <c r="D151" s="147" t="s">
        <v>372</v>
      </c>
      <c r="E151" s="147" t="s">
        <v>144</v>
      </c>
      <c r="F151" s="148">
        <v>612.13679999999999</v>
      </c>
      <c r="G151" s="154"/>
      <c r="H151" s="154"/>
      <c r="I151" s="149">
        <f t="shared" si="35"/>
        <v>0</v>
      </c>
      <c r="J151" s="147">
        <f t="shared" si="36"/>
        <v>0</v>
      </c>
      <c r="K151" s="150">
        <f t="shared" si="37"/>
        <v>0</v>
      </c>
      <c r="L151" s="150">
        <f t="shared" si="38"/>
        <v>0</v>
      </c>
      <c r="M151" s="150">
        <f t="shared" si="39"/>
        <v>0</v>
      </c>
      <c r="N151" s="150">
        <v>0</v>
      </c>
      <c r="O151" s="150"/>
      <c r="P151" s="155">
        <v>0</v>
      </c>
      <c r="Q151" s="155"/>
      <c r="R151" s="155">
        <v>0</v>
      </c>
      <c r="S151" s="155">
        <f t="shared" si="40"/>
        <v>0</v>
      </c>
      <c r="T151" s="151"/>
      <c r="U151" s="151"/>
      <c r="V151" s="155">
        <f t="shared" si="41"/>
        <v>30.606999999999999</v>
      </c>
      <c r="X151">
        <v>0.05</v>
      </c>
      <c r="Z151">
        <v>0</v>
      </c>
    </row>
    <row r="152" spans="1:26" ht="25.05" customHeight="1" x14ac:dyDescent="0.3">
      <c r="A152" s="152">
        <v>124</v>
      </c>
      <c r="B152" s="147" t="s">
        <v>310</v>
      </c>
      <c r="C152" s="153" t="s">
        <v>373</v>
      </c>
      <c r="D152" s="147" t="s">
        <v>374</v>
      </c>
      <c r="E152" s="147" t="s">
        <v>144</v>
      </c>
      <c r="F152" s="148">
        <v>903.91059999999993</v>
      </c>
      <c r="G152" s="154"/>
      <c r="H152" s="154"/>
      <c r="I152" s="149">
        <f t="shared" si="35"/>
        <v>0</v>
      </c>
      <c r="J152" s="147">
        <f t="shared" si="36"/>
        <v>0</v>
      </c>
      <c r="K152" s="150">
        <f t="shared" si="37"/>
        <v>0</v>
      </c>
      <c r="L152" s="150">
        <f t="shared" si="38"/>
        <v>0</v>
      </c>
      <c r="M152" s="150">
        <f t="shared" si="39"/>
        <v>0</v>
      </c>
      <c r="N152" s="150">
        <v>0</v>
      </c>
      <c r="O152" s="150"/>
      <c r="P152" s="155">
        <v>0</v>
      </c>
      <c r="Q152" s="155"/>
      <c r="R152" s="155">
        <v>0</v>
      </c>
      <c r="S152" s="155">
        <f t="shared" si="40"/>
        <v>0</v>
      </c>
      <c r="T152" s="151"/>
      <c r="U152" s="151"/>
      <c r="V152" s="155">
        <f t="shared" si="41"/>
        <v>53.331000000000003</v>
      </c>
      <c r="X152">
        <v>5.8999999999999997E-2</v>
      </c>
      <c r="Z152">
        <v>0</v>
      </c>
    </row>
    <row r="153" spans="1:26" ht="25.05" customHeight="1" x14ac:dyDescent="0.3">
      <c r="A153" s="152">
        <v>125</v>
      </c>
      <c r="B153" s="147" t="s">
        <v>310</v>
      </c>
      <c r="C153" s="153" t="s">
        <v>375</v>
      </c>
      <c r="D153" s="147" t="s">
        <v>376</v>
      </c>
      <c r="E153" s="147" t="s">
        <v>149</v>
      </c>
      <c r="F153" s="148">
        <v>1000.6913856499998</v>
      </c>
      <c r="G153" s="154"/>
      <c r="H153" s="154"/>
      <c r="I153" s="149">
        <f t="shared" si="35"/>
        <v>0</v>
      </c>
      <c r="J153" s="147">
        <f t="shared" si="36"/>
        <v>0</v>
      </c>
      <c r="K153" s="150">
        <f t="shared" si="37"/>
        <v>0</v>
      </c>
      <c r="L153" s="150">
        <f t="shared" si="38"/>
        <v>0</v>
      </c>
      <c r="M153" s="150">
        <f t="shared" si="39"/>
        <v>0</v>
      </c>
      <c r="N153" s="150">
        <v>0</v>
      </c>
      <c r="O153" s="150"/>
      <c r="P153" s="155">
        <v>0</v>
      </c>
      <c r="Q153" s="155"/>
      <c r="R153" s="155">
        <v>0</v>
      </c>
      <c r="S153" s="155">
        <f t="shared" si="40"/>
        <v>0</v>
      </c>
      <c r="T153" s="151"/>
      <c r="U153" s="151"/>
      <c r="V153" s="155">
        <f t="shared" si="41"/>
        <v>0</v>
      </c>
      <c r="X153">
        <v>0</v>
      </c>
      <c r="Z153">
        <v>0</v>
      </c>
    </row>
    <row r="154" spans="1:26" ht="25.05" customHeight="1" x14ac:dyDescent="0.3">
      <c r="A154" s="152">
        <v>126</v>
      </c>
      <c r="B154" s="147" t="s">
        <v>310</v>
      </c>
      <c r="C154" s="153" t="s">
        <v>377</v>
      </c>
      <c r="D154" s="147" t="s">
        <v>378</v>
      </c>
      <c r="E154" s="147" t="s">
        <v>149</v>
      </c>
      <c r="F154" s="148">
        <v>10006.91</v>
      </c>
      <c r="G154" s="154"/>
      <c r="H154" s="154"/>
      <c r="I154" s="149">
        <f t="shared" si="35"/>
        <v>0</v>
      </c>
      <c r="J154" s="147">
        <f t="shared" si="36"/>
        <v>0</v>
      </c>
      <c r="K154" s="150">
        <f t="shared" si="37"/>
        <v>0</v>
      </c>
      <c r="L154" s="150">
        <f t="shared" si="38"/>
        <v>0</v>
      </c>
      <c r="M154" s="150">
        <f t="shared" si="39"/>
        <v>0</v>
      </c>
      <c r="N154" s="150">
        <v>0</v>
      </c>
      <c r="O154" s="150"/>
      <c r="P154" s="155">
        <v>0</v>
      </c>
      <c r="Q154" s="155"/>
      <c r="R154" s="155">
        <v>0</v>
      </c>
      <c r="S154" s="155">
        <f t="shared" si="40"/>
        <v>0</v>
      </c>
      <c r="T154" s="151"/>
      <c r="U154" s="151"/>
      <c r="V154" s="155">
        <f t="shared" si="41"/>
        <v>0</v>
      </c>
      <c r="X154">
        <v>0</v>
      </c>
      <c r="Z154">
        <v>0</v>
      </c>
    </row>
    <row r="155" spans="1:26" ht="25.05" customHeight="1" x14ac:dyDescent="0.3">
      <c r="A155" s="152">
        <v>127</v>
      </c>
      <c r="B155" s="147" t="s">
        <v>310</v>
      </c>
      <c r="C155" s="153" t="s">
        <v>379</v>
      </c>
      <c r="D155" s="147" t="s">
        <v>380</v>
      </c>
      <c r="E155" s="147" t="s">
        <v>149</v>
      </c>
      <c r="F155" s="148">
        <v>1000.691</v>
      </c>
      <c r="G155" s="154"/>
      <c r="H155" s="154"/>
      <c r="I155" s="149">
        <f t="shared" si="35"/>
        <v>0</v>
      </c>
      <c r="J155" s="147">
        <f t="shared" si="36"/>
        <v>0</v>
      </c>
      <c r="K155" s="150">
        <f t="shared" si="37"/>
        <v>0</v>
      </c>
      <c r="L155" s="150">
        <f t="shared" si="38"/>
        <v>0</v>
      </c>
      <c r="M155" s="150">
        <f t="shared" si="39"/>
        <v>0</v>
      </c>
      <c r="N155" s="150">
        <v>0</v>
      </c>
      <c r="O155" s="150"/>
      <c r="P155" s="155">
        <v>0</v>
      </c>
      <c r="Q155" s="155"/>
      <c r="R155" s="155">
        <v>0</v>
      </c>
      <c r="S155" s="155">
        <f t="shared" si="40"/>
        <v>0</v>
      </c>
      <c r="T155" s="151"/>
      <c r="U155" s="151"/>
      <c r="V155" s="155">
        <f t="shared" si="41"/>
        <v>0</v>
      </c>
      <c r="X155">
        <v>0</v>
      </c>
      <c r="Z155">
        <v>0</v>
      </c>
    </row>
    <row r="156" spans="1:26" ht="25.05" customHeight="1" x14ac:dyDescent="0.3">
      <c r="A156" s="152">
        <v>128</v>
      </c>
      <c r="B156" s="147" t="s">
        <v>310</v>
      </c>
      <c r="C156" s="153" t="s">
        <v>381</v>
      </c>
      <c r="D156" s="147" t="s">
        <v>382</v>
      </c>
      <c r="E156" s="147" t="s">
        <v>149</v>
      </c>
      <c r="F156" s="148">
        <v>8005.5280000000002</v>
      </c>
      <c r="G156" s="154"/>
      <c r="H156" s="154"/>
      <c r="I156" s="149">
        <f t="shared" si="35"/>
        <v>0</v>
      </c>
      <c r="J156" s="147">
        <f t="shared" si="36"/>
        <v>0</v>
      </c>
      <c r="K156" s="150">
        <f t="shared" si="37"/>
        <v>0</v>
      </c>
      <c r="L156" s="150">
        <f t="shared" si="38"/>
        <v>0</v>
      </c>
      <c r="M156" s="150">
        <f t="shared" si="39"/>
        <v>0</v>
      </c>
      <c r="N156" s="150">
        <v>0</v>
      </c>
      <c r="O156" s="150"/>
      <c r="P156" s="155">
        <v>0</v>
      </c>
      <c r="Q156" s="155"/>
      <c r="R156" s="155">
        <v>0</v>
      </c>
      <c r="S156" s="155">
        <f t="shared" si="40"/>
        <v>0</v>
      </c>
      <c r="T156" s="151"/>
      <c r="U156" s="151"/>
      <c r="V156" s="155">
        <f t="shared" si="41"/>
        <v>0</v>
      </c>
      <c r="X156">
        <v>0</v>
      </c>
      <c r="Z156">
        <v>0</v>
      </c>
    </row>
    <row r="157" spans="1:26" ht="34.950000000000003" customHeight="1" x14ac:dyDescent="0.3">
      <c r="A157" s="152">
        <v>129</v>
      </c>
      <c r="B157" s="147" t="s">
        <v>310</v>
      </c>
      <c r="C157" s="153" t="s">
        <v>383</v>
      </c>
      <c r="D157" s="147" t="s">
        <v>384</v>
      </c>
      <c r="E157" s="147" t="s">
        <v>149</v>
      </c>
      <c r="F157" s="148">
        <v>836.08</v>
      </c>
      <c r="G157" s="154"/>
      <c r="H157" s="154"/>
      <c r="I157" s="149">
        <f t="shared" si="35"/>
        <v>0</v>
      </c>
      <c r="J157" s="147">
        <f t="shared" si="36"/>
        <v>0</v>
      </c>
      <c r="K157" s="150">
        <f t="shared" si="37"/>
        <v>0</v>
      </c>
      <c r="L157" s="150">
        <f t="shared" si="38"/>
        <v>0</v>
      </c>
      <c r="M157" s="150">
        <f t="shared" si="39"/>
        <v>0</v>
      </c>
      <c r="N157" s="150">
        <v>0</v>
      </c>
      <c r="O157" s="150"/>
      <c r="P157" s="155">
        <v>0</v>
      </c>
      <c r="Q157" s="155"/>
      <c r="R157" s="155">
        <v>0</v>
      </c>
      <c r="S157" s="155">
        <f t="shared" si="40"/>
        <v>0</v>
      </c>
      <c r="T157" s="151"/>
      <c r="U157" s="151"/>
      <c r="V157" s="155">
        <f t="shared" si="41"/>
        <v>0</v>
      </c>
      <c r="X157">
        <v>0</v>
      </c>
      <c r="Z157">
        <v>0</v>
      </c>
    </row>
    <row r="158" spans="1:26" ht="25.05" customHeight="1" x14ac:dyDescent="0.3">
      <c r="A158" s="152">
        <v>130</v>
      </c>
      <c r="B158" s="147" t="s">
        <v>310</v>
      </c>
      <c r="C158" s="153" t="s">
        <v>385</v>
      </c>
      <c r="D158" s="147" t="s">
        <v>386</v>
      </c>
      <c r="E158" s="147" t="s">
        <v>149</v>
      </c>
      <c r="F158" s="148">
        <v>164.61099999999999</v>
      </c>
      <c r="G158" s="154"/>
      <c r="H158" s="154"/>
      <c r="I158" s="149">
        <f t="shared" si="35"/>
        <v>0</v>
      </c>
      <c r="J158" s="147">
        <f t="shared" si="36"/>
        <v>0</v>
      </c>
      <c r="K158" s="150">
        <f t="shared" si="37"/>
        <v>0</v>
      </c>
      <c r="L158" s="150">
        <f t="shared" si="38"/>
        <v>0</v>
      </c>
      <c r="M158" s="150">
        <f t="shared" si="39"/>
        <v>0</v>
      </c>
      <c r="N158" s="150">
        <v>0</v>
      </c>
      <c r="O158" s="150"/>
      <c r="P158" s="155">
        <v>0</v>
      </c>
      <c r="Q158" s="155"/>
      <c r="R158" s="155">
        <v>0</v>
      </c>
      <c r="S158" s="155">
        <f t="shared" si="40"/>
        <v>0</v>
      </c>
      <c r="T158" s="151"/>
      <c r="U158" s="151"/>
      <c r="V158" s="155">
        <f t="shared" si="41"/>
        <v>0</v>
      </c>
      <c r="X158">
        <v>0</v>
      </c>
      <c r="Z158">
        <v>0</v>
      </c>
    </row>
    <row r="159" spans="1:26" ht="25.05" customHeight="1" x14ac:dyDescent="0.3">
      <c r="A159" s="152">
        <v>131</v>
      </c>
      <c r="B159" s="147" t="s">
        <v>162</v>
      </c>
      <c r="C159" s="153" t="s">
        <v>387</v>
      </c>
      <c r="D159" s="147" t="s">
        <v>388</v>
      </c>
      <c r="E159" s="147" t="s">
        <v>285</v>
      </c>
      <c r="F159" s="148">
        <v>130</v>
      </c>
      <c r="G159" s="154"/>
      <c r="H159" s="154"/>
      <c r="I159" s="149">
        <f t="shared" si="35"/>
        <v>0</v>
      </c>
      <c r="J159" s="147">
        <f t="shared" si="36"/>
        <v>0</v>
      </c>
      <c r="K159" s="150">
        <f t="shared" si="37"/>
        <v>0</v>
      </c>
      <c r="L159" s="150">
        <f t="shared" si="38"/>
        <v>0</v>
      </c>
      <c r="M159" s="150">
        <f t="shared" si="39"/>
        <v>0</v>
      </c>
      <c r="N159" s="150">
        <v>0</v>
      </c>
      <c r="O159" s="150"/>
      <c r="P159" s="155">
        <v>2.4000000000000001E-4</v>
      </c>
      <c r="Q159" s="155"/>
      <c r="R159" s="155">
        <v>2.4000000000000001E-4</v>
      </c>
      <c r="S159" s="155">
        <f t="shared" si="40"/>
        <v>3.1E-2</v>
      </c>
      <c r="T159" s="151"/>
      <c r="U159" s="151"/>
      <c r="V159" s="155">
        <f t="shared" si="41"/>
        <v>0</v>
      </c>
      <c r="X159">
        <v>0</v>
      </c>
      <c r="Z159">
        <v>0</v>
      </c>
    </row>
    <row r="160" spans="1:26" x14ac:dyDescent="0.3">
      <c r="A160" s="54"/>
      <c r="B160" s="54"/>
      <c r="C160" s="146" t="s">
        <v>296</v>
      </c>
      <c r="D160" s="145" t="s">
        <v>72</v>
      </c>
      <c r="E160" s="54"/>
      <c r="F160" s="144"/>
      <c r="G160" s="132">
        <f>ROUND((SUM(L116:L159))/1,2)</f>
        <v>0</v>
      </c>
      <c r="H160" s="132">
        <f>ROUND((SUM(M116:M159))/1,2)</f>
        <v>0</v>
      </c>
      <c r="I160" s="132">
        <f>ROUND((SUM(I116:I159))/1,2)</f>
        <v>0</v>
      </c>
      <c r="J160" s="54"/>
      <c r="K160" s="54"/>
      <c r="L160" s="54">
        <f>ROUND((SUM(L116:L159))/1,2)</f>
        <v>0</v>
      </c>
      <c r="M160" s="54">
        <f>ROUND((SUM(M116:M159))/1,2)</f>
        <v>0</v>
      </c>
      <c r="N160" s="54"/>
      <c r="O160" s="54"/>
      <c r="P160" s="156"/>
      <c r="Q160" s="54"/>
      <c r="R160" s="54"/>
      <c r="S160" s="156">
        <f>ROUND((SUM(S116:S159))/1,2)</f>
        <v>0.34</v>
      </c>
      <c r="T160" s="123"/>
      <c r="U160" s="123"/>
      <c r="V160" s="156">
        <f>ROUND((SUM(V116:V159))/1,2)</f>
        <v>836.08</v>
      </c>
      <c r="W160" s="123"/>
      <c r="X160" s="123"/>
      <c r="Y160" s="123"/>
      <c r="Z160" s="123"/>
    </row>
    <row r="161" spans="1:26" x14ac:dyDescent="0.3">
      <c r="A161" s="1"/>
      <c r="B161" s="1"/>
      <c r="C161" s="1"/>
      <c r="D161" s="1"/>
      <c r="E161" s="1"/>
      <c r="F161" s="138"/>
      <c r="G161" s="139"/>
      <c r="H161" s="139"/>
      <c r="I161" s="139"/>
      <c r="J161" s="1"/>
      <c r="K161" s="1"/>
      <c r="L161" s="1"/>
      <c r="M161" s="1"/>
      <c r="N161" s="1"/>
      <c r="O161" s="1"/>
      <c r="P161" s="1"/>
      <c r="Q161" s="1"/>
      <c r="R161" s="1"/>
      <c r="S161" s="1"/>
      <c r="V161" s="1"/>
    </row>
    <row r="162" spans="1:26" x14ac:dyDescent="0.3">
      <c r="A162" s="54"/>
      <c r="B162" s="54"/>
      <c r="C162" s="146" t="s">
        <v>389</v>
      </c>
      <c r="D162" s="145" t="s">
        <v>73</v>
      </c>
      <c r="E162" s="54"/>
      <c r="F162" s="144"/>
      <c r="G162" s="67"/>
      <c r="H162" s="67"/>
      <c r="I162" s="67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123"/>
      <c r="U162" s="123"/>
      <c r="V162" s="54"/>
      <c r="W162" s="123"/>
      <c r="X162" s="123"/>
      <c r="Y162" s="123"/>
      <c r="Z162" s="123"/>
    </row>
    <row r="163" spans="1:26" ht="25.05" customHeight="1" x14ac:dyDescent="0.3">
      <c r="A163" s="152">
        <v>132</v>
      </c>
      <c r="B163" s="147" t="s">
        <v>197</v>
      </c>
      <c r="C163" s="153" t="s">
        <v>390</v>
      </c>
      <c r="D163" s="147" t="s">
        <v>391</v>
      </c>
      <c r="E163" s="147" t="s">
        <v>149</v>
      </c>
      <c r="F163" s="148">
        <v>1669.3728284745798</v>
      </c>
      <c r="G163" s="154"/>
      <c r="H163" s="154"/>
      <c r="I163" s="149">
        <f>ROUND(F163*(G163+H163),2)</f>
        <v>0</v>
      </c>
      <c r="J163" s="147">
        <f>ROUND(F163*(N163),2)</f>
        <v>0</v>
      </c>
      <c r="K163" s="150">
        <f>ROUND(F163*(O163),2)</f>
        <v>0</v>
      </c>
      <c r="L163" s="150">
        <f>ROUND(F163*(G163),2)</f>
        <v>0</v>
      </c>
      <c r="M163" s="150">
        <f>ROUND(F163*(H163),2)</f>
        <v>0</v>
      </c>
      <c r="N163" s="150">
        <v>0</v>
      </c>
      <c r="O163" s="150"/>
      <c r="P163" s="155">
        <v>0</v>
      </c>
      <c r="Q163" s="155"/>
      <c r="R163" s="155">
        <v>0</v>
      </c>
      <c r="S163" s="155">
        <f>ROUND(F163*(P163),3)</f>
        <v>0</v>
      </c>
      <c r="T163" s="151"/>
      <c r="U163" s="151"/>
      <c r="V163" s="155">
        <f>ROUND(F163*(X163),3)</f>
        <v>0</v>
      </c>
      <c r="X163">
        <v>0</v>
      </c>
      <c r="Z163">
        <v>0</v>
      </c>
    </row>
    <row r="164" spans="1:26" x14ac:dyDescent="0.3">
      <c r="A164" s="54"/>
      <c r="B164" s="54"/>
      <c r="C164" s="146" t="s">
        <v>389</v>
      </c>
      <c r="D164" s="145" t="s">
        <v>73</v>
      </c>
      <c r="E164" s="54"/>
      <c r="F164" s="144"/>
      <c r="G164" s="132">
        <f>ROUND((SUM(L162:L163))/1,2)</f>
        <v>0</v>
      </c>
      <c r="H164" s="132">
        <f>ROUND((SUM(M162:M163))/1,2)</f>
        <v>0</v>
      </c>
      <c r="I164" s="132">
        <f>ROUND((SUM(I162:I163))/1,2)</f>
        <v>0</v>
      </c>
      <c r="J164" s="54"/>
      <c r="K164" s="54"/>
      <c r="L164" s="54">
        <f>ROUND((SUM(L162:L163))/1,2)</f>
        <v>0</v>
      </c>
      <c r="M164" s="54">
        <f>ROUND((SUM(M162:M163))/1,2)</f>
        <v>0</v>
      </c>
      <c r="N164" s="54"/>
      <c r="O164" s="54"/>
      <c r="P164" s="156"/>
      <c r="Q164" s="54"/>
      <c r="R164" s="54"/>
      <c r="S164" s="156">
        <f>ROUND((SUM(S162:S163))/1,2)</f>
        <v>0</v>
      </c>
      <c r="T164" s="123"/>
      <c r="U164" s="123"/>
      <c r="V164" s="156">
        <f>ROUND((SUM(V162:V163))/1,2)</f>
        <v>0</v>
      </c>
      <c r="W164" s="123"/>
      <c r="X164" s="123"/>
      <c r="Y164" s="123"/>
      <c r="Z164" s="123"/>
    </row>
    <row r="165" spans="1:26" x14ac:dyDescent="0.3">
      <c r="A165" s="1"/>
      <c r="B165" s="1"/>
      <c r="C165" s="1"/>
      <c r="D165" s="1"/>
      <c r="E165" s="1"/>
      <c r="F165" s="138"/>
      <c r="G165" s="139"/>
      <c r="H165" s="139"/>
      <c r="I165" s="139"/>
      <c r="J165" s="1"/>
      <c r="K165" s="1"/>
      <c r="L165" s="1"/>
      <c r="M165" s="1"/>
      <c r="N165" s="1"/>
      <c r="O165" s="1"/>
      <c r="P165" s="1"/>
      <c r="Q165" s="1"/>
      <c r="R165" s="1"/>
      <c r="S165" s="1"/>
      <c r="V165" s="1"/>
    </row>
    <row r="166" spans="1:26" x14ac:dyDescent="0.3">
      <c r="A166" s="54"/>
      <c r="B166" s="54"/>
      <c r="C166" s="54"/>
      <c r="D166" s="129" t="s">
        <v>65</v>
      </c>
      <c r="E166" s="54"/>
      <c r="F166" s="144"/>
      <c r="G166" s="132">
        <f>ROUND((SUM(L9:L165))/2,2)</f>
        <v>0</v>
      </c>
      <c r="H166" s="132">
        <f>ROUND((SUM(M9:M165))/2,2)</f>
        <v>0</v>
      </c>
      <c r="I166" s="132">
        <f>ROUND((SUM(I9:I165))/2,2)</f>
        <v>0</v>
      </c>
      <c r="J166" s="67"/>
      <c r="K166" s="54"/>
      <c r="L166" s="67">
        <f>ROUND((SUM(L9:L165))/2,2)</f>
        <v>0</v>
      </c>
      <c r="M166" s="67">
        <f>ROUND((SUM(M9:M165))/2,2)</f>
        <v>0</v>
      </c>
      <c r="N166" s="54"/>
      <c r="O166" s="54"/>
      <c r="P166" s="156"/>
      <c r="Q166" s="54"/>
      <c r="R166" s="54"/>
      <c r="S166" s="156">
        <f>ROUND((SUM(S9:S165))/2,2)</f>
        <v>1669.38</v>
      </c>
      <c r="T166" s="123"/>
      <c r="U166" s="123"/>
      <c r="V166" s="156">
        <f>ROUND((SUM(V9:V165))/2,2)</f>
        <v>836.08</v>
      </c>
    </row>
    <row r="167" spans="1:26" x14ac:dyDescent="0.3">
      <c r="A167" s="1"/>
      <c r="B167" s="1"/>
      <c r="C167" s="1"/>
      <c r="D167" s="1"/>
      <c r="E167" s="1"/>
      <c r="F167" s="138"/>
      <c r="G167" s="139"/>
      <c r="H167" s="139"/>
      <c r="I167" s="139"/>
      <c r="J167" s="1"/>
      <c r="K167" s="1"/>
      <c r="L167" s="1"/>
      <c r="M167" s="1"/>
      <c r="N167" s="1"/>
      <c r="O167" s="1"/>
      <c r="P167" s="1"/>
      <c r="Q167" s="1"/>
      <c r="R167" s="1"/>
      <c r="S167" s="1"/>
      <c r="V167" s="1"/>
    </row>
    <row r="168" spans="1:26" x14ac:dyDescent="0.3">
      <c r="A168" s="54"/>
      <c r="B168" s="54"/>
      <c r="C168" s="54"/>
      <c r="D168" s="129" t="s">
        <v>74</v>
      </c>
      <c r="E168" s="54"/>
      <c r="F168" s="144"/>
      <c r="G168" s="67"/>
      <c r="H168" s="67"/>
      <c r="I168" s="67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123"/>
      <c r="U168" s="123"/>
      <c r="V168" s="54"/>
      <c r="W168" s="123"/>
      <c r="X168" s="123"/>
      <c r="Y168" s="123"/>
      <c r="Z168" s="123"/>
    </row>
    <row r="169" spans="1:26" x14ac:dyDescent="0.3">
      <c r="A169" s="54"/>
      <c r="B169" s="54"/>
      <c r="C169" s="146" t="s">
        <v>392</v>
      </c>
      <c r="D169" s="145" t="s">
        <v>75</v>
      </c>
      <c r="E169" s="54"/>
      <c r="F169" s="144"/>
      <c r="G169" s="67"/>
      <c r="H169" s="67"/>
      <c r="I169" s="67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123"/>
      <c r="U169" s="123"/>
      <c r="V169" s="54"/>
      <c r="W169" s="123"/>
      <c r="X169" s="123"/>
      <c r="Y169" s="123"/>
      <c r="Z169" s="123"/>
    </row>
    <row r="170" spans="1:26" ht="25.05" customHeight="1" x14ac:dyDescent="0.3">
      <c r="A170" s="152">
        <v>133</v>
      </c>
      <c r="B170" s="147" t="s">
        <v>393</v>
      </c>
      <c r="C170" s="153" t="s">
        <v>394</v>
      </c>
      <c r="D170" s="147" t="s">
        <v>395</v>
      </c>
      <c r="E170" s="147" t="s">
        <v>396</v>
      </c>
      <c r="F170" s="148">
        <v>1</v>
      </c>
      <c r="G170" s="154"/>
      <c r="H170" s="154"/>
      <c r="I170" s="149">
        <f>ROUND(F170*(G170+H170),2)</f>
        <v>0</v>
      </c>
      <c r="J170" s="147">
        <f>ROUND(F170*(N170),2)</f>
        <v>0</v>
      </c>
      <c r="K170" s="150">
        <f>ROUND(F170*(O170),2)</f>
        <v>0</v>
      </c>
      <c r="L170" s="150">
        <f>ROUND(F170*(G170),2)</f>
        <v>0</v>
      </c>
      <c r="M170" s="150">
        <f>ROUND(F170*(H170),2)</f>
        <v>0</v>
      </c>
      <c r="N170" s="150">
        <v>0</v>
      </c>
      <c r="O170" s="150"/>
      <c r="P170" s="155">
        <v>1.9599999999999999E-2</v>
      </c>
      <c r="Q170" s="155"/>
      <c r="R170" s="155">
        <v>1.9599999999999999E-2</v>
      </c>
      <c r="S170" s="155">
        <f>ROUND(F170*(P170),3)</f>
        <v>0.02</v>
      </c>
      <c r="T170" s="151"/>
      <c r="U170" s="151"/>
      <c r="V170" s="155">
        <f>ROUND(F170*(X170),3)</f>
        <v>0</v>
      </c>
      <c r="X170">
        <v>0</v>
      </c>
      <c r="Z170">
        <v>0</v>
      </c>
    </row>
    <row r="171" spans="1:26" x14ac:dyDescent="0.3">
      <c r="A171" s="54"/>
      <c r="B171" s="54"/>
      <c r="C171" s="146" t="s">
        <v>392</v>
      </c>
      <c r="D171" s="145" t="s">
        <v>75</v>
      </c>
      <c r="E171" s="54"/>
      <c r="F171" s="144"/>
      <c r="G171" s="132">
        <f>ROUND((SUM(L169:L170))/1,2)</f>
        <v>0</v>
      </c>
      <c r="H171" s="132">
        <f>ROUND((SUM(M169:M170))/1,2)</f>
        <v>0</v>
      </c>
      <c r="I171" s="132">
        <f>ROUND((SUM(I169:I170))/1,2)</f>
        <v>0</v>
      </c>
      <c r="J171" s="54"/>
      <c r="K171" s="54"/>
      <c r="L171" s="54">
        <f>ROUND((SUM(L169:L170))/1,2)</f>
        <v>0</v>
      </c>
      <c r="M171" s="54">
        <f>ROUND((SUM(M169:M170))/1,2)</f>
        <v>0</v>
      </c>
      <c r="N171" s="54"/>
      <c r="O171" s="54"/>
      <c r="P171" s="156"/>
      <c r="Q171" s="54"/>
      <c r="R171" s="54"/>
      <c r="S171" s="156">
        <f>ROUND((SUM(S169:S170))/1,2)</f>
        <v>0.02</v>
      </c>
      <c r="T171" s="123"/>
      <c r="U171" s="123"/>
      <c r="V171" s="156">
        <f>ROUND((SUM(V169:V170))/1,2)</f>
        <v>0</v>
      </c>
      <c r="W171" s="123"/>
      <c r="X171" s="123"/>
      <c r="Y171" s="123"/>
      <c r="Z171" s="123"/>
    </row>
    <row r="172" spans="1:26" x14ac:dyDescent="0.3">
      <c r="A172" s="1"/>
      <c r="B172" s="1"/>
      <c r="C172" s="1"/>
      <c r="D172" s="1"/>
      <c r="E172" s="1"/>
      <c r="F172" s="138"/>
      <c r="G172" s="139"/>
      <c r="H172" s="139"/>
      <c r="I172" s="139"/>
      <c r="J172" s="1"/>
      <c r="K172" s="1"/>
      <c r="L172" s="1"/>
      <c r="M172" s="1"/>
      <c r="N172" s="1"/>
      <c r="O172" s="1"/>
      <c r="P172" s="1"/>
      <c r="Q172" s="1"/>
      <c r="R172" s="1"/>
      <c r="S172" s="1"/>
      <c r="V172" s="1"/>
    </row>
    <row r="173" spans="1:26" x14ac:dyDescent="0.3">
      <c r="A173" s="54"/>
      <c r="B173" s="54"/>
      <c r="C173" s="146" t="s">
        <v>397</v>
      </c>
      <c r="D173" s="145" t="s">
        <v>76</v>
      </c>
      <c r="E173" s="54"/>
      <c r="F173" s="144"/>
      <c r="G173" s="67"/>
      <c r="H173" s="67"/>
      <c r="I173" s="67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123"/>
      <c r="U173" s="123"/>
      <c r="V173" s="54"/>
      <c r="W173" s="123"/>
      <c r="X173" s="123"/>
      <c r="Y173" s="123"/>
      <c r="Z173" s="123"/>
    </row>
    <row r="174" spans="1:26" ht="25.05" customHeight="1" x14ac:dyDescent="0.3">
      <c r="A174" s="152">
        <v>134</v>
      </c>
      <c r="B174" s="147" t="s">
        <v>398</v>
      </c>
      <c r="C174" s="153" t="s">
        <v>399</v>
      </c>
      <c r="D174" s="147" t="s">
        <v>400</v>
      </c>
      <c r="E174" s="147" t="s">
        <v>104</v>
      </c>
      <c r="F174" s="148">
        <v>4.03</v>
      </c>
      <c r="G174" s="154"/>
      <c r="H174" s="154"/>
      <c r="I174" s="149">
        <f>ROUND(F174*(G174+H174),2)</f>
        <v>0</v>
      </c>
      <c r="J174" s="147">
        <f>ROUND(F174*(N174),2)</f>
        <v>0</v>
      </c>
      <c r="K174" s="150">
        <f>ROUND(F174*(O174),2)</f>
        <v>0</v>
      </c>
      <c r="L174" s="150">
        <f>ROUND(F174*(G174),2)</f>
        <v>0</v>
      </c>
      <c r="M174" s="150">
        <f>ROUND(F174*(H174),2)</f>
        <v>0</v>
      </c>
      <c r="N174" s="150">
        <v>0</v>
      </c>
      <c r="O174" s="150"/>
      <c r="P174" s="155">
        <v>0</v>
      </c>
      <c r="Q174" s="155"/>
      <c r="R174" s="155">
        <v>0</v>
      </c>
      <c r="S174" s="155">
        <f>ROUND(F174*(P174),3)</f>
        <v>0</v>
      </c>
      <c r="T174" s="151"/>
      <c r="U174" s="151"/>
      <c r="V174" s="155">
        <f>ROUND(F174*(X174),3)</f>
        <v>2.2170000000000001</v>
      </c>
      <c r="X174">
        <v>0.55000000000000004</v>
      </c>
      <c r="Z174">
        <v>0</v>
      </c>
    </row>
    <row r="175" spans="1:26" ht="34.950000000000003" customHeight="1" x14ac:dyDescent="0.3">
      <c r="A175" s="152">
        <v>135</v>
      </c>
      <c r="B175" s="147" t="s">
        <v>398</v>
      </c>
      <c r="C175" s="153" t="s">
        <v>401</v>
      </c>
      <c r="D175" s="147" t="s">
        <v>402</v>
      </c>
      <c r="E175" s="147" t="s">
        <v>360</v>
      </c>
      <c r="F175" s="148">
        <v>2044.9</v>
      </c>
      <c r="G175" s="154"/>
      <c r="H175" s="154"/>
      <c r="I175" s="149">
        <f>ROUND(F175*(G175+H175),2)</f>
        <v>0</v>
      </c>
      <c r="J175" s="147">
        <f>ROUND(F175*(N175),2)</f>
        <v>0</v>
      </c>
      <c r="K175" s="150">
        <f>ROUND(F175*(O175),2)</f>
        <v>0</v>
      </c>
      <c r="L175" s="150">
        <f>ROUND(F175*(G175),2)</f>
        <v>0</v>
      </c>
      <c r="M175" s="150">
        <f>ROUND(F175*(H175),2)</f>
        <v>0</v>
      </c>
      <c r="N175" s="150">
        <v>0</v>
      </c>
      <c r="O175" s="150"/>
      <c r="P175" s="155">
        <v>0</v>
      </c>
      <c r="Q175" s="155"/>
      <c r="R175" s="155">
        <v>0</v>
      </c>
      <c r="S175" s="155">
        <f>ROUND(F175*(P175),3)</f>
        <v>0</v>
      </c>
      <c r="T175" s="151"/>
      <c r="U175" s="151"/>
      <c r="V175" s="155">
        <f>ROUND(F175*(X175),3)</f>
        <v>28.629000000000001</v>
      </c>
      <c r="X175">
        <v>1.4E-2</v>
      </c>
      <c r="Z175">
        <v>0</v>
      </c>
    </row>
    <row r="176" spans="1:26" x14ac:dyDescent="0.3">
      <c r="A176" s="54"/>
      <c r="B176" s="54"/>
      <c r="C176" s="146" t="s">
        <v>397</v>
      </c>
      <c r="D176" s="145" t="s">
        <v>76</v>
      </c>
      <c r="E176" s="54"/>
      <c r="F176" s="144"/>
      <c r="G176" s="132">
        <f>ROUND((SUM(L173:L175))/1,2)</f>
        <v>0</v>
      </c>
      <c r="H176" s="132">
        <f>ROUND((SUM(M173:M175))/1,2)</f>
        <v>0</v>
      </c>
      <c r="I176" s="132">
        <f>ROUND((SUM(I173:I175))/1,2)</f>
        <v>0</v>
      </c>
      <c r="J176" s="54"/>
      <c r="K176" s="54"/>
      <c r="L176" s="54">
        <f>ROUND((SUM(L173:L175))/1,2)</f>
        <v>0</v>
      </c>
      <c r="M176" s="54">
        <f>ROUND((SUM(M173:M175))/1,2)</f>
        <v>0</v>
      </c>
      <c r="N176" s="54"/>
      <c r="O176" s="54"/>
      <c r="P176" s="156"/>
      <c r="Q176" s="54"/>
      <c r="R176" s="54"/>
      <c r="S176" s="156">
        <f>ROUND((SUM(S173:S175))/1,2)</f>
        <v>0</v>
      </c>
      <c r="T176" s="123"/>
      <c r="U176" s="123"/>
      <c r="V176" s="156">
        <f>ROUND((SUM(V173:V175))/1,2)</f>
        <v>30.85</v>
      </c>
      <c r="W176" s="123"/>
      <c r="X176" s="123"/>
      <c r="Y176" s="123"/>
      <c r="Z176" s="123"/>
    </row>
    <row r="177" spans="1:26" x14ac:dyDescent="0.3">
      <c r="A177" s="1"/>
      <c r="B177" s="1"/>
      <c r="C177" s="1"/>
      <c r="D177" s="1"/>
      <c r="E177" s="1"/>
      <c r="F177" s="138"/>
      <c r="G177" s="139"/>
      <c r="H177" s="139"/>
      <c r="I177" s="139"/>
      <c r="J177" s="1"/>
      <c r="K177" s="1"/>
      <c r="L177" s="1"/>
      <c r="M177" s="1"/>
      <c r="N177" s="1"/>
      <c r="O177" s="1"/>
      <c r="P177" s="1"/>
      <c r="Q177" s="1"/>
      <c r="R177" s="1"/>
      <c r="S177" s="1"/>
      <c r="V177" s="1"/>
    </row>
    <row r="178" spans="1:26" x14ac:dyDescent="0.3">
      <c r="A178" s="54"/>
      <c r="B178" s="54"/>
      <c r="C178" s="146" t="s">
        <v>403</v>
      </c>
      <c r="D178" s="145" t="s">
        <v>77</v>
      </c>
      <c r="E178" s="54"/>
      <c r="F178" s="144"/>
      <c r="G178" s="67"/>
      <c r="H178" s="67"/>
      <c r="I178" s="67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123"/>
      <c r="U178" s="123"/>
      <c r="V178" s="54"/>
      <c r="W178" s="123"/>
      <c r="X178" s="123"/>
      <c r="Y178" s="123"/>
      <c r="Z178" s="123"/>
    </row>
    <row r="179" spans="1:26" ht="25.05" customHeight="1" x14ac:dyDescent="0.3">
      <c r="A179" s="152">
        <v>136</v>
      </c>
      <c r="B179" s="147" t="s">
        <v>404</v>
      </c>
      <c r="C179" s="153" t="s">
        <v>405</v>
      </c>
      <c r="D179" s="147" t="s">
        <v>406</v>
      </c>
      <c r="E179" s="147" t="s">
        <v>360</v>
      </c>
      <c r="F179" s="148">
        <v>188</v>
      </c>
      <c r="G179" s="154"/>
      <c r="H179" s="154"/>
      <c r="I179" s="149">
        <f t="shared" ref="I179:I195" si="42">ROUND(F179*(G179+H179),2)</f>
        <v>0</v>
      </c>
      <c r="J179" s="147">
        <f t="shared" ref="J179:J195" si="43">ROUND(F179*(N179),2)</f>
        <v>0</v>
      </c>
      <c r="K179" s="150">
        <f t="shared" ref="K179:K195" si="44">ROUND(F179*(O179),2)</f>
        <v>0</v>
      </c>
      <c r="L179" s="150">
        <f t="shared" ref="L179:L195" si="45">ROUND(F179*(G179),2)</f>
        <v>0</v>
      </c>
      <c r="M179" s="150">
        <f t="shared" ref="M179:M195" si="46">ROUND(F179*(H179),2)</f>
        <v>0</v>
      </c>
      <c r="N179" s="150">
        <v>0</v>
      </c>
      <c r="O179" s="150"/>
      <c r="P179" s="155">
        <v>5.5399999999999998E-3</v>
      </c>
      <c r="Q179" s="155"/>
      <c r="R179" s="155">
        <v>5.5399999999999998E-3</v>
      </c>
      <c r="S179" s="155">
        <f t="shared" ref="S179:S195" si="47">ROUND(F179*(P179),3)</f>
        <v>1.042</v>
      </c>
      <c r="T179" s="151"/>
      <c r="U179" s="151"/>
      <c r="V179" s="155">
        <f t="shared" ref="V179:V195" si="48">ROUND(F179*(X179),3)</f>
        <v>0</v>
      </c>
      <c r="X179">
        <v>0</v>
      </c>
      <c r="Z179">
        <v>0</v>
      </c>
    </row>
    <row r="180" spans="1:26" ht="25.05" customHeight="1" x14ac:dyDescent="0.3">
      <c r="A180" s="152">
        <v>137</v>
      </c>
      <c r="B180" s="147" t="s">
        <v>404</v>
      </c>
      <c r="C180" s="153" t="s">
        <v>407</v>
      </c>
      <c r="D180" s="147" t="s">
        <v>408</v>
      </c>
      <c r="E180" s="147" t="s">
        <v>165</v>
      </c>
      <c r="F180" s="148">
        <v>10</v>
      </c>
      <c r="G180" s="154"/>
      <c r="H180" s="154"/>
      <c r="I180" s="149">
        <f t="shared" si="42"/>
        <v>0</v>
      </c>
      <c r="J180" s="147">
        <f t="shared" si="43"/>
        <v>0</v>
      </c>
      <c r="K180" s="150">
        <f t="shared" si="44"/>
        <v>0</v>
      </c>
      <c r="L180" s="150">
        <f t="shared" si="45"/>
        <v>0</v>
      </c>
      <c r="M180" s="150">
        <f t="shared" si="46"/>
        <v>0</v>
      </c>
      <c r="N180" s="150">
        <v>0</v>
      </c>
      <c r="O180" s="150"/>
      <c r="P180" s="155">
        <v>1.65E-3</v>
      </c>
      <c r="Q180" s="155"/>
      <c r="R180" s="155">
        <v>1.65E-3</v>
      </c>
      <c r="S180" s="155">
        <f t="shared" si="47"/>
        <v>1.7000000000000001E-2</v>
      </c>
      <c r="T180" s="151"/>
      <c r="U180" s="151"/>
      <c r="V180" s="155">
        <f t="shared" si="48"/>
        <v>0</v>
      </c>
      <c r="X180">
        <v>0</v>
      </c>
      <c r="Z180">
        <v>0</v>
      </c>
    </row>
    <row r="181" spans="1:26" ht="25.05" customHeight="1" x14ac:dyDescent="0.3">
      <c r="A181" s="152">
        <v>138</v>
      </c>
      <c r="B181" s="147" t="s">
        <v>404</v>
      </c>
      <c r="C181" s="153" t="s">
        <v>409</v>
      </c>
      <c r="D181" s="147" t="s">
        <v>410</v>
      </c>
      <c r="E181" s="147" t="s">
        <v>360</v>
      </c>
      <c r="F181" s="148">
        <v>35</v>
      </c>
      <c r="G181" s="154"/>
      <c r="H181" s="154"/>
      <c r="I181" s="149">
        <f t="shared" si="42"/>
        <v>0</v>
      </c>
      <c r="J181" s="147">
        <f t="shared" si="43"/>
        <v>0</v>
      </c>
      <c r="K181" s="150">
        <f t="shared" si="44"/>
        <v>0</v>
      </c>
      <c r="L181" s="150">
        <f t="shared" si="45"/>
        <v>0</v>
      </c>
      <c r="M181" s="150">
        <f t="shared" si="46"/>
        <v>0</v>
      </c>
      <c r="N181" s="150">
        <v>0</v>
      </c>
      <c r="O181" s="150"/>
      <c r="P181" s="155">
        <v>3.7799999999999999E-3</v>
      </c>
      <c r="Q181" s="155"/>
      <c r="R181" s="155">
        <v>3.7799999999999999E-3</v>
      </c>
      <c r="S181" s="155">
        <f t="shared" si="47"/>
        <v>0.13200000000000001</v>
      </c>
      <c r="T181" s="151"/>
      <c r="U181" s="151"/>
      <c r="V181" s="155">
        <f t="shared" si="48"/>
        <v>0</v>
      </c>
      <c r="X181">
        <v>0</v>
      </c>
      <c r="Z181">
        <v>0</v>
      </c>
    </row>
    <row r="182" spans="1:26" ht="25.05" customHeight="1" x14ac:dyDescent="0.3">
      <c r="A182" s="152">
        <v>139</v>
      </c>
      <c r="B182" s="147" t="s">
        <v>404</v>
      </c>
      <c r="C182" s="153" t="s">
        <v>411</v>
      </c>
      <c r="D182" s="147" t="s">
        <v>412</v>
      </c>
      <c r="E182" s="147" t="s">
        <v>184</v>
      </c>
      <c r="F182" s="148">
        <v>10</v>
      </c>
      <c r="G182" s="154"/>
      <c r="H182" s="154"/>
      <c r="I182" s="149">
        <f t="shared" si="42"/>
        <v>0</v>
      </c>
      <c r="J182" s="147">
        <f t="shared" si="43"/>
        <v>0</v>
      </c>
      <c r="K182" s="150">
        <f t="shared" si="44"/>
        <v>0</v>
      </c>
      <c r="L182" s="150">
        <f t="shared" si="45"/>
        <v>0</v>
      </c>
      <c r="M182" s="150">
        <f t="shared" si="46"/>
        <v>0</v>
      </c>
      <c r="N182" s="150">
        <v>0</v>
      </c>
      <c r="O182" s="150"/>
      <c r="P182" s="155">
        <v>1E-4</v>
      </c>
      <c r="Q182" s="155"/>
      <c r="R182" s="155">
        <v>1E-4</v>
      </c>
      <c r="S182" s="155">
        <f t="shared" si="47"/>
        <v>1E-3</v>
      </c>
      <c r="T182" s="151"/>
      <c r="U182" s="151"/>
      <c r="V182" s="155">
        <f t="shared" si="48"/>
        <v>0</v>
      </c>
      <c r="X182">
        <v>0</v>
      </c>
      <c r="Z182">
        <v>0</v>
      </c>
    </row>
    <row r="183" spans="1:26" ht="25.05" customHeight="1" x14ac:dyDescent="0.3">
      <c r="A183" s="152">
        <v>140</v>
      </c>
      <c r="B183" s="147" t="s">
        <v>413</v>
      </c>
      <c r="C183" s="153" t="s">
        <v>414</v>
      </c>
      <c r="D183" s="147" t="s">
        <v>415</v>
      </c>
      <c r="E183" s="147" t="s">
        <v>285</v>
      </c>
      <c r="F183" s="148">
        <v>197.5</v>
      </c>
      <c r="G183" s="154"/>
      <c r="H183" s="154"/>
      <c r="I183" s="149">
        <f t="shared" si="42"/>
        <v>0</v>
      </c>
      <c r="J183" s="147">
        <f t="shared" si="43"/>
        <v>0</v>
      </c>
      <c r="K183" s="150">
        <f t="shared" si="44"/>
        <v>0</v>
      </c>
      <c r="L183" s="150">
        <f t="shared" si="45"/>
        <v>0</v>
      </c>
      <c r="M183" s="150">
        <f t="shared" si="46"/>
        <v>0</v>
      </c>
      <c r="N183" s="150">
        <v>0</v>
      </c>
      <c r="O183" s="150"/>
      <c r="P183" s="155">
        <v>5.5107000000000003E-3</v>
      </c>
      <c r="Q183" s="155"/>
      <c r="R183" s="155">
        <v>5.5107000000000003E-3</v>
      </c>
      <c r="S183" s="155">
        <f t="shared" si="47"/>
        <v>1.0880000000000001</v>
      </c>
      <c r="T183" s="151"/>
      <c r="U183" s="151"/>
      <c r="V183" s="155">
        <f t="shared" si="48"/>
        <v>0</v>
      </c>
      <c r="X183">
        <v>0</v>
      </c>
      <c r="Z183">
        <v>0</v>
      </c>
    </row>
    <row r="184" spans="1:26" ht="25.05" customHeight="1" x14ac:dyDescent="0.3">
      <c r="A184" s="152">
        <v>141</v>
      </c>
      <c r="B184" s="147" t="s">
        <v>413</v>
      </c>
      <c r="C184" s="153" t="s">
        <v>414</v>
      </c>
      <c r="D184" s="147" t="s">
        <v>416</v>
      </c>
      <c r="E184" s="147" t="s">
        <v>285</v>
      </c>
      <c r="F184" s="148">
        <v>49</v>
      </c>
      <c r="G184" s="154"/>
      <c r="H184" s="154"/>
      <c r="I184" s="149">
        <f t="shared" si="42"/>
        <v>0</v>
      </c>
      <c r="J184" s="147">
        <f t="shared" si="43"/>
        <v>0</v>
      </c>
      <c r="K184" s="150">
        <f t="shared" si="44"/>
        <v>0</v>
      </c>
      <c r="L184" s="150">
        <f t="shared" si="45"/>
        <v>0</v>
      </c>
      <c r="M184" s="150">
        <f t="shared" si="46"/>
        <v>0</v>
      </c>
      <c r="N184" s="150">
        <v>0</v>
      </c>
      <c r="O184" s="150"/>
      <c r="P184" s="155">
        <v>5.5107000000000003E-3</v>
      </c>
      <c r="Q184" s="155"/>
      <c r="R184" s="155">
        <v>5.5107000000000003E-3</v>
      </c>
      <c r="S184" s="155">
        <f t="shared" si="47"/>
        <v>0.27</v>
      </c>
      <c r="T184" s="151"/>
      <c r="U184" s="151"/>
      <c r="V184" s="155">
        <f t="shared" si="48"/>
        <v>0</v>
      </c>
      <c r="X184">
        <v>0</v>
      </c>
      <c r="Z184">
        <v>0</v>
      </c>
    </row>
    <row r="185" spans="1:26" ht="25.05" customHeight="1" x14ac:dyDescent="0.3">
      <c r="A185" s="152">
        <v>142</v>
      </c>
      <c r="B185" s="147" t="s">
        <v>413</v>
      </c>
      <c r="C185" s="153" t="s">
        <v>414</v>
      </c>
      <c r="D185" s="147" t="s">
        <v>417</v>
      </c>
      <c r="E185" s="147" t="s">
        <v>285</v>
      </c>
      <c r="F185" s="148">
        <v>49</v>
      </c>
      <c r="G185" s="154"/>
      <c r="H185" s="154"/>
      <c r="I185" s="149">
        <f t="shared" si="42"/>
        <v>0</v>
      </c>
      <c r="J185" s="147">
        <f t="shared" si="43"/>
        <v>0</v>
      </c>
      <c r="K185" s="150">
        <f t="shared" si="44"/>
        <v>0</v>
      </c>
      <c r="L185" s="150">
        <f t="shared" si="45"/>
        <v>0</v>
      </c>
      <c r="M185" s="150">
        <f t="shared" si="46"/>
        <v>0</v>
      </c>
      <c r="N185" s="150">
        <v>0</v>
      </c>
      <c r="O185" s="150"/>
      <c r="P185" s="155">
        <v>5.5107000000000003E-3</v>
      </c>
      <c r="Q185" s="155"/>
      <c r="R185" s="155">
        <v>5.5107000000000003E-3</v>
      </c>
      <c r="S185" s="155">
        <f t="shared" si="47"/>
        <v>0.27</v>
      </c>
      <c r="T185" s="151"/>
      <c r="U185" s="151"/>
      <c r="V185" s="155">
        <f t="shared" si="48"/>
        <v>0</v>
      </c>
      <c r="X185">
        <v>0</v>
      </c>
      <c r="Z185">
        <v>0</v>
      </c>
    </row>
    <row r="186" spans="1:26" ht="25.05" customHeight="1" x14ac:dyDescent="0.3">
      <c r="A186" s="152">
        <v>143</v>
      </c>
      <c r="B186" s="147" t="s">
        <v>413</v>
      </c>
      <c r="C186" s="153" t="s">
        <v>418</v>
      </c>
      <c r="D186" s="147" t="s">
        <v>419</v>
      </c>
      <c r="E186" s="147" t="s">
        <v>360</v>
      </c>
      <c r="F186" s="148">
        <v>10.5</v>
      </c>
      <c r="G186" s="154"/>
      <c r="H186" s="154"/>
      <c r="I186" s="149">
        <f t="shared" si="42"/>
        <v>0</v>
      </c>
      <c r="J186" s="147">
        <f t="shared" si="43"/>
        <v>0</v>
      </c>
      <c r="K186" s="150">
        <f t="shared" si="44"/>
        <v>0</v>
      </c>
      <c r="L186" s="150">
        <f t="shared" si="45"/>
        <v>0</v>
      </c>
      <c r="M186" s="150">
        <f t="shared" si="46"/>
        <v>0</v>
      </c>
      <c r="N186" s="150">
        <v>0</v>
      </c>
      <c r="O186" s="150"/>
      <c r="P186" s="155">
        <v>3.8999999999999998E-3</v>
      </c>
      <c r="Q186" s="155"/>
      <c r="R186" s="155">
        <v>3.8999999999999998E-3</v>
      </c>
      <c r="S186" s="155">
        <f t="shared" si="47"/>
        <v>4.1000000000000002E-2</v>
      </c>
      <c r="T186" s="151"/>
      <c r="U186" s="151"/>
      <c r="V186" s="155">
        <f t="shared" si="48"/>
        <v>0</v>
      </c>
      <c r="X186">
        <v>0</v>
      </c>
      <c r="Z186">
        <v>0</v>
      </c>
    </row>
    <row r="187" spans="1:26" ht="25.05" customHeight="1" x14ac:dyDescent="0.3">
      <c r="A187" s="152">
        <v>144</v>
      </c>
      <c r="B187" s="147" t="s">
        <v>413</v>
      </c>
      <c r="C187" s="153" t="s">
        <v>420</v>
      </c>
      <c r="D187" s="147" t="s">
        <v>421</v>
      </c>
      <c r="E187" s="147" t="s">
        <v>360</v>
      </c>
      <c r="F187" s="148">
        <v>11</v>
      </c>
      <c r="G187" s="154"/>
      <c r="H187" s="154"/>
      <c r="I187" s="149">
        <f t="shared" si="42"/>
        <v>0</v>
      </c>
      <c r="J187" s="147">
        <f t="shared" si="43"/>
        <v>0</v>
      </c>
      <c r="K187" s="150">
        <f t="shared" si="44"/>
        <v>0</v>
      </c>
      <c r="L187" s="150">
        <f t="shared" si="45"/>
        <v>0</v>
      </c>
      <c r="M187" s="150">
        <f t="shared" si="46"/>
        <v>0</v>
      </c>
      <c r="N187" s="150">
        <v>0</v>
      </c>
      <c r="O187" s="150"/>
      <c r="P187" s="155">
        <v>7.437E-3</v>
      </c>
      <c r="Q187" s="155"/>
      <c r="R187" s="155">
        <v>7.437E-3</v>
      </c>
      <c r="S187" s="155">
        <f t="shared" si="47"/>
        <v>8.2000000000000003E-2</v>
      </c>
      <c r="T187" s="151"/>
      <c r="U187" s="151"/>
      <c r="V187" s="155">
        <f t="shared" si="48"/>
        <v>0</v>
      </c>
      <c r="X187">
        <v>0</v>
      </c>
      <c r="Z187">
        <v>0</v>
      </c>
    </row>
    <row r="188" spans="1:26" ht="25.05" customHeight="1" x14ac:dyDescent="0.3">
      <c r="A188" s="152">
        <v>145</v>
      </c>
      <c r="B188" s="147" t="s">
        <v>413</v>
      </c>
      <c r="C188" s="153" t="s">
        <v>422</v>
      </c>
      <c r="D188" s="147" t="s">
        <v>423</v>
      </c>
      <c r="E188" s="147" t="s">
        <v>360</v>
      </c>
      <c r="F188" s="148">
        <v>395</v>
      </c>
      <c r="G188" s="154"/>
      <c r="H188" s="154"/>
      <c r="I188" s="149">
        <f t="shared" si="42"/>
        <v>0</v>
      </c>
      <c r="J188" s="147">
        <f t="shared" si="43"/>
        <v>0</v>
      </c>
      <c r="K188" s="150">
        <f t="shared" si="44"/>
        <v>0</v>
      </c>
      <c r="L188" s="150">
        <f t="shared" si="45"/>
        <v>0</v>
      </c>
      <c r="M188" s="150">
        <f t="shared" si="46"/>
        <v>0</v>
      </c>
      <c r="N188" s="150">
        <v>0</v>
      </c>
      <c r="O188" s="150"/>
      <c r="P188" s="155">
        <v>1.33E-3</v>
      </c>
      <c r="Q188" s="155"/>
      <c r="R188" s="155">
        <v>1.33E-3</v>
      </c>
      <c r="S188" s="155">
        <f t="shared" si="47"/>
        <v>0.52500000000000002</v>
      </c>
      <c r="T188" s="151"/>
      <c r="U188" s="151"/>
      <c r="V188" s="155">
        <f t="shared" si="48"/>
        <v>0</v>
      </c>
      <c r="X188">
        <v>0</v>
      </c>
      <c r="Z188">
        <v>0</v>
      </c>
    </row>
    <row r="189" spans="1:26" ht="25.05" customHeight="1" x14ac:dyDescent="0.3">
      <c r="A189" s="152">
        <v>146</v>
      </c>
      <c r="B189" s="147" t="s">
        <v>413</v>
      </c>
      <c r="C189" s="153" t="s">
        <v>424</v>
      </c>
      <c r="D189" s="147" t="s">
        <v>425</v>
      </c>
      <c r="E189" s="147" t="s">
        <v>285</v>
      </c>
      <c r="F189" s="148">
        <v>176</v>
      </c>
      <c r="G189" s="154"/>
      <c r="H189" s="154"/>
      <c r="I189" s="149">
        <f t="shared" si="42"/>
        <v>0</v>
      </c>
      <c r="J189" s="147">
        <f t="shared" si="43"/>
        <v>0</v>
      </c>
      <c r="K189" s="150">
        <f t="shared" si="44"/>
        <v>0</v>
      </c>
      <c r="L189" s="150">
        <f t="shared" si="45"/>
        <v>0</v>
      </c>
      <c r="M189" s="150">
        <f t="shared" si="46"/>
        <v>0</v>
      </c>
      <c r="N189" s="150">
        <v>0</v>
      </c>
      <c r="O189" s="150"/>
      <c r="P189" s="155">
        <v>0</v>
      </c>
      <c r="Q189" s="155"/>
      <c r="R189" s="155">
        <v>0</v>
      </c>
      <c r="S189" s="155">
        <f t="shared" si="47"/>
        <v>0</v>
      </c>
      <c r="T189" s="151"/>
      <c r="U189" s="151"/>
      <c r="V189" s="155">
        <f t="shared" si="48"/>
        <v>0</v>
      </c>
      <c r="X189">
        <v>0</v>
      </c>
      <c r="Z189">
        <v>0</v>
      </c>
    </row>
    <row r="190" spans="1:26" ht="34.950000000000003" customHeight="1" x14ac:dyDescent="0.3">
      <c r="A190" s="152">
        <v>147</v>
      </c>
      <c r="B190" s="147" t="s">
        <v>413</v>
      </c>
      <c r="C190" s="153" t="s">
        <v>426</v>
      </c>
      <c r="D190" s="147" t="s">
        <v>427</v>
      </c>
      <c r="E190" s="147" t="s">
        <v>285</v>
      </c>
      <c r="F190" s="148">
        <v>12</v>
      </c>
      <c r="G190" s="154"/>
      <c r="H190" s="154"/>
      <c r="I190" s="149">
        <f t="shared" si="42"/>
        <v>0</v>
      </c>
      <c r="J190" s="147">
        <f t="shared" si="43"/>
        <v>0</v>
      </c>
      <c r="K190" s="150">
        <f t="shared" si="44"/>
        <v>0</v>
      </c>
      <c r="L190" s="150">
        <f t="shared" si="45"/>
        <v>0</v>
      </c>
      <c r="M190" s="150">
        <f t="shared" si="46"/>
        <v>0</v>
      </c>
      <c r="N190" s="150">
        <v>0</v>
      </c>
      <c r="O190" s="150"/>
      <c r="P190" s="155">
        <v>0</v>
      </c>
      <c r="Q190" s="155"/>
      <c r="R190" s="155">
        <v>0</v>
      </c>
      <c r="S190" s="155">
        <f t="shared" si="47"/>
        <v>0</v>
      </c>
      <c r="T190" s="151"/>
      <c r="U190" s="151"/>
      <c r="V190" s="155">
        <f t="shared" si="48"/>
        <v>0</v>
      </c>
      <c r="X190">
        <v>0</v>
      </c>
      <c r="Z190">
        <v>0</v>
      </c>
    </row>
    <row r="191" spans="1:26" ht="34.950000000000003" customHeight="1" x14ac:dyDescent="0.3">
      <c r="A191" s="152">
        <v>148</v>
      </c>
      <c r="B191" s="147" t="s">
        <v>413</v>
      </c>
      <c r="C191" s="153" t="s">
        <v>428</v>
      </c>
      <c r="D191" s="147" t="s">
        <v>429</v>
      </c>
      <c r="E191" s="147" t="s">
        <v>285</v>
      </c>
      <c r="F191" s="148">
        <v>28</v>
      </c>
      <c r="G191" s="154"/>
      <c r="H191" s="154"/>
      <c r="I191" s="149">
        <f t="shared" si="42"/>
        <v>0</v>
      </c>
      <c r="J191" s="147">
        <f t="shared" si="43"/>
        <v>0</v>
      </c>
      <c r="K191" s="150">
        <f t="shared" si="44"/>
        <v>0</v>
      </c>
      <c r="L191" s="150">
        <f t="shared" si="45"/>
        <v>0</v>
      </c>
      <c r="M191" s="150">
        <f t="shared" si="46"/>
        <v>0</v>
      </c>
      <c r="N191" s="150">
        <v>0</v>
      </c>
      <c r="O191" s="150"/>
      <c r="P191" s="155">
        <v>0</v>
      </c>
      <c r="Q191" s="155"/>
      <c r="R191" s="155">
        <v>0</v>
      </c>
      <c r="S191" s="155">
        <f t="shared" si="47"/>
        <v>0</v>
      </c>
      <c r="T191" s="151"/>
      <c r="U191" s="151"/>
      <c r="V191" s="155">
        <f t="shared" si="48"/>
        <v>0</v>
      </c>
      <c r="X191">
        <v>0</v>
      </c>
      <c r="Z191">
        <v>0</v>
      </c>
    </row>
    <row r="192" spans="1:26" ht="25.05" customHeight="1" x14ac:dyDescent="0.3">
      <c r="A192" s="152">
        <v>149</v>
      </c>
      <c r="B192" s="147" t="s">
        <v>413</v>
      </c>
      <c r="C192" s="153" t="s">
        <v>430</v>
      </c>
      <c r="D192" s="147" t="s">
        <v>431</v>
      </c>
      <c r="E192" s="147" t="s">
        <v>360</v>
      </c>
      <c r="F192" s="148">
        <v>197.5</v>
      </c>
      <c r="G192" s="154"/>
      <c r="H192" s="154"/>
      <c r="I192" s="149">
        <f t="shared" si="42"/>
        <v>0</v>
      </c>
      <c r="J192" s="147">
        <f t="shared" si="43"/>
        <v>0</v>
      </c>
      <c r="K192" s="150">
        <f t="shared" si="44"/>
        <v>0</v>
      </c>
      <c r="L192" s="150">
        <f t="shared" si="45"/>
        <v>0</v>
      </c>
      <c r="M192" s="150">
        <f t="shared" si="46"/>
        <v>0</v>
      </c>
      <c r="N192" s="150">
        <v>0</v>
      </c>
      <c r="O192" s="150"/>
      <c r="P192" s="155">
        <v>4.4999999999999999E-4</v>
      </c>
      <c r="Q192" s="155"/>
      <c r="R192" s="155">
        <v>4.4999999999999999E-4</v>
      </c>
      <c r="S192" s="155">
        <f t="shared" si="47"/>
        <v>8.8999999999999996E-2</v>
      </c>
      <c r="T192" s="151"/>
      <c r="U192" s="151"/>
      <c r="V192" s="155">
        <f t="shared" si="48"/>
        <v>0</v>
      </c>
      <c r="X192">
        <v>0</v>
      </c>
      <c r="Z192">
        <v>0</v>
      </c>
    </row>
    <row r="193" spans="1:26" ht="25.05" customHeight="1" x14ac:dyDescent="0.3">
      <c r="A193" s="152">
        <v>150</v>
      </c>
      <c r="B193" s="147" t="s">
        <v>432</v>
      </c>
      <c r="C193" s="153" t="s">
        <v>433</v>
      </c>
      <c r="D193" s="147" t="s">
        <v>434</v>
      </c>
      <c r="E193" s="147" t="s">
        <v>435</v>
      </c>
      <c r="F193" s="148">
        <v>1.9</v>
      </c>
      <c r="G193" s="154"/>
      <c r="H193" s="154"/>
      <c r="I193" s="149">
        <f t="shared" si="42"/>
        <v>0</v>
      </c>
      <c r="J193" s="147">
        <f t="shared" si="43"/>
        <v>0</v>
      </c>
      <c r="K193" s="150">
        <f t="shared" si="44"/>
        <v>0</v>
      </c>
      <c r="L193" s="150">
        <f t="shared" si="45"/>
        <v>0</v>
      </c>
      <c r="M193" s="150">
        <f t="shared" si="46"/>
        <v>0</v>
      </c>
      <c r="N193" s="150">
        <v>0</v>
      </c>
      <c r="O193" s="150"/>
      <c r="P193" s="155">
        <v>0</v>
      </c>
      <c r="Q193" s="155"/>
      <c r="R193" s="155">
        <v>0</v>
      </c>
      <c r="S193" s="155">
        <f t="shared" si="47"/>
        <v>0</v>
      </c>
      <c r="T193" s="151"/>
      <c r="U193" s="151"/>
      <c r="V193" s="155">
        <f t="shared" si="48"/>
        <v>0</v>
      </c>
      <c r="X193">
        <v>0</v>
      </c>
      <c r="Z193">
        <v>0</v>
      </c>
    </row>
    <row r="194" spans="1:26" ht="25.05" customHeight="1" x14ac:dyDescent="0.3">
      <c r="A194" s="152">
        <v>151</v>
      </c>
      <c r="B194" s="147" t="s">
        <v>436</v>
      </c>
      <c r="C194" s="153" t="s">
        <v>437</v>
      </c>
      <c r="D194" s="147" t="s">
        <v>438</v>
      </c>
      <c r="E194" s="147" t="s">
        <v>144</v>
      </c>
      <c r="F194" s="148">
        <v>1914</v>
      </c>
      <c r="G194" s="154"/>
      <c r="H194" s="154"/>
      <c r="I194" s="149">
        <f t="shared" si="42"/>
        <v>0</v>
      </c>
      <c r="J194" s="147">
        <f t="shared" si="43"/>
        <v>0</v>
      </c>
      <c r="K194" s="150">
        <f t="shared" si="44"/>
        <v>0</v>
      </c>
      <c r="L194" s="150">
        <f t="shared" si="45"/>
        <v>0</v>
      </c>
      <c r="M194" s="150">
        <f t="shared" si="46"/>
        <v>0</v>
      </c>
      <c r="N194" s="150">
        <v>0</v>
      </c>
      <c r="O194" s="150"/>
      <c r="P194" s="155">
        <v>0</v>
      </c>
      <c r="Q194" s="155"/>
      <c r="R194" s="155">
        <v>0</v>
      </c>
      <c r="S194" s="155">
        <f t="shared" si="47"/>
        <v>0</v>
      </c>
      <c r="T194" s="151"/>
      <c r="U194" s="151"/>
      <c r="V194" s="155">
        <f t="shared" si="48"/>
        <v>14.202</v>
      </c>
      <c r="X194">
        <v>7.4200000000000004E-3</v>
      </c>
      <c r="Z194">
        <v>0</v>
      </c>
    </row>
    <row r="195" spans="1:26" ht="25.05" customHeight="1" x14ac:dyDescent="0.3">
      <c r="A195" s="162">
        <v>152</v>
      </c>
      <c r="B195" s="157" t="s">
        <v>439</v>
      </c>
      <c r="C195" s="163" t="s">
        <v>440</v>
      </c>
      <c r="D195" s="157" t="s">
        <v>441</v>
      </c>
      <c r="E195" s="157" t="s">
        <v>165</v>
      </c>
      <c r="F195" s="158">
        <v>30</v>
      </c>
      <c r="G195" s="164"/>
      <c r="H195" s="164"/>
      <c r="I195" s="159">
        <f t="shared" si="42"/>
        <v>0</v>
      </c>
      <c r="J195" s="157">
        <f t="shared" si="43"/>
        <v>0</v>
      </c>
      <c r="K195" s="160">
        <f t="shared" si="44"/>
        <v>0</v>
      </c>
      <c r="L195" s="160">
        <f t="shared" si="45"/>
        <v>0</v>
      </c>
      <c r="M195" s="160">
        <f t="shared" si="46"/>
        <v>0</v>
      </c>
      <c r="N195" s="160">
        <v>0</v>
      </c>
      <c r="O195" s="160"/>
      <c r="P195" s="165">
        <v>2.5000000000000001E-4</v>
      </c>
      <c r="Q195" s="165"/>
      <c r="R195" s="165">
        <v>2.5000000000000001E-4</v>
      </c>
      <c r="S195" s="165">
        <f t="shared" si="47"/>
        <v>8.0000000000000002E-3</v>
      </c>
      <c r="T195" s="161"/>
      <c r="U195" s="161"/>
      <c r="V195" s="165">
        <f t="shared" si="48"/>
        <v>0</v>
      </c>
      <c r="X195">
        <v>0</v>
      </c>
      <c r="Z195">
        <v>0</v>
      </c>
    </row>
    <row r="196" spans="1:26" x14ac:dyDescent="0.3">
      <c r="A196" s="54"/>
      <c r="B196" s="54"/>
      <c r="C196" s="146" t="s">
        <v>403</v>
      </c>
      <c r="D196" s="145" t="s">
        <v>77</v>
      </c>
      <c r="E196" s="54"/>
      <c r="F196" s="144"/>
      <c r="G196" s="132">
        <f>ROUND((SUM(L178:L195))/1,2)</f>
        <v>0</v>
      </c>
      <c r="H196" s="132">
        <f>ROUND((SUM(M178:M195))/1,2)</f>
        <v>0</v>
      </c>
      <c r="I196" s="132">
        <f>ROUND((SUM(I178:I195))/1,2)</f>
        <v>0</v>
      </c>
      <c r="J196" s="54"/>
      <c r="K196" s="54"/>
      <c r="L196" s="54">
        <f>ROUND((SUM(L178:L195))/1,2)</f>
        <v>0</v>
      </c>
      <c r="M196" s="54">
        <f>ROUND((SUM(M178:M195))/1,2)</f>
        <v>0</v>
      </c>
      <c r="N196" s="54"/>
      <c r="O196" s="54"/>
      <c r="P196" s="156"/>
      <c r="Q196" s="54"/>
      <c r="R196" s="54"/>
      <c r="S196" s="156">
        <f>ROUND((SUM(S178:S195))/1,2)</f>
        <v>3.57</v>
      </c>
      <c r="T196" s="123"/>
      <c r="U196" s="123"/>
      <c r="V196" s="156">
        <f>ROUND((SUM(V178:V195))/1,2)</f>
        <v>14.2</v>
      </c>
      <c r="W196" s="123"/>
      <c r="X196" s="123"/>
      <c r="Y196" s="123"/>
      <c r="Z196" s="123"/>
    </row>
    <row r="197" spans="1:26" x14ac:dyDescent="0.3">
      <c r="A197" s="1"/>
      <c r="B197" s="1"/>
      <c r="C197" s="1"/>
      <c r="D197" s="1"/>
      <c r="E197" s="1"/>
      <c r="F197" s="138"/>
      <c r="G197" s="139"/>
      <c r="H197" s="139"/>
      <c r="I197" s="139"/>
      <c r="J197" s="1"/>
      <c r="K197" s="1"/>
      <c r="L197" s="1"/>
      <c r="M197" s="1"/>
      <c r="N197" s="1"/>
      <c r="O197" s="1"/>
      <c r="P197" s="1"/>
      <c r="Q197" s="1"/>
      <c r="R197" s="1"/>
      <c r="S197" s="1"/>
      <c r="V197" s="1"/>
    </row>
    <row r="198" spans="1:26" x14ac:dyDescent="0.3">
      <c r="A198" s="54"/>
      <c r="B198" s="54"/>
      <c r="C198" s="146" t="s">
        <v>442</v>
      </c>
      <c r="D198" s="145" t="s">
        <v>78</v>
      </c>
      <c r="E198" s="54"/>
      <c r="F198" s="144"/>
      <c r="G198" s="67"/>
      <c r="H198" s="67"/>
      <c r="I198" s="67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123"/>
      <c r="U198" s="123"/>
      <c r="V198" s="54"/>
      <c r="W198" s="123"/>
      <c r="X198" s="123"/>
      <c r="Y198" s="123"/>
      <c r="Z198" s="123"/>
    </row>
    <row r="199" spans="1:26" ht="25.05" customHeight="1" x14ac:dyDescent="0.3">
      <c r="A199" s="152">
        <v>153</v>
      </c>
      <c r="B199" s="147" t="s">
        <v>443</v>
      </c>
      <c r="C199" s="153" t="s">
        <v>444</v>
      </c>
      <c r="D199" s="147" t="s">
        <v>445</v>
      </c>
      <c r="E199" s="147" t="s">
        <v>144</v>
      </c>
      <c r="F199" s="148">
        <v>2146.6</v>
      </c>
      <c r="G199" s="154"/>
      <c r="H199" s="154"/>
      <c r="I199" s="149">
        <f t="shared" ref="I199:I246" si="49">ROUND(F199*(G199+H199),2)</f>
        <v>0</v>
      </c>
      <c r="J199" s="147">
        <f t="shared" ref="J199:J246" si="50">ROUND(F199*(N199),2)</f>
        <v>0</v>
      </c>
      <c r="K199" s="150">
        <f t="shared" ref="K199:K246" si="51">ROUND(F199*(O199),2)</f>
        <v>0</v>
      </c>
      <c r="L199" s="150">
        <f t="shared" ref="L199:L246" si="52">ROUND(F199*(G199),2)</f>
        <v>0</v>
      </c>
      <c r="M199" s="150">
        <f t="shared" ref="M199:M246" si="53">ROUND(F199*(H199),2)</f>
        <v>0</v>
      </c>
      <c r="N199" s="150">
        <v>0</v>
      </c>
      <c r="O199" s="150"/>
      <c r="P199" s="155">
        <v>4.4999999999999999E-4</v>
      </c>
      <c r="Q199" s="155"/>
      <c r="R199" s="155">
        <v>4.4999999999999999E-4</v>
      </c>
      <c r="S199" s="155">
        <f t="shared" ref="S199:S246" si="54">ROUND(F199*(P199),3)</f>
        <v>0.96599999999999997</v>
      </c>
      <c r="T199" s="151"/>
      <c r="U199" s="151"/>
      <c r="V199" s="155">
        <f t="shared" ref="V199:V246" si="55">ROUND(F199*(X199),3)</f>
        <v>0</v>
      </c>
      <c r="X199">
        <v>0</v>
      </c>
      <c r="Z199">
        <v>0</v>
      </c>
    </row>
    <row r="200" spans="1:26" ht="25.05" customHeight="1" x14ac:dyDescent="0.3">
      <c r="A200" s="152">
        <v>154</v>
      </c>
      <c r="B200" s="147" t="s">
        <v>443</v>
      </c>
      <c r="C200" s="153" t="s">
        <v>446</v>
      </c>
      <c r="D200" s="147" t="s">
        <v>447</v>
      </c>
      <c r="E200" s="147" t="s">
        <v>144</v>
      </c>
      <c r="F200" s="148">
        <v>45</v>
      </c>
      <c r="G200" s="154"/>
      <c r="H200" s="154"/>
      <c r="I200" s="149">
        <f t="shared" si="49"/>
        <v>0</v>
      </c>
      <c r="J200" s="147">
        <f t="shared" si="50"/>
        <v>0</v>
      </c>
      <c r="K200" s="150">
        <f t="shared" si="51"/>
        <v>0</v>
      </c>
      <c r="L200" s="150">
        <f t="shared" si="52"/>
        <v>0</v>
      </c>
      <c r="M200" s="150">
        <f t="shared" si="53"/>
        <v>0</v>
      </c>
      <c r="N200" s="150">
        <v>0</v>
      </c>
      <c r="O200" s="150"/>
      <c r="P200" s="155">
        <v>4.8999999999999998E-4</v>
      </c>
      <c r="Q200" s="155"/>
      <c r="R200" s="155">
        <v>4.8999999999999998E-4</v>
      </c>
      <c r="S200" s="155">
        <f t="shared" si="54"/>
        <v>2.1999999999999999E-2</v>
      </c>
      <c r="T200" s="151"/>
      <c r="U200" s="151"/>
      <c r="V200" s="155">
        <f t="shared" si="55"/>
        <v>0</v>
      </c>
      <c r="X200">
        <v>0</v>
      </c>
      <c r="Z200">
        <v>0</v>
      </c>
    </row>
    <row r="201" spans="1:26" ht="25.05" customHeight="1" x14ac:dyDescent="0.3">
      <c r="A201" s="152">
        <v>155</v>
      </c>
      <c r="B201" s="147" t="s">
        <v>443</v>
      </c>
      <c r="C201" s="153" t="s">
        <v>448</v>
      </c>
      <c r="D201" s="147" t="s">
        <v>449</v>
      </c>
      <c r="E201" s="147" t="s">
        <v>144</v>
      </c>
      <c r="F201" s="148">
        <v>2146.6</v>
      </c>
      <c r="G201" s="154"/>
      <c r="H201" s="154"/>
      <c r="I201" s="149">
        <f t="shared" si="49"/>
        <v>0</v>
      </c>
      <c r="J201" s="147">
        <f t="shared" si="50"/>
        <v>0</v>
      </c>
      <c r="K201" s="150">
        <f t="shared" si="51"/>
        <v>0</v>
      </c>
      <c r="L201" s="150">
        <f t="shared" si="52"/>
        <v>0</v>
      </c>
      <c r="M201" s="150">
        <f t="shared" si="53"/>
        <v>0</v>
      </c>
      <c r="N201" s="150">
        <v>0</v>
      </c>
      <c r="O201" s="150"/>
      <c r="P201" s="155">
        <v>5.1999999999999995E-4</v>
      </c>
      <c r="Q201" s="155"/>
      <c r="R201" s="155">
        <v>5.1999999999999995E-4</v>
      </c>
      <c r="S201" s="155">
        <f t="shared" si="54"/>
        <v>1.1160000000000001</v>
      </c>
      <c r="T201" s="151"/>
      <c r="U201" s="151"/>
      <c r="V201" s="155">
        <f t="shared" si="55"/>
        <v>0</v>
      </c>
      <c r="X201">
        <v>0</v>
      </c>
      <c r="Z201">
        <v>0</v>
      </c>
    </row>
    <row r="202" spans="1:26" ht="25.05" customHeight="1" x14ac:dyDescent="0.3">
      <c r="A202" s="152">
        <v>156</v>
      </c>
      <c r="B202" s="147" t="s">
        <v>443</v>
      </c>
      <c r="C202" s="153" t="s">
        <v>450</v>
      </c>
      <c r="D202" s="147" t="s">
        <v>451</v>
      </c>
      <c r="E202" s="147" t="s">
        <v>144</v>
      </c>
      <c r="F202" s="148">
        <v>21.46875</v>
      </c>
      <c r="G202" s="154"/>
      <c r="H202" s="154"/>
      <c r="I202" s="149">
        <f t="shared" si="49"/>
        <v>0</v>
      </c>
      <c r="J202" s="147">
        <f t="shared" si="50"/>
        <v>0</v>
      </c>
      <c r="K202" s="150">
        <f t="shared" si="51"/>
        <v>0</v>
      </c>
      <c r="L202" s="150">
        <f t="shared" si="52"/>
        <v>0</v>
      </c>
      <c r="M202" s="150">
        <f t="shared" si="53"/>
        <v>0</v>
      </c>
      <c r="N202" s="150">
        <v>0</v>
      </c>
      <c r="O202" s="150"/>
      <c r="P202" s="155">
        <v>2.5000000000000001E-4</v>
      </c>
      <c r="Q202" s="155"/>
      <c r="R202" s="155">
        <v>2.5000000000000001E-4</v>
      </c>
      <c r="S202" s="155">
        <f t="shared" si="54"/>
        <v>5.0000000000000001E-3</v>
      </c>
      <c r="T202" s="151"/>
      <c r="U202" s="151"/>
      <c r="V202" s="155">
        <f t="shared" si="55"/>
        <v>0</v>
      </c>
      <c r="X202">
        <v>0</v>
      </c>
      <c r="Z202">
        <v>0</v>
      </c>
    </row>
    <row r="203" spans="1:26" ht="34.950000000000003" customHeight="1" x14ac:dyDescent="0.3">
      <c r="A203" s="152">
        <v>157</v>
      </c>
      <c r="B203" s="147" t="s">
        <v>452</v>
      </c>
      <c r="C203" s="153" t="s">
        <v>453</v>
      </c>
      <c r="D203" s="147" t="s">
        <v>454</v>
      </c>
      <c r="E203" s="147" t="s">
        <v>165</v>
      </c>
      <c r="F203" s="148">
        <v>2</v>
      </c>
      <c r="G203" s="154"/>
      <c r="H203" s="154"/>
      <c r="I203" s="149">
        <f t="shared" si="49"/>
        <v>0</v>
      </c>
      <c r="J203" s="147">
        <f t="shared" si="50"/>
        <v>0</v>
      </c>
      <c r="K203" s="150">
        <f t="shared" si="51"/>
        <v>0</v>
      </c>
      <c r="L203" s="150">
        <f t="shared" si="52"/>
        <v>0</v>
      </c>
      <c r="M203" s="150">
        <f t="shared" si="53"/>
        <v>0</v>
      </c>
      <c r="N203" s="150">
        <v>0</v>
      </c>
      <c r="O203" s="150"/>
      <c r="P203" s="155">
        <v>2.0000000000000001E-4</v>
      </c>
      <c r="Q203" s="155"/>
      <c r="R203" s="155">
        <v>2.0000000000000001E-4</v>
      </c>
      <c r="S203" s="155">
        <f t="shared" si="54"/>
        <v>0</v>
      </c>
      <c r="T203" s="151"/>
      <c r="U203" s="151"/>
      <c r="V203" s="155">
        <f t="shared" si="55"/>
        <v>0</v>
      </c>
      <c r="X203">
        <v>0</v>
      </c>
      <c r="Z203">
        <v>0</v>
      </c>
    </row>
    <row r="204" spans="1:26" ht="34.950000000000003" customHeight="1" x14ac:dyDescent="0.3">
      <c r="A204" s="152">
        <v>158</v>
      </c>
      <c r="B204" s="147" t="s">
        <v>452</v>
      </c>
      <c r="C204" s="153" t="s">
        <v>455</v>
      </c>
      <c r="D204" s="147" t="s">
        <v>456</v>
      </c>
      <c r="E204" s="147" t="s">
        <v>165</v>
      </c>
      <c r="F204" s="148">
        <v>2</v>
      </c>
      <c r="G204" s="154"/>
      <c r="H204" s="154"/>
      <c r="I204" s="149">
        <f t="shared" si="49"/>
        <v>0</v>
      </c>
      <c r="J204" s="147">
        <f t="shared" si="50"/>
        <v>0</v>
      </c>
      <c r="K204" s="150">
        <f t="shared" si="51"/>
        <v>0</v>
      </c>
      <c r="L204" s="150">
        <f t="shared" si="52"/>
        <v>0</v>
      </c>
      <c r="M204" s="150">
        <f t="shared" si="53"/>
        <v>0</v>
      </c>
      <c r="N204" s="150">
        <v>0</v>
      </c>
      <c r="O204" s="150"/>
      <c r="P204" s="155">
        <v>2.0000000000000001E-4</v>
      </c>
      <c r="Q204" s="155"/>
      <c r="R204" s="155">
        <v>2.0000000000000001E-4</v>
      </c>
      <c r="S204" s="155">
        <f t="shared" si="54"/>
        <v>0</v>
      </c>
      <c r="T204" s="151"/>
      <c r="U204" s="151"/>
      <c r="V204" s="155">
        <f t="shared" si="55"/>
        <v>0</v>
      </c>
      <c r="X204">
        <v>0</v>
      </c>
      <c r="Z204">
        <v>0</v>
      </c>
    </row>
    <row r="205" spans="1:26" ht="34.950000000000003" customHeight="1" x14ac:dyDescent="0.3">
      <c r="A205" s="152">
        <v>159</v>
      </c>
      <c r="B205" s="147" t="s">
        <v>452</v>
      </c>
      <c r="C205" s="153" t="s">
        <v>457</v>
      </c>
      <c r="D205" s="147" t="s">
        <v>458</v>
      </c>
      <c r="E205" s="147" t="s">
        <v>165</v>
      </c>
      <c r="F205" s="148">
        <v>1</v>
      </c>
      <c r="G205" s="154"/>
      <c r="H205" s="154"/>
      <c r="I205" s="149">
        <f t="shared" si="49"/>
        <v>0</v>
      </c>
      <c r="J205" s="147">
        <f t="shared" si="50"/>
        <v>0</v>
      </c>
      <c r="K205" s="150">
        <f t="shared" si="51"/>
        <v>0</v>
      </c>
      <c r="L205" s="150">
        <f t="shared" si="52"/>
        <v>0</v>
      </c>
      <c r="M205" s="150">
        <f t="shared" si="53"/>
        <v>0</v>
      </c>
      <c r="N205" s="150">
        <v>0</v>
      </c>
      <c r="O205" s="150"/>
      <c r="P205" s="155">
        <v>0</v>
      </c>
      <c r="Q205" s="155"/>
      <c r="R205" s="155">
        <v>0</v>
      </c>
      <c r="S205" s="155">
        <f t="shared" si="54"/>
        <v>0</v>
      </c>
      <c r="T205" s="151"/>
      <c r="U205" s="151"/>
      <c r="V205" s="155">
        <f t="shared" si="55"/>
        <v>0</v>
      </c>
      <c r="X205">
        <v>0</v>
      </c>
      <c r="Z205">
        <v>0</v>
      </c>
    </row>
    <row r="206" spans="1:26" ht="34.950000000000003" customHeight="1" x14ac:dyDescent="0.3">
      <c r="A206" s="152">
        <v>160</v>
      </c>
      <c r="B206" s="147" t="s">
        <v>452</v>
      </c>
      <c r="C206" s="153" t="s">
        <v>459</v>
      </c>
      <c r="D206" s="147" t="s">
        <v>460</v>
      </c>
      <c r="E206" s="147" t="s">
        <v>165</v>
      </c>
      <c r="F206" s="148">
        <v>1</v>
      </c>
      <c r="G206" s="154"/>
      <c r="H206" s="154"/>
      <c r="I206" s="149">
        <f t="shared" si="49"/>
        <v>0</v>
      </c>
      <c r="J206" s="147">
        <f t="shared" si="50"/>
        <v>0</v>
      </c>
      <c r="K206" s="150">
        <f t="shared" si="51"/>
        <v>0</v>
      </c>
      <c r="L206" s="150">
        <f t="shared" si="52"/>
        <v>0</v>
      </c>
      <c r="M206" s="150">
        <f t="shared" si="53"/>
        <v>0</v>
      </c>
      <c r="N206" s="150">
        <v>0</v>
      </c>
      <c r="O206" s="150"/>
      <c r="P206" s="155">
        <v>0</v>
      </c>
      <c r="Q206" s="155"/>
      <c r="R206" s="155">
        <v>0</v>
      </c>
      <c r="S206" s="155">
        <f t="shared" si="54"/>
        <v>0</v>
      </c>
      <c r="T206" s="151"/>
      <c r="U206" s="151"/>
      <c r="V206" s="155">
        <f t="shared" si="55"/>
        <v>0</v>
      </c>
      <c r="X206">
        <v>0</v>
      </c>
      <c r="Z206">
        <v>0</v>
      </c>
    </row>
    <row r="207" spans="1:26" ht="34.950000000000003" customHeight="1" x14ac:dyDescent="0.3">
      <c r="A207" s="152">
        <v>161</v>
      </c>
      <c r="B207" s="147" t="s">
        <v>452</v>
      </c>
      <c r="C207" s="153" t="s">
        <v>461</v>
      </c>
      <c r="D207" s="147" t="s">
        <v>462</v>
      </c>
      <c r="E207" s="147" t="s">
        <v>165</v>
      </c>
      <c r="F207" s="148">
        <v>1</v>
      </c>
      <c r="G207" s="154"/>
      <c r="H207" s="154"/>
      <c r="I207" s="149">
        <f t="shared" si="49"/>
        <v>0</v>
      </c>
      <c r="J207" s="147">
        <f t="shared" si="50"/>
        <v>0</v>
      </c>
      <c r="K207" s="150">
        <f t="shared" si="51"/>
        <v>0</v>
      </c>
      <c r="L207" s="150">
        <f t="shared" si="52"/>
        <v>0</v>
      </c>
      <c r="M207" s="150">
        <f t="shared" si="53"/>
        <v>0</v>
      </c>
      <c r="N207" s="150">
        <v>0</v>
      </c>
      <c r="O207" s="150"/>
      <c r="P207" s="155">
        <v>0</v>
      </c>
      <c r="Q207" s="155"/>
      <c r="R207" s="155">
        <v>0</v>
      </c>
      <c r="S207" s="155">
        <f t="shared" si="54"/>
        <v>0</v>
      </c>
      <c r="T207" s="151"/>
      <c r="U207" s="151"/>
      <c r="V207" s="155">
        <f t="shared" si="55"/>
        <v>0</v>
      </c>
      <c r="X207">
        <v>0</v>
      </c>
      <c r="Z207">
        <v>0</v>
      </c>
    </row>
    <row r="208" spans="1:26" ht="25.05" customHeight="1" x14ac:dyDescent="0.3">
      <c r="A208" s="152">
        <v>162</v>
      </c>
      <c r="B208" s="147" t="s">
        <v>452</v>
      </c>
      <c r="C208" s="153" t="s">
        <v>463</v>
      </c>
      <c r="D208" s="147" t="s">
        <v>464</v>
      </c>
      <c r="E208" s="147" t="s">
        <v>165</v>
      </c>
      <c r="F208" s="148">
        <v>2</v>
      </c>
      <c r="G208" s="154"/>
      <c r="H208" s="154"/>
      <c r="I208" s="149">
        <f t="shared" si="49"/>
        <v>0</v>
      </c>
      <c r="J208" s="147">
        <f t="shared" si="50"/>
        <v>0</v>
      </c>
      <c r="K208" s="150">
        <f t="shared" si="51"/>
        <v>0</v>
      </c>
      <c r="L208" s="150">
        <f t="shared" si="52"/>
        <v>0</v>
      </c>
      <c r="M208" s="150">
        <f t="shared" si="53"/>
        <v>0</v>
      </c>
      <c r="N208" s="150">
        <v>0</v>
      </c>
      <c r="O208" s="150"/>
      <c r="P208" s="155">
        <v>0</v>
      </c>
      <c r="Q208" s="155"/>
      <c r="R208" s="155">
        <v>0</v>
      </c>
      <c r="S208" s="155">
        <f t="shared" si="54"/>
        <v>0</v>
      </c>
      <c r="T208" s="151"/>
      <c r="U208" s="151"/>
      <c r="V208" s="155">
        <f t="shared" si="55"/>
        <v>0</v>
      </c>
      <c r="X208">
        <v>0</v>
      </c>
      <c r="Z208">
        <v>0</v>
      </c>
    </row>
    <row r="209" spans="1:26" ht="34.950000000000003" customHeight="1" x14ac:dyDescent="0.3">
      <c r="A209" s="152">
        <v>163</v>
      </c>
      <c r="B209" s="147" t="s">
        <v>452</v>
      </c>
      <c r="C209" s="153" t="s">
        <v>465</v>
      </c>
      <c r="D209" s="147" t="s">
        <v>466</v>
      </c>
      <c r="E209" s="147" t="s">
        <v>165</v>
      </c>
      <c r="F209" s="148">
        <v>1</v>
      </c>
      <c r="G209" s="154"/>
      <c r="H209" s="154"/>
      <c r="I209" s="149">
        <f t="shared" si="49"/>
        <v>0</v>
      </c>
      <c r="J209" s="147">
        <f t="shared" si="50"/>
        <v>0</v>
      </c>
      <c r="K209" s="150">
        <f t="shared" si="51"/>
        <v>0</v>
      </c>
      <c r="L209" s="150">
        <f t="shared" si="52"/>
        <v>0</v>
      </c>
      <c r="M209" s="150">
        <f t="shared" si="53"/>
        <v>0</v>
      </c>
      <c r="N209" s="150">
        <v>0</v>
      </c>
      <c r="O209" s="150"/>
      <c r="P209" s="155">
        <v>0</v>
      </c>
      <c r="Q209" s="155"/>
      <c r="R209" s="155">
        <v>0</v>
      </c>
      <c r="S209" s="155">
        <f t="shared" si="54"/>
        <v>0</v>
      </c>
      <c r="T209" s="151"/>
      <c r="U209" s="151"/>
      <c r="V209" s="155">
        <f t="shared" si="55"/>
        <v>0</v>
      </c>
      <c r="X209">
        <v>0</v>
      </c>
      <c r="Z209">
        <v>0</v>
      </c>
    </row>
    <row r="210" spans="1:26" ht="34.950000000000003" customHeight="1" x14ac:dyDescent="0.3">
      <c r="A210" s="152">
        <v>164</v>
      </c>
      <c r="B210" s="147" t="s">
        <v>452</v>
      </c>
      <c r="C210" s="153" t="s">
        <v>467</v>
      </c>
      <c r="D210" s="147" t="s">
        <v>468</v>
      </c>
      <c r="E210" s="147" t="s">
        <v>165</v>
      </c>
      <c r="F210" s="148">
        <v>1</v>
      </c>
      <c r="G210" s="154"/>
      <c r="H210" s="154"/>
      <c r="I210" s="149">
        <f t="shared" si="49"/>
        <v>0</v>
      </c>
      <c r="J210" s="147">
        <f t="shared" si="50"/>
        <v>0</v>
      </c>
      <c r="K210" s="150">
        <f t="shared" si="51"/>
        <v>0</v>
      </c>
      <c r="L210" s="150">
        <f t="shared" si="52"/>
        <v>0</v>
      </c>
      <c r="M210" s="150">
        <f t="shared" si="53"/>
        <v>0</v>
      </c>
      <c r="N210" s="150">
        <v>0</v>
      </c>
      <c r="O210" s="150"/>
      <c r="P210" s="155">
        <v>0</v>
      </c>
      <c r="Q210" s="155"/>
      <c r="R210" s="155">
        <v>0</v>
      </c>
      <c r="S210" s="155">
        <f t="shared" si="54"/>
        <v>0</v>
      </c>
      <c r="T210" s="151"/>
      <c r="U210" s="151"/>
      <c r="V210" s="155">
        <f t="shared" si="55"/>
        <v>0</v>
      </c>
      <c r="X210">
        <v>0</v>
      </c>
      <c r="Z210">
        <v>0</v>
      </c>
    </row>
    <row r="211" spans="1:26" ht="34.950000000000003" customHeight="1" x14ac:dyDescent="0.3">
      <c r="A211" s="152">
        <v>165</v>
      </c>
      <c r="B211" s="147" t="s">
        <v>452</v>
      </c>
      <c r="C211" s="153" t="s">
        <v>469</v>
      </c>
      <c r="D211" s="147" t="s">
        <v>470</v>
      </c>
      <c r="E211" s="147" t="s">
        <v>165</v>
      </c>
      <c r="F211" s="148">
        <v>3</v>
      </c>
      <c r="G211" s="154"/>
      <c r="H211" s="154"/>
      <c r="I211" s="149">
        <f t="shared" si="49"/>
        <v>0</v>
      </c>
      <c r="J211" s="147">
        <f t="shared" si="50"/>
        <v>0</v>
      </c>
      <c r="K211" s="150">
        <f t="shared" si="51"/>
        <v>0</v>
      </c>
      <c r="L211" s="150">
        <f t="shared" si="52"/>
        <v>0</v>
      </c>
      <c r="M211" s="150">
        <f t="shared" si="53"/>
        <v>0</v>
      </c>
      <c r="N211" s="150">
        <v>0</v>
      </c>
      <c r="O211" s="150"/>
      <c r="P211" s="155">
        <v>0</v>
      </c>
      <c r="Q211" s="155"/>
      <c r="R211" s="155">
        <v>0</v>
      </c>
      <c r="S211" s="155">
        <f t="shared" si="54"/>
        <v>0</v>
      </c>
      <c r="T211" s="151"/>
      <c r="U211" s="151"/>
      <c r="V211" s="155">
        <f t="shared" si="55"/>
        <v>0</v>
      </c>
      <c r="X211">
        <v>0</v>
      </c>
      <c r="Z211">
        <v>0</v>
      </c>
    </row>
    <row r="212" spans="1:26" ht="34.950000000000003" customHeight="1" x14ac:dyDescent="0.3">
      <c r="A212" s="152">
        <v>166</v>
      </c>
      <c r="B212" s="147" t="s">
        <v>452</v>
      </c>
      <c r="C212" s="153" t="s">
        <v>471</v>
      </c>
      <c r="D212" s="147" t="s">
        <v>472</v>
      </c>
      <c r="E212" s="147" t="s">
        <v>165</v>
      </c>
      <c r="F212" s="148">
        <v>1</v>
      </c>
      <c r="G212" s="154"/>
      <c r="H212" s="154"/>
      <c r="I212" s="149">
        <f t="shared" si="49"/>
        <v>0</v>
      </c>
      <c r="J212" s="147">
        <f t="shared" si="50"/>
        <v>0</v>
      </c>
      <c r="K212" s="150">
        <f t="shared" si="51"/>
        <v>0</v>
      </c>
      <c r="L212" s="150">
        <f t="shared" si="52"/>
        <v>0</v>
      </c>
      <c r="M212" s="150">
        <f t="shared" si="53"/>
        <v>0</v>
      </c>
      <c r="N212" s="150">
        <v>0</v>
      </c>
      <c r="O212" s="150"/>
      <c r="P212" s="155">
        <v>0</v>
      </c>
      <c r="Q212" s="155"/>
      <c r="R212" s="155">
        <v>0</v>
      </c>
      <c r="S212" s="155">
        <f t="shared" si="54"/>
        <v>0</v>
      </c>
      <c r="T212" s="151"/>
      <c r="U212" s="151"/>
      <c r="V212" s="155">
        <f t="shared" si="55"/>
        <v>0</v>
      </c>
      <c r="X212">
        <v>0</v>
      </c>
      <c r="Z212">
        <v>0</v>
      </c>
    </row>
    <row r="213" spans="1:26" ht="34.950000000000003" customHeight="1" x14ac:dyDescent="0.3">
      <c r="A213" s="152">
        <v>167</v>
      </c>
      <c r="B213" s="147" t="s">
        <v>452</v>
      </c>
      <c r="C213" s="153" t="s">
        <v>473</v>
      </c>
      <c r="D213" s="147" t="s">
        <v>474</v>
      </c>
      <c r="E213" s="147" t="s">
        <v>165</v>
      </c>
      <c r="F213" s="148">
        <v>1</v>
      </c>
      <c r="G213" s="154"/>
      <c r="H213" s="154"/>
      <c r="I213" s="149">
        <f t="shared" si="49"/>
        <v>0</v>
      </c>
      <c r="J213" s="147">
        <f t="shared" si="50"/>
        <v>0</v>
      </c>
      <c r="K213" s="150">
        <f t="shared" si="51"/>
        <v>0</v>
      </c>
      <c r="L213" s="150">
        <f t="shared" si="52"/>
        <v>0</v>
      </c>
      <c r="M213" s="150">
        <f t="shared" si="53"/>
        <v>0</v>
      </c>
      <c r="N213" s="150">
        <v>0</v>
      </c>
      <c r="O213" s="150"/>
      <c r="P213" s="155">
        <v>0</v>
      </c>
      <c r="Q213" s="155"/>
      <c r="R213" s="155">
        <v>0</v>
      </c>
      <c r="S213" s="155">
        <f t="shared" si="54"/>
        <v>0</v>
      </c>
      <c r="T213" s="151"/>
      <c r="U213" s="151"/>
      <c r="V213" s="155">
        <f t="shared" si="55"/>
        <v>0</v>
      </c>
      <c r="X213">
        <v>0</v>
      </c>
      <c r="Z213">
        <v>0</v>
      </c>
    </row>
    <row r="214" spans="1:26" ht="25.05" customHeight="1" x14ac:dyDescent="0.3">
      <c r="A214" s="152">
        <v>168</v>
      </c>
      <c r="B214" s="147" t="s">
        <v>452</v>
      </c>
      <c r="C214" s="153" t="s">
        <v>475</v>
      </c>
      <c r="D214" s="147" t="s">
        <v>476</v>
      </c>
      <c r="E214" s="147" t="s">
        <v>165</v>
      </c>
      <c r="F214" s="148">
        <v>1</v>
      </c>
      <c r="G214" s="154"/>
      <c r="H214" s="154"/>
      <c r="I214" s="149">
        <f t="shared" si="49"/>
        <v>0</v>
      </c>
      <c r="J214" s="147">
        <f t="shared" si="50"/>
        <v>0</v>
      </c>
      <c r="K214" s="150">
        <f t="shared" si="51"/>
        <v>0</v>
      </c>
      <c r="L214" s="150">
        <f t="shared" si="52"/>
        <v>0</v>
      </c>
      <c r="M214" s="150">
        <f t="shared" si="53"/>
        <v>0</v>
      </c>
      <c r="N214" s="150">
        <v>0</v>
      </c>
      <c r="O214" s="150"/>
      <c r="P214" s="155">
        <v>0</v>
      </c>
      <c r="Q214" s="155"/>
      <c r="R214" s="155">
        <v>0</v>
      </c>
      <c r="S214" s="155">
        <f t="shared" si="54"/>
        <v>0</v>
      </c>
      <c r="T214" s="151"/>
      <c r="U214" s="151"/>
      <c r="V214" s="155">
        <f t="shared" si="55"/>
        <v>0</v>
      </c>
      <c r="X214">
        <v>0</v>
      </c>
      <c r="Z214">
        <v>0</v>
      </c>
    </row>
    <row r="215" spans="1:26" ht="49.95" customHeight="1" x14ac:dyDescent="0.3">
      <c r="A215" s="152">
        <v>169</v>
      </c>
      <c r="B215" s="147" t="s">
        <v>452</v>
      </c>
      <c r="C215" s="153" t="s">
        <v>477</v>
      </c>
      <c r="D215" s="147" t="s">
        <v>478</v>
      </c>
      <c r="E215" s="147" t="s">
        <v>165</v>
      </c>
      <c r="F215" s="148">
        <v>1</v>
      </c>
      <c r="G215" s="154"/>
      <c r="H215" s="154"/>
      <c r="I215" s="149">
        <f t="shared" si="49"/>
        <v>0</v>
      </c>
      <c r="J215" s="147">
        <f t="shared" si="50"/>
        <v>0</v>
      </c>
      <c r="K215" s="150">
        <f t="shared" si="51"/>
        <v>0</v>
      </c>
      <c r="L215" s="150">
        <f t="shared" si="52"/>
        <v>0</v>
      </c>
      <c r="M215" s="150">
        <f t="shared" si="53"/>
        <v>0</v>
      </c>
      <c r="N215" s="150">
        <v>0</v>
      </c>
      <c r="O215" s="150"/>
      <c r="P215" s="155">
        <v>0</v>
      </c>
      <c r="Q215" s="155"/>
      <c r="R215" s="155">
        <v>0</v>
      </c>
      <c r="S215" s="155">
        <f t="shared" si="54"/>
        <v>0</v>
      </c>
      <c r="T215" s="151"/>
      <c r="U215" s="151"/>
      <c r="V215" s="155">
        <f t="shared" si="55"/>
        <v>0</v>
      </c>
      <c r="X215">
        <v>0</v>
      </c>
      <c r="Z215">
        <v>0</v>
      </c>
    </row>
    <row r="216" spans="1:26" ht="25.05" customHeight="1" x14ac:dyDescent="0.3">
      <c r="A216" s="152">
        <v>170</v>
      </c>
      <c r="B216" s="147" t="s">
        <v>452</v>
      </c>
      <c r="C216" s="153" t="s">
        <v>479</v>
      </c>
      <c r="D216" s="147" t="s">
        <v>480</v>
      </c>
      <c r="E216" s="147" t="s">
        <v>481</v>
      </c>
      <c r="F216" s="148">
        <v>1</v>
      </c>
      <c r="G216" s="154"/>
      <c r="H216" s="154"/>
      <c r="I216" s="149">
        <f t="shared" si="49"/>
        <v>0</v>
      </c>
      <c r="J216" s="147">
        <f t="shared" si="50"/>
        <v>0</v>
      </c>
      <c r="K216" s="150">
        <f t="shared" si="51"/>
        <v>0</v>
      </c>
      <c r="L216" s="150">
        <f t="shared" si="52"/>
        <v>0</v>
      </c>
      <c r="M216" s="150">
        <f t="shared" si="53"/>
        <v>0</v>
      </c>
      <c r="N216" s="150">
        <v>0</v>
      </c>
      <c r="O216" s="150"/>
      <c r="P216" s="155">
        <v>0</v>
      </c>
      <c r="Q216" s="155"/>
      <c r="R216" s="155">
        <v>0</v>
      </c>
      <c r="S216" s="155">
        <f t="shared" si="54"/>
        <v>0</v>
      </c>
      <c r="T216" s="151"/>
      <c r="U216" s="151"/>
      <c r="V216" s="155">
        <f t="shared" si="55"/>
        <v>0</v>
      </c>
      <c r="X216">
        <v>0</v>
      </c>
      <c r="Z216">
        <v>0</v>
      </c>
    </row>
    <row r="217" spans="1:26" ht="25.05" customHeight="1" x14ac:dyDescent="0.3">
      <c r="A217" s="152">
        <v>171</v>
      </c>
      <c r="B217" s="147" t="s">
        <v>452</v>
      </c>
      <c r="C217" s="153" t="s">
        <v>482</v>
      </c>
      <c r="D217" s="147" t="s">
        <v>483</v>
      </c>
      <c r="E217" s="147" t="s">
        <v>484</v>
      </c>
      <c r="F217" s="148">
        <v>700</v>
      </c>
      <c r="G217" s="154"/>
      <c r="H217" s="154"/>
      <c r="I217" s="149">
        <f t="shared" si="49"/>
        <v>0</v>
      </c>
      <c r="J217" s="147">
        <f t="shared" si="50"/>
        <v>0</v>
      </c>
      <c r="K217" s="150">
        <f t="shared" si="51"/>
        <v>0</v>
      </c>
      <c r="L217" s="150">
        <f t="shared" si="52"/>
        <v>0</v>
      </c>
      <c r="M217" s="150">
        <f t="shared" si="53"/>
        <v>0</v>
      </c>
      <c r="N217" s="150">
        <v>0</v>
      </c>
      <c r="O217" s="150"/>
      <c r="P217" s="155">
        <v>0</v>
      </c>
      <c r="Q217" s="155"/>
      <c r="R217" s="155">
        <v>0</v>
      </c>
      <c r="S217" s="155">
        <f t="shared" si="54"/>
        <v>0</v>
      </c>
      <c r="T217" s="151"/>
      <c r="U217" s="151"/>
      <c r="V217" s="155">
        <f t="shared" si="55"/>
        <v>0</v>
      </c>
      <c r="X217">
        <v>0</v>
      </c>
      <c r="Z217">
        <v>0</v>
      </c>
    </row>
    <row r="218" spans="1:26" ht="25.05" customHeight="1" x14ac:dyDescent="0.3">
      <c r="A218" s="152">
        <v>172</v>
      </c>
      <c r="B218" s="147" t="s">
        <v>452</v>
      </c>
      <c r="C218" s="153" t="s">
        <v>485</v>
      </c>
      <c r="D218" s="147" t="s">
        <v>486</v>
      </c>
      <c r="E218" s="147" t="s">
        <v>285</v>
      </c>
      <c r="F218" s="148">
        <v>72</v>
      </c>
      <c r="G218" s="154"/>
      <c r="H218" s="154"/>
      <c r="I218" s="149">
        <f t="shared" si="49"/>
        <v>0</v>
      </c>
      <c r="J218" s="147">
        <f t="shared" si="50"/>
        <v>0</v>
      </c>
      <c r="K218" s="150">
        <f t="shared" si="51"/>
        <v>0</v>
      </c>
      <c r="L218" s="150">
        <f t="shared" si="52"/>
        <v>0</v>
      </c>
      <c r="M218" s="150">
        <f t="shared" si="53"/>
        <v>0</v>
      </c>
      <c r="N218" s="150">
        <v>0</v>
      </c>
      <c r="O218" s="150"/>
      <c r="P218" s="155">
        <v>2.0000000000000001E-4</v>
      </c>
      <c r="Q218" s="155"/>
      <c r="R218" s="155">
        <v>2.0000000000000001E-4</v>
      </c>
      <c r="S218" s="155">
        <f t="shared" si="54"/>
        <v>1.4E-2</v>
      </c>
      <c r="T218" s="151"/>
      <c r="U218" s="151"/>
      <c r="V218" s="155">
        <f t="shared" si="55"/>
        <v>0</v>
      </c>
      <c r="X218">
        <v>0</v>
      </c>
      <c r="Z218">
        <v>0</v>
      </c>
    </row>
    <row r="219" spans="1:26" ht="25.05" customHeight="1" x14ac:dyDescent="0.3">
      <c r="A219" s="152">
        <v>173</v>
      </c>
      <c r="B219" s="147" t="s">
        <v>452</v>
      </c>
      <c r="C219" s="153" t="s">
        <v>487</v>
      </c>
      <c r="D219" s="147" t="s">
        <v>486</v>
      </c>
      <c r="E219" s="147" t="s">
        <v>285</v>
      </c>
      <c r="F219" s="148">
        <v>92.6</v>
      </c>
      <c r="G219" s="154"/>
      <c r="H219" s="154"/>
      <c r="I219" s="149">
        <f t="shared" si="49"/>
        <v>0</v>
      </c>
      <c r="J219" s="147">
        <f t="shared" si="50"/>
        <v>0</v>
      </c>
      <c r="K219" s="150">
        <f t="shared" si="51"/>
        <v>0</v>
      </c>
      <c r="L219" s="150">
        <f t="shared" si="52"/>
        <v>0</v>
      </c>
      <c r="M219" s="150">
        <f t="shared" si="53"/>
        <v>0</v>
      </c>
      <c r="N219" s="150">
        <v>0</v>
      </c>
      <c r="O219" s="150"/>
      <c r="P219" s="155">
        <v>2.0000000000000001E-4</v>
      </c>
      <c r="Q219" s="155"/>
      <c r="R219" s="155">
        <v>2.0000000000000001E-4</v>
      </c>
      <c r="S219" s="155">
        <f t="shared" si="54"/>
        <v>1.9E-2</v>
      </c>
      <c r="T219" s="151"/>
      <c r="U219" s="151"/>
      <c r="V219" s="155">
        <f t="shared" si="55"/>
        <v>0</v>
      </c>
      <c r="X219">
        <v>0</v>
      </c>
      <c r="Z219">
        <v>0</v>
      </c>
    </row>
    <row r="220" spans="1:26" ht="25.05" customHeight="1" x14ac:dyDescent="0.3">
      <c r="A220" s="152">
        <v>174</v>
      </c>
      <c r="B220" s="147" t="s">
        <v>452</v>
      </c>
      <c r="C220" s="153" t="s">
        <v>488</v>
      </c>
      <c r="D220" s="147" t="s">
        <v>489</v>
      </c>
      <c r="E220" s="147" t="s">
        <v>165</v>
      </c>
      <c r="F220" s="148">
        <v>8</v>
      </c>
      <c r="G220" s="154"/>
      <c r="H220" s="154"/>
      <c r="I220" s="149">
        <f t="shared" si="49"/>
        <v>0</v>
      </c>
      <c r="J220" s="147">
        <f t="shared" si="50"/>
        <v>0</v>
      </c>
      <c r="K220" s="150">
        <f t="shared" si="51"/>
        <v>0</v>
      </c>
      <c r="L220" s="150">
        <f t="shared" si="52"/>
        <v>0</v>
      </c>
      <c r="M220" s="150">
        <f t="shared" si="53"/>
        <v>0</v>
      </c>
      <c r="N220" s="150">
        <v>0</v>
      </c>
      <c r="O220" s="150"/>
      <c r="P220" s="155">
        <v>0</v>
      </c>
      <c r="Q220" s="155"/>
      <c r="R220" s="155">
        <v>0</v>
      </c>
      <c r="S220" s="155">
        <f t="shared" si="54"/>
        <v>0</v>
      </c>
      <c r="T220" s="151"/>
      <c r="U220" s="151"/>
      <c r="V220" s="155">
        <f t="shared" si="55"/>
        <v>0</v>
      </c>
      <c r="X220">
        <v>0</v>
      </c>
      <c r="Z220">
        <v>0</v>
      </c>
    </row>
    <row r="221" spans="1:26" ht="25.05" customHeight="1" x14ac:dyDescent="0.3">
      <c r="A221" s="152">
        <v>175</v>
      </c>
      <c r="B221" s="147" t="s">
        <v>452</v>
      </c>
      <c r="C221" s="153" t="s">
        <v>490</v>
      </c>
      <c r="D221" s="147" t="s">
        <v>491</v>
      </c>
      <c r="E221" s="147" t="s">
        <v>165</v>
      </c>
      <c r="F221" s="148">
        <v>4</v>
      </c>
      <c r="G221" s="154"/>
      <c r="H221" s="154"/>
      <c r="I221" s="149">
        <f t="shared" si="49"/>
        <v>0</v>
      </c>
      <c r="J221" s="147">
        <f t="shared" si="50"/>
        <v>0</v>
      </c>
      <c r="K221" s="150">
        <f t="shared" si="51"/>
        <v>0</v>
      </c>
      <c r="L221" s="150">
        <f t="shared" si="52"/>
        <v>0</v>
      </c>
      <c r="M221" s="150">
        <f t="shared" si="53"/>
        <v>0</v>
      </c>
      <c r="N221" s="150">
        <v>0</v>
      </c>
      <c r="O221" s="150"/>
      <c r="P221" s="155">
        <v>0</v>
      </c>
      <c r="Q221" s="155"/>
      <c r="R221" s="155">
        <v>0</v>
      </c>
      <c r="S221" s="155">
        <f t="shared" si="54"/>
        <v>0</v>
      </c>
      <c r="T221" s="151"/>
      <c r="U221" s="151"/>
      <c r="V221" s="155">
        <f t="shared" si="55"/>
        <v>0</v>
      </c>
      <c r="X221">
        <v>0</v>
      </c>
      <c r="Z221">
        <v>0</v>
      </c>
    </row>
    <row r="222" spans="1:26" ht="25.05" customHeight="1" x14ac:dyDescent="0.3">
      <c r="A222" s="152">
        <v>176</v>
      </c>
      <c r="B222" s="147" t="s">
        <v>452</v>
      </c>
      <c r="C222" s="153" t="s">
        <v>492</v>
      </c>
      <c r="D222" s="147" t="s">
        <v>493</v>
      </c>
      <c r="E222" s="147" t="s">
        <v>165</v>
      </c>
      <c r="F222" s="148">
        <v>1</v>
      </c>
      <c r="G222" s="154"/>
      <c r="H222" s="154"/>
      <c r="I222" s="149">
        <f t="shared" si="49"/>
        <v>0</v>
      </c>
      <c r="J222" s="147">
        <f t="shared" si="50"/>
        <v>0</v>
      </c>
      <c r="K222" s="150">
        <f t="shared" si="51"/>
        <v>0</v>
      </c>
      <c r="L222" s="150">
        <f t="shared" si="52"/>
        <v>0</v>
      </c>
      <c r="M222" s="150">
        <f t="shared" si="53"/>
        <v>0</v>
      </c>
      <c r="N222" s="150">
        <v>0</v>
      </c>
      <c r="O222" s="150"/>
      <c r="P222" s="155">
        <v>0</v>
      </c>
      <c r="Q222" s="155"/>
      <c r="R222" s="155">
        <v>0</v>
      </c>
      <c r="S222" s="155">
        <f t="shared" si="54"/>
        <v>0</v>
      </c>
      <c r="T222" s="151"/>
      <c r="U222" s="151"/>
      <c r="V222" s="155">
        <f t="shared" si="55"/>
        <v>0</v>
      </c>
      <c r="X222">
        <v>0</v>
      </c>
      <c r="Z222">
        <v>0</v>
      </c>
    </row>
    <row r="223" spans="1:26" ht="25.05" customHeight="1" x14ac:dyDescent="0.3">
      <c r="A223" s="152">
        <v>177</v>
      </c>
      <c r="B223" s="147" t="s">
        <v>452</v>
      </c>
      <c r="C223" s="153" t="s">
        <v>494</v>
      </c>
      <c r="D223" s="147" t="s">
        <v>495</v>
      </c>
      <c r="E223" s="147" t="s">
        <v>285</v>
      </c>
      <c r="F223" s="148">
        <v>165</v>
      </c>
      <c r="G223" s="154"/>
      <c r="H223" s="154"/>
      <c r="I223" s="149">
        <f t="shared" si="49"/>
        <v>0</v>
      </c>
      <c r="J223" s="147">
        <f t="shared" si="50"/>
        <v>0</v>
      </c>
      <c r="K223" s="150">
        <f t="shared" si="51"/>
        <v>0</v>
      </c>
      <c r="L223" s="150">
        <f t="shared" si="52"/>
        <v>0</v>
      </c>
      <c r="M223" s="150">
        <f t="shared" si="53"/>
        <v>0</v>
      </c>
      <c r="N223" s="150">
        <v>0</v>
      </c>
      <c r="O223" s="150"/>
      <c r="P223" s="155">
        <v>0</v>
      </c>
      <c r="Q223" s="155"/>
      <c r="R223" s="155">
        <v>0</v>
      </c>
      <c r="S223" s="155">
        <f t="shared" si="54"/>
        <v>0</v>
      </c>
      <c r="T223" s="151"/>
      <c r="U223" s="151"/>
      <c r="V223" s="155">
        <f t="shared" si="55"/>
        <v>0</v>
      </c>
      <c r="X223">
        <v>0</v>
      </c>
      <c r="Z223">
        <v>0</v>
      </c>
    </row>
    <row r="224" spans="1:26" ht="25.05" customHeight="1" x14ac:dyDescent="0.3">
      <c r="A224" s="152">
        <v>178</v>
      </c>
      <c r="B224" s="147" t="s">
        <v>452</v>
      </c>
      <c r="C224" s="153" t="s">
        <v>496</v>
      </c>
      <c r="D224" s="147" t="s">
        <v>497</v>
      </c>
      <c r="E224" s="147" t="s">
        <v>498</v>
      </c>
      <c r="F224" s="148">
        <v>1243</v>
      </c>
      <c r="G224" s="154"/>
      <c r="H224" s="154"/>
      <c r="I224" s="149">
        <f t="shared" si="49"/>
        <v>0</v>
      </c>
      <c r="J224" s="147">
        <f t="shared" si="50"/>
        <v>0</v>
      </c>
      <c r="K224" s="150">
        <f t="shared" si="51"/>
        <v>0</v>
      </c>
      <c r="L224" s="150">
        <f t="shared" si="52"/>
        <v>0</v>
      </c>
      <c r="M224" s="150">
        <f t="shared" si="53"/>
        <v>0</v>
      </c>
      <c r="N224" s="150">
        <v>0</v>
      </c>
      <c r="O224" s="150"/>
      <c r="P224" s="155">
        <v>6.0000000000000002E-5</v>
      </c>
      <c r="Q224" s="155"/>
      <c r="R224" s="155">
        <v>6.0000000000000002E-5</v>
      </c>
      <c r="S224" s="155">
        <f t="shared" si="54"/>
        <v>7.4999999999999997E-2</v>
      </c>
      <c r="T224" s="151"/>
      <c r="U224" s="151"/>
      <c r="V224" s="155">
        <f t="shared" si="55"/>
        <v>0</v>
      </c>
      <c r="X224">
        <v>0</v>
      </c>
      <c r="Z224">
        <v>0</v>
      </c>
    </row>
    <row r="225" spans="1:26" ht="25.05" customHeight="1" x14ac:dyDescent="0.3">
      <c r="A225" s="152">
        <v>179</v>
      </c>
      <c r="B225" s="147" t="s">
        <v>452</v>
      </c>
      <c r="C225" s="153" t="s">
        <v>499</v>
      </c>
      <c r="D225" s="147" t="s">
        <v>500</v>
      </c>
      <c r="E225" s="147" t="s">
        <v>498</v>
      </c>
      <c r="F225" s="148">
        <v>4249.91</v>
      </c>
      <c r="G225" s="154"/>
      <c r="H225" s="154"/>
      <c r="I225" s="149">
        <f t="shared" si="49"/>
        <v>0</v>
      </c>
      <c r="J225" s="147">
        <f t="shared" si="50"/>
        <v>0</v>
      </c>
      <c r="K225" s="150">
        <f t="shared" si="51"/>
        <v>0</v>
      </c>
      <c r="L225" s="150">
        <f t="shared" si="52"/>
        <v>0</v>
      </c>
      <c r="M225" s="150">
        <f t="shared" si="53"/>
        <v>0</v>
      </c>
      <c r="N225" s="150">
        <v>0</v>
      </c>
      <c r="O225" s="150"/>
      <c r="P225" s="155">
        <v>0</v>
      </c>
      <c r="Q225" s="155"/>
      <c r="R225" s="155">
        <v>0</v>
      </c>
      <c r="S225" s="155">
        <f t="shared" si="54"/>
        <v>0</v>
      </c>
      <c r="T225" s="151"/>
      <c r="U225" s="151"/>
      <c r="V225" s="155">
        <f t="shared" si="55"/>
        <v>0</v>
      </c>
      <c r="X225">
        <v>0</v>
      </c>
      <c r="Z225">
        <v>0</v>
      </c>
    </row>
    <row r="226" spans="1:26" ht="25.05" customHeight="1" x14ac:dyDescent="0.3">
      <c r="A226" s="152">
        <v>180</v>
      </c>
      <c r="B226" s="147" t="s">
        <v>452</v>
      </c>
      <c r="C226" s="153" t="s">
        <v>501</v>
      </c>
      <c r="D226" s="147" t="s">
        <v>502</v>
      </c>
      <c r="E226" s="147" t="s">
        <v>498</v>
      </c>
      <c r="F226" s="148">
        <v>2550</v>
      </c>
      <c r="G226" s="154"/>
      <c r="H226" s="154"/>
      <c r="I226" s="149">
        <f t="shared" si="49"/>
        <v>0</v>
      </c>
      <c r="J226" s="147">
        <f t="shared" si="50"/>
        <v>0</v>
      </c>
      <c r="K226" s="150">
        <f t="shared" si="51"/>
        <v>0</v>
      </c>
      <c r="L226" s="150">
        <f t="shared" si="52"/>
        <v>0</v>
      </c>
      <c r="M226" s="150">
        <f t="shared" si="53"/>
        <v>0</v>
      </c>
      <c r="N226" s="150">
        <v>0</v>
      </c>
      <c r="O226" s="150"/>
      <c r="P226" s="155">
        <v>6.0000000000000002E-5</v>
      </c>
      <c r="Q226" s="155"/>
      <c r="R226" s="155">
        <v>6.0000000000000002E-5</v>
      </c>
      <c r="S226" s="155">
        <f t="shared" si="54"/>
        <v>0.153</v>
      </c>
      <c r="T226" s="151"/>
      <c r="U226" s="151"/>
      <c r="V226" s="155">
        <f t="shared" si="55"/>
        <v>0</v>
      </c>
      <c r="X226">
        <v>0</v>
      </c>
      <c r="Z226">
        <v>0</v>
      </c>
    </row>
    <row r="227" spans="1:26" ht="25.05" customHeight="1" x14ac:dyDescent="0.3">
      <c r="A227" s="152">
        <v>181</v>
      </c>
      <c r="B227" s="147" t="s">
        <v>452</v>
      </c>
      <c r="C227" s="153" t="s">
        <v>503</v>
      </c>
      <c r="D227" s="147" t="s">
        <v>504</v>
      </c>
      <c r="E227" s="147" t="s">
        <v>435</v>
      </c>
      <c r="F227" s="148">
        <v>1.3</v>
      </c>
      <c r="G227" s="154"/>
      <c r="H227" s="154"/>
      <c r="I227" s="149">
        <f t="shared" si="49"/>
        <v>0</v>
      </c>
      <c r="J227" s="147">
        <f t="shared" si="50"/>
        <v>0</v>
      </c>
      <c r="K227" s="150">
        <f t="shared" si="51"/>
        <v>0</v>
      </c>
      <c r="L227" s="150">
        <f t="shared" si="52"/>
        <v>0</v>
      </c>
      <c r="M227" s="150">
        <f t="shared" si="53"/>
        <v>0</v>
      </c>
      <c r="N227" s="150">
        <v>0</v>
      </c>
      <c r="O227" s="150"/>
      <c r="P227" s="155">
        <v>0</v>
      </c>
      <c r="Q227" s="155"/>
      <c r="R227" s="155">
        <v>0</v>
      </c>
      <c r="S227" s="155">
        <f t="shared" si="54"/>
        <v>0</v>
      </c>
      <c r="T227" s="151"/>
      <c r="U227" s="151"/>
      <c r="V227" s="155">
        <f t="shared" si="55"/>
        <v>0</v>
      </c>
      <c r="X227">
        <v>0</v>
      </c>
      <c r="Z227">
        <v>0</v>
      </c>
    </row>
    <row r="228" spans="1:26" ht="25.05" customHeight="1" x14ac:dyDescent="0.3">
      <c r="A228" s="152">
        <v>182</v>
      </c>
      <c r="B228" s="147" t="s">
        <v>505</v>
      </c>
      <c r="C228" s="153" t="s">
        <v>506</v>
      </c>
      <c r="D228" s="147" t="s">
        <v>507</v>
      </c>
      <c r="E228" s="147" t="s">
        <v>144</v>
      </c>
      <c r="F228" s="148">
        <v>126.9</v>
      </c>
      <c r="G228" s="154"/>
      <c r="H228" s="154"/>
      <c r="I228" s="149">
        <f t="shared" si="49"/>
        <v>0</v>
      </c>
      <c r="J228" s="147">
        <f t="shared" si="50"/>
        <v>0</v>
      </c>
      <c r="K228" s="150">
        <f t="shared" si="51"/>
        <v>0</v>
      </c>
      <c r="L228" s="150">
        <f t="shared" si="52"/>
        <v>0</v>
      </c>
      <c r="M228" s="150">
        <f t="shared" si="53"/>
        <v>0</v>
      </c>
      <c r="N228" s="150">
        <v>0</v>
      </c>
      <c r="O228" s="150"/>
      <c r="P228" s="155">
        <v>0</v>
      </c>
      <c r="Q228" s="155"/>
      <c r="R228" s="155">
        <v>0</v>
      </c>
      <c r="S228" s="155">
        <f t="shared" si="54"/>
        <v>0</v>
      </c>
      <c r="T228" s="151"/>
      <c r="U228" s="151"/>
      <c r="V228" s="155">
        <f t="shared" si="55"/>
        <v>26.649000000000001</v>
      </c>
      <c r="X228">
        <v>0.21</v>
      </c>
      <c r="Z228">
        <v>0</v>
      </c>
    </row>
    <row r="229" spans="1:26" ht="25.05" customHeight="1" x14ac:dyDescent="0.3">
      <c r="A229" s="152">
        <v>183</v>
      </c>
      <c r="B229" s="147" t="s">
        <v>505</v>
      </c>
      <c r="C229" s="153" t="s">
        <v>508</v>
      </c>
      <c r="D229" s="147" t="s">
        <v>509</v>
      </c>
      <c r="E229" s="147" t="s">
        <v>144</v>
      </c>
      <c r="F229" s="148">
        <v>126</v>
      </c>
      <c r="G229" s="154"/>
      <c r="H229" s="154"/>
      <c r="I229" s="149">
        <f t="shared" si="49"/>
        <v>0</v>
      </c>
      <c r="J229" s="147">
        <f t="shared" si="50"/>
        <v>0</v>
      </c>
      <c r="K229" s="150">
        <f t="shared" si="51"/>
        <v>0</v>
      </c>
      <c r="L229" s="150">
        <f t="shared" si="52"/>
        <v>0</v>
      </c>
      <c r="M229" s="150">
        <f t="shared" si="53"/>
        <v>0</v>
      </c>
      <c r="N229" s="150">
        <v>0</v>
      </c>
      <c r="O229" s="150"/>
      <c r="P229" s="155">
        <v>0</v>
      </c>
      <c r="Q229" s="155"/>
      <c r="R229" s="155">
        <v>0</v>
      </c>
      <c r="S229" s="155">
        <f t="shared" si="54"/>
        <v>0</v>
      </c>
      <c r="T229" s="151"/>
      <c r="U229" s="151"/>
      <c r="V229" s="155">
        <f t="shared" si="55"/>
        <v>3.15</v>
      </c>
      <c r="X229">
        <v>2.5000000000000001E-2</v>
      </c>
      <c r="Z229">
        <v>0</v>
      </c>
    </row>
    <row r="230" spans="1:26" ht="34.950000000000003" customHeight="1" x14ac:dyDescent="0.3">
      <c r="A230" s="152">
        <v>184</v>
      </c>
      <c r="B230" s="147" t="s">
        <v>505</v>
      </c>
      <c r="C230" s="153" t="s">
        <v>510</v>
      </c>
      <c r="D230" s="147" t="s">
        <v>511</v>
      </c>
      <c r="E230" s="147" t="s">
        <v>144</v>
      </c>
      <c r="F230" s="148">
        <v>1460.6152000000002</v>
      </c>
      <c r="G230" s="154"/>
      <c r="H230" s="154"/>
      <c r="I230" s="149">
        <f t="shared" si="49"/>
        <v>0</v>
      </c>
      <c r="J230" s="147">
        <f t="shared" si="50"/>
        <v>0</v>
      </c>
      <c r="K230" s="150">
        <f t="shared" si="51"/>
        <v>0</v>
      </c>
      <c r="L230" s="150">
        <f t="shared" si="52"/>
        <v>0</v>
      </c>
      <c r="M230" s="150">
        <f t="shared" si="53"/>
        <v>0</v>
      </c>
      <c r="N230" s="150">
        <v>0</v>
      </c>
      <c r="O230" s="150"/>
      <c r="P230" s="155">
        <v>0</v>
      </c>
      <c r="Q230" s="155"/>
      <c r="R230" s="155">
        <v>0</v>
      </c>
      <c r="S230" s="155">
        <f t="shared" si="54"/>
        <v>0</v>
      </c>
      <c r="T230" s="151"/>
      <c r="U230" s="151"/>
      <c r="V230" s="155">
        <f t="shared" si="55"/>
        <v>80.334000000000003</v>
      </c>
      <c r="X230">
        <v>5.5E-2</v>
      </c>
      <c r="Z230">
        <v>0</v>
      </c>
    </row>
    <row r="231" spans="1:26" ht="25.05" customHeight="1" x14ac:dyDescent="0.3">
      <c r="A231" s="152">
        <v>185</v>
      </c>
      <c r="B231" s="147" t="s">
        <v>505</v>
      </c>
      <c r="C231" s="153" t="s">
        <v>512</v>
      </c>
      <c r="D231" s="147" t="s">
        <v>513</v>
      </c>
      <c r="E231" s="147" t="s">
        <v>144</v>
      </c>
      <c r="F231" s="148">
        <v>110.16</v>
      </c>
      <c r="G231" s="154"/>
      <c r="H231" s="154"/>
      <c r="I231" s="149">
        <f t="shared" si="49"/>
        <v>0</v>
      </c>
      <c r="J231" s="147">
        <f t="shared" si="50"/>
        <v>0</v>
      </c>
      <c r="K231" s="150">
        <f t="shared" si="51"/>
        <v>0</v>
      </c>
      <c r="L231" s="150">
        <f t="shared" si="52"/>
        <v>0</v>
      </c>
      <c r="M231" s="150">
        <f t="shared" si="53"/>
        <v>0</v>
      </c>
      <c r="N231" s="150">
        <v>0</v>
      </c>
      <c r="O231" s="150"/>
      <c r="P231" s="155">
        <v>0</v>
      </c>
      <c r="Q231" s="155"/>
      <c r="R231" s="155">
        <v>0</v>
      </c>
      <c r="S231" s="155">
        <f t="shared" si="54"/>
        <v>0</v>
      </c>
      <c r="T231" s="151"/>
      <c r="U231" s="151"/>
      <c r="V231" s="155">
        <f t="shared" si="55"/>
        <v>5.9489999999999998</v>
      </c>
      <c r="X231">
        <v>5.3999999999999999E-2</v>
      </c>
      <c r="Z231">
        <v>0</v>
      </c>
    </row>
    <row r="232" spans="1:26" ht="25.05" customHeight="1" x14ac:dyDescent="0.3">
      <c r="A232" s="152">
        <v>186</v>
      </c>
      <c r="B232" s="147" t="s">
        <v>505</v>
      </c>
      <c r="C232" s="153" t="s">
        <v>514</v>
      </c>
      <c r="D232" s="147" t="s">
        <v>515</v>
      </c>
      <c r="E232" s="147" t="s">
        <v>498</v>
      </c>
      <c r="F232" s="148">
        <v>3482.68</v>
      </c>
      <c r="G232" s="154"/>
      <c r="H232" s="154"/>
      <c r="I232" s="149">
        <f t="shared" si="49"/>
        <v>0</v>
      </c>
      <c r="J232" s="147">
        <f t="shared" si="50"/>
        <v>0</v>
      </c>
      <c r="K232" s="150">
        <f t="shared" si="51"/>
        <v>0</v>
      </c>
      <c r="L232" s="150">
        <f t="shared" si="52"/>
        <v>0</v>
      </c>
      <c r="M232" s="150">
        <f t="shared" si="53"/>
        <v>0</v>
      </c>
      <c r="N232" s="150">
        <v>0</v>
      </c>
      <c r="O232" s="150"/>
      <c r="P232" s="155">
        <v>6.0000000000000002E-5</v>
      </c>
      <c r="Q232" s="155"/>
      <c r="R232" s="155">
        <v>6.0000000000000002E-5</v>
      </c>
      <c r="S232" s="155">
        <f t="shared" si="54"/>
        <v>0.20899999999999999</v>
      </c>
      <c r="T232" s="151"/>
      <c r="U232" s="151"/>
      <c r="V232" s="155">
        <f t="shared" si="55"/>
        <v>3.4830000000000001</v>
      </c>
      <c r="X232">
        <v>1E-3</v>
      </c>
      <c r="Z232">
        <v>0</v>
      </c>
    </row>
    <row r="233" spans="1:26" ht="34.950000000000003" customHeight="1" x14ac:dyDescent="0.3">
      <c r="A233" s="152">
        <v>187</v>
      </c>
      <c r="B233" s="147" t="s">
        <v>516</v>
      </c>
      <c r="C233" s="153" t="s">
        <v>517</v>
      </c>
      <c r="D233" s="147" t="s">
        <v>518</v>
      </c>
      <c r="E233" s="147" t="s">
        <v>165</v>
      </c>
      <c r="F233" s="148">
        <v>1</v>
      </c>
      <c r="G233" s="154"/>
      <c r="H233" s="154"/>
      <c r="I233" s="149">
        <f t="shared" si="49"/>
        <v>0</v>
      </c>
      <c r="J233" s="147">
        <f t="shared" si="50"/>
        <v>0</v>
      </c>
      <c r="K233" s="150">
        <f t="shared" si="51"/>
        <v>0</v>
      </c>
      <c r="L233" s="150">
        <f t="shared" si="52"/>
        <v>0</v>
      </c>
      <c r="M233" s="150">
        <f t="shared" si="53"/>
        <v>0</v>
      </c>
      <c r="N233" s="150">
        <v>0</v>
      </c>
      <c r="O233" s="150"/>
      <c r="P233" s="155">
        <v>0</v>
      </c>
      <c r="Q233" s="155"/>
      <c r="R233" s="155">
        <v>0</v>
      </c>
      <c r="S233" s="155">
        <f t="shared" si="54"/>
        <v>0</v>
      </c>
      <c r="T233" s="151"/>
      <c r="U233" s="151"/>
      <c r="V233" s="155">
        <f t="shared" si="55"/>
        <v>0</v>
      </c>
      <c r="X233">
        <v>0</v>
      </c>
      <c r="Z233">
        <v>0</v>
      </c>
    </row>
    <row r="234" spans="1:26" ht="25.05" customHeight="1" x14ac:dyDescent="0.3">
      <c r="A234" s="152">
        <v>188</v>
      </c>
      <c r="B234" s="147" t="s">
        <v>516</v>
      </c>
      <c r="C234" s="153" t="s">
        <v>519</v>
      </c>
      <c r="D234" s="147" t="s">
        <v>520</v>
      </c>
      <c r="E234" s="147" t="s">
        <v>165</v>
      </c>
      <c r="F234" s="148">
        <v>6</v>
      </c>
      <c r="G234" s="154"/>
      <c r="H234" s="154"/>
      <c r="I234" s="149">
        <f t="shared" si="49"/>
        <v>0</v>
      </c>
      <c r="J234" s="147">
        <f t="shared" si="50"/>
        <v>0</v>
      </c>
      <c r="K234" s="150">
        <f t="shared" si="51"/>
        <v>0</v>
      </c>
      <c r="L234" s="150">
        <f t="shared" si="52"/>
        <v>0</v>
      </c>
      <c r="M234" s="150">
        <f t="shared" si="53"/>
        <v>0</v>
      </c>
      <c r="N234" s="150">
        <v>0</v>
      </c>
      <c r="O234" s="150"/>
      <c r="P234" s="155">
        <v>0</v>
      </c>
      <c r="Q234" s="155"/>
      <c r="R234" s="155">
        <v>0</v>
      </c>
      <c r="S234" s="155">
        <f t="shared" si="54"/>
        <v>0</v>
      </c>
      <c r="T234" s="151"/>
      <c r="U234" s="151"/>
      <c r="V234" s="155">
        <f t="shared" si="55"/>
        <v>0</v>
      </c>
      <c r="X234">
        <v>0</v>
      </c>
      <c r="Z234">
        <v>0</v>
      </c>
    </row>
    <row r="235" spans="1:26" ht="25.05" customHeight="1" x14ac:dyDescent="0.3">
      <c r="A235" s="152">
        <v>189</v>
      </c>
      <c r="B235" s="147" t="s">
        <v>516</v>
      </c>
      <c r="C235" s="153" t="s">
        <v>521</v>
      </c>
      <c r="D235" s="147" t="s">
        <v>522</v>
      </c>
      <c r="E235" s="147" t="s">
        <v>165</v>
      </c>
      <c r="F235" s="148">
        <v>10</v>
      </c>
      <c r="G235" s="154"/>
      <c r="H235" s="154"/>
      <c r="I235" s="149">
        <f t="shared" si="49"/>
        <v>0</v>
      </c>
      <c r="J235" s="147">
        <f t="shared" si="50"/>
        <v>0</v>
      </c>
      <c r="K235" s="150">
        <f t="shared" si="51"/>
        <v>0</v>
      </c>
      <c r="L235" s="150">
        <f t="shared" si="52"/>
        <v>0</v>
      </c>
      <c r="M235" s="150">
        <f t="shared" si="53"/>
        <v>0</v>
      </c>
      <c r="N235" s="150">
        <v>0</v>
      </c>
      <c r="O235" s="150"/>
      <c r="P235" s="155">
        <v>0</v>
      </c>
      <c r="Q235" s="155"/>
      <c r="R235" s="155">
        <v>0</v>
      </c>
      <c r="S235" s="155">
        <f t="shared" si="54"/>
        <v>0</v>
      </c>
      <c r="T235" s="151"/>
      <c r="U235" s="151"/>
      <c r="V235" s="155">
        <f t="shared" si="55"/>
        <v>0</v>
      </c>
      <c r="X235">
        <v>0</v>
      </c>
      <c r="Z235">
        <v>0</v>
      </c>
    </row>
    <row r="236" spans="1:26" ht="25.05" customHeight="1" x14ac:dyDescent="0.3">
      <c r="A236" s="162">
        <v>190</v>
      </c>
      <c r="B236" s="157" t="s">
        <v>523</v>
      </c>
      <c r="C236" s="163" t="s">
        <v>524</v>
      </c>
      <c r="D236" s="157" t="s">
        <v>525</v>
      </c>
      <c r="E236" s="157" t="s">
        <v>498</v>
      </c>
      <c r="F236" s="158">
        <v>1367.3000000000002</v>
      </c>
      <c r="G236" s="164"/>
      <c r="H236" s="164"/>
      <c r="I236" s="159">
        <f t="shared" si="49"/>
        <v>0</v>
      </c>
      <c r="J236" s="157">
        <f t="shared" si="50"/>
        <v>0</v>
      </c>
      <c r="K236" s="160">
        <f t="shared" si="51"/>
        <v>0</v>
      </c>
      <c r="L236" s="160">
        <f t="shared" si="52"/>
        <v>0</v>
      </c>
      <c r="M236" s="160">
        <f t="shared" si="53"/>
        <v>0</v>
      </c>
      <c r="N236" s="160">
        <v>0</v>
      </c>
      <c r="O236" s="160"/>
      <c r="P236" s="165">
        <v>1E-3</v>
      </c>
      <c r="Q236" s="165"/>
      <c r="R236" s="165">
        <v>1E-3</v>
      </c>
      <c r="S236" s="165">
        <f t="shared" si="54"/>
        <v>1.367</v>
      </c>
      <c r="T236" s="161"/>
      <c r="U236" s="161"/>
      <c r="V236" s="165">
        <f t="shared" si="55"/>
        <v>0</v>
      </c>
      <c r="X236">
        <v>0</v>
      </c>
      <c r="Z236">
        <v>0</v>
      </c>
    </row>
    <row r="237" spans="1:26" ht="25.05" customHeight="1" x14ac:dyDescent="0.3">
      <c r="A237" s="162">
        <v>191</v>
      </c>
      <c r="B237" s="157" t="s">
        <v>523</v>
      </c>
      <c r="C237" s="163" t="s">
        <v>526</v>
      </c>
      <c r="D237" s="157" t="s">
        <v>527</v>
      </c>
      <c r="E237" s="157" t="s">
        <v>498</v>
      </c>
      <c r="F237" s="158">
        <v>2550</v>
      </c>
      <c r="G237" s="164"/>
      <c r="H237" s="164"/>
      <c r="I237" s="159">
        <f t="shared" si="49"/>
        <v>0</v>
      </c>
      <c r="J237" s="157">
        <f t="shared" si="50"/>
        <v>0</v>
      </c>
      <c r="K237" s="160">
        <f t="shared" si="51"/>
        <v>0</v>
      </c>
      <c r="L237" s="160">
        <f t="shared" si="52"/>
        <v>0</v>
      </c>
      <c r="M237" s="160">
        <f t="shared" si="53"/>
        <v>0</v>
      </c>
      <c r="N237" s="160">
        <v>0</v>
      </c>
      <c r="O237" s="160"/>
      <c r="P237" s="165">
        <v>0</v>
      </c>
      <c r="Q237" s="165"/>
      <c r="R237" s="165">
        <v>0</v>
      </c>
      <c r="S237" s="165">
        <f t="shared" si="54"/>
        <v>0</v>
      </c>
      <c r="T237" s="161"/>
      <c r="U237" s="161"/>
      <c r="V237" s="165">
        <f t="shared" si="55"/>
        <v>0</v>
      </c>
      <c r="X237">
        <v>0</v>
      </c>
      <c r="Z237">
        <v>0</v>
      </c>
    </row>
    <row r="238" spans="1:26" ht="25.05" customHeight="1" x14ac:dyDescent="0.3">
      <c r="A238" s="162">
        <v>192</v>
      </c>
      <c r="B238" s="157" t="s">
        <v>523</v>
      </c>
      <c r="C238" s="163" t="s">
        <v>528</v>
      </c>
      <c r="D238" s="157" t="s">
        <v>529</v>
      </c>
      <c r="E238" s="157" t="s">
        <v>165</v>
      </c>
      <c r="F238" s="158">
        <v>2</v>
      </c>
      <c r="G238" s="164"/>
      <c r="H238" s="164"/>
      <c r="I238" s="159">
        <f t="shared" si="49"/>
        <v>0</v>
      </c>
      <c r="J238" s="157">
        <f t="shared" si="50"/>
        <v>0</v>
      </c>
      <c r="K238" s="160">
        <f t="shared" si="51"/>
        <v>0</v>
      </c>
      <c r="L238" s="160">
        <f t="shared" si="52"/>
        <v>0</v>
      </c>
      <c r="M238" s="160">
        <f t="shared" si="53"/>
        <v>0</v>
      </c>
      <c r="N238" s="160">
        <v>0</v>
      </c>
      <c r="O238" s="160"/>
      <c r="P238" s="165">
        <v>0.01</v>
      </c>
      <c r="Q238" s="165"/>
      <c r="R238" s="165">
        <v>0.01</v>
      </c>
      <c r="S238" s="165">
        <f t="shared" si="54"/>
        <v>0.02</v>
      </c>
      <c r="T238" s="161"/>
      <c r="U238" s="161"/>
      <c r="V238" s="165">
        <f t="shared" si="55"/>
        <v>0</v>
      </c>
      <c r="X238">
        <v>0</v>
      </c>
      <c r="Z238">
        <v>0</v>
      </c>
    </row>
    <row r="239" spans="1:26" ht="25.05" customHeight="1" x14ac:dyDescent="0.3">
      <c r="A239" s="162">
        <v>193</v>
      </c>
      <c r="B239" s="157" t="s">
        <v>523</v>
      </c>
      <c r="C239" s="163" t="s">
        <v>530</v>
      </c>
      <c r="D239" s="157" t="s">
        <v>531</v>
      </c>
      <c r="E239" s="157" t="s">
        <v>498</v>
      </c>
      <c r="F239" s="158">
        <v>102.459</v>
      </c>
      <c r="G239" s="164"/>
      <c r="H239" s="164"/>
      <c r="I239" s="159">
        <f t="shared" si="49"/>
        <v>0</v>
      </c>
      <c r="J239" s="157">
        <f t="shared" si="50"/>
        <v>0</v>
      </c>
      <c r="K239" s="160">
        <f t="shared" si="51"/>
        <v>0</v>
      </c>
      <c r="L239" s="160">
        <f t="shared" si="52"/>
        <v>0</v>
      </c>
      <c r="M239" s="160">
        <f t="shared" si="53"/>
        <v>0</v>
      </c>
      <c r="N239" s="160">
        <v>0</v>
      </c>
      <c r="O239" s="160"/>
      <c r="P239" s="165">
        <v>0</v>
      </c>
      <c r="Q239" s="165"/>
      <c r="R239" s="165">
        <v>0</v>
      </c>
      <c r="S239" s="165">
        <f t="shared" si="54"/>
        <v>0</v>
      </c>
      <c r="T239" s="161"/>
      <c r="U239" s="161"/>
      <c r="V239" s="165">
        <f t="shared" si="55"/>
        <v>0</v>
      </c>
      <c r="X239">
        <v>0</v>
      </c>
      <c r="Z239">
        <v>0</v>
      </c>
    </row>
    <row r="240" spans="1:26" ht="25.05" customHeight="1" x14ac:dyDescent="0.3">
      <c r="A240" s="162">
        <v>194</v>
      </c>
      <c r="B240" s="157" t="s">
        <v>532</v>
      </c>
      <c r="C240" s="163" t="s">
        <v>533</v>
      </c>
      <c r="D240" s="157" t="s">
        <v>534</v>
      </c>
      <c r="E240" s="157" t="s">
        <v>149</v>
      </c>
      <c r="F240" s="158">
        <v>1.943109</v>
      </c>
      <c r="G240" s="164"/>
      <c r="H240" s="164"/>
      <c r="I240" s="159">
        <f t="shared" si="49"/>
        <v>0</v>
      </c>
      <c r="J240" s="157">
        <f t="shared" si="50"/>
        <v>0</v>
      </c>
      <c r="K240" s="160">
        <f t="shared" si="51"/>
        <v>0</v>
      </c>
      <c r="L240" s="160">
        <f t="shared" si="52"/>
        <v>0</v>
      </c>
      <c r="M240" s="160">
        <f t="shared" si="53"/>
        <v>0</v>
      </c>
      <c r="N240" s="160">
        <v>0</v>
      </c>
      <c r="O240" s="160"/>
      <c r="P240" s="165">
        <v>1</v>
      </c>
      <c r="Q240" s="165"/>
      <c r="R240" s="165">
        <v>1</v>
      </c>
      <c r="S240" s="165">
        <f t="shared" si="54"/>
        <v>1.9430000000000001</v>
      </c>
      <c r="T240" s="161"/>
      <c r="U240" s="161"/>
      <c r="V240" s="165">
        <f t="shared" si="55"/>
        <v>0</v>
      </c>
      <c r="X240">
        <v>0</v>
      </c>
      <c r="Z240">
        <v>0</v>
      </c>
    </row>
    <row r="241" spans="1:26" ht="25.05" customHeight="1" x14ac:dyDescent="0.3">
      <c r="A241" s="162">
        <v>195</v>
      </c>
      <c r="B241" s="157" t="s">
        <v>532</v>
      </c>
      <c r="C241" s="163" t="s">
        <v>535</v>
      </c>
      <c r="D241" s="157" t="s">
        <v>536</v>
      </c>
      <c r="E241" s="157" t="s">
        <v>149</v>
      </c>
      <c r="F241" s="158">
        <v>2.4168375000000002</v>
      </c>
      <c r="G241" s="164"/>
      <c r="H241" s="164"/>
      <c r="I241" s="159">
        <f t="shared" si="49"/>
        <v>0</v>
      </c>
      <c r="J241" s="157">
        <f t="shared" si="50"/>
        <v>0</v>
      </c>
      <c r="K241" s="160">
        <f t="shared" si="51"/>
        <v>0</v>
      </c>
      <c r="L241" s="160">
        <f t="shared" si="52"/>
        <v>0</v>
      </c>
      <c r="M241" s="160">
        <f t="shared" si="53"/>
        <v>0</v>
      </c>
      <c r="N241" s="160">
        <v>0</v>
      </c>
      <c r="O241" s="160"/>
      <c r="P241" s="165">
        <v>1</v>
      </c>
      <c r="Q241" s="165"/>
      <c r="R241" s="165">
        <v>1</v>
      </c>
      <c r="S241" s="165">
        <f t="shared" si="54"/>
        <v>2.4169999999999998</v>
      </c>
      <c r="T241" s="161"/>
      <c r="U241" s="161"/>
      <c r="V241" s="165">
        <f t="shared" si="55"/>
        <v>0</v>
      </c>
      <c r="X241">
        <v>0</v>
      </c>
      <c r="Z241">
        <v>0</v>
      </c>
    </row>
    <row r="242" spans="1:26" ht="34.950000000000003" customHeight="1" x14ac:dyDescent="0.3">
      <c r="A242" s="162">
        <v>196</v>
      </c>
      <c r="B242" s="157" t="s">
        <v>537</v>
      </c>
      <c r="C242" s="163" t="s">
        <v>538</v>
      </c>
      <c r="D242" s="157" t="s">
        <v>539</v>
      </c>
      <c r="E242" s="157" t="s">
        <v>144</v>
      </c>
      <c r="F242" s="158">
        <v>93</v>
      </c>
      <c r="G242" s="164"/>
      <c r="H242" s="164"/>
      <c r="I242" s="159">
        <f t="shared" si="49"/>
        <v>0</v>
      </c>
      <c r="J242" s="157">
        <f t="shared" si="50"/>
        <v>0</v>
      </c>
      <c r="K242" s="160">
        <f t="shared" si="51"/>
        <v>0</v>
      </c>
      <c r="L242" s="160">
        <f t="shared" si="52"/>
        <v>0</v>
      </c>
      <c r="M242" s="160">
        <f t="shared" si="53"/>
        <v>0</v>
      </c>
      <c r="N242" s="160">
        <v>0</v>
      </c>
      <c r="O242" s="160"/>
      <c r="P242" s="165">
        <v>1.5E-3</v>
      </c>
      <c r="Q242" s="165"/>
      <c r="R242" s="165">
        <v>1.5E-3</v>
      </c>
      <c r="S242" s="165">
        <f t="shared" si="54"/>
        <v>0.14000000000000001</v>
      </c>
      <c r="T242" s="161"/>
      <c r="U242" s="161"/>
      <c r="V242" s="165">
        <f t="shared" si="55"/>
        <v>0</v>
      </c>
      <c r="X242">
        <v>0</v>
      </c>
      <c r="Z242">
        <v>0</v>
      </c>
    </row>
    <row r="243" spans="1:26" ht="25.05" customHeight="1" x14ac:dyDescent="0.3">
      <c r="A243" s="162">
        <v>197</v>
      </c>
      <c r="B243" s="157" t="s">
        <v>439</v>
      </c>
      <c r="C243" s="163" t="s">
        <v>540</v>
      </c>
      <c r="D243" s="157" t="s">
        <v>541</v>
      </c>
      <c r="E243" s="157" t="s">
        <v>285</v>
      </c>
      <c r="F243" s="158">
        <v>83.6</v>
      </c>
      <c r="G243" s="164"/>
      <c r="H243" s="164"/>
      <c r="I243" s="159">
        <f t="shared" si="49"/>
        <v>0</v>
      </c>
      <c r="J243" s="157">
        <f t="shared" si="50"/>
        <v>0</v>
      </c>
      <c r="K243" s="160">
        <f t="shared" si="51"/>
        <v>0</v>
      </c>
      <c r="L243" s="160">
        <f t="shared" si="52"/>
        <v>0</v>
      </c>
      <c r="M243" s="160">
        <f t="shared" si="53"/>
        <v>0</v>
      </c>
      <c r="N243" s="160">
        <v>0</v>
      </c>
      <c r="O243" s="160"/>
      <c r="P243" s="165">
        <v>0</v>
      </c>
      <c r="Q243" s="165"/>
      <c r="R243" s="165">
        <v>0</v>
      </c>
      <c r="S243" s="165">
        <f t="shared" si="54"/>
        <v>0</v>
      </c>
      <c r="T243" s="161"/>
      <c r="U243" s="161"/>
      <c r="V243" s="165">
        <f t="shared" si="55"/>
        <v>0</v>
      </c>
      <c r="X243">
        <v>0</v>
      </c>
      <c r="Z243">
        <v>0</v>
      </c>
    </row>
    <row r="244" spans="1:26" ht="25.05" customHeight="1" x14ac:dyDescent="0.3">
      <c r="A244" s="162">
        <v>198</v>
      </c>
      <c r="B244" s="157" t="s">
        <v>439</v>
      </c>
      <c r="C244" s="163" t="s">
        <v>542</v>
      </c>
      <c r="D244" s="157" t="s">
        <v>543</v>
      </c>
      <c r="E244" s="157" t="s">
        <v>144</v>
      </c>
      <c r="F244" s="158">
        <v>2053.6</v>
      </c>
      <c r="G244" s="164"/>
      <c r="H244" s="164"/>
      <c r="I244" s="159">
        <f t="shared" si="49"/>
        <v>0</v>
      </c>
      <c r="J244" s="157">
        <f t="shared" si="50"/>
        <v>0</v>
      </c>
      <c r="K244" s="160">
        <f t="shared" si="51"/>
        <v>0</v>
      </c>
      <c r="L244" s="160">
        <f t="shared" si="52"/>
        <v>0</v>
      </c>
      <c r="M244" s="160">
        <f t="shared" si="53"/>
        <v>0</v>
      </c>
      <c r="N244" s="160">
        <v>0</v>
      </c>
      <c r="O244" s="160"/>
      <c r="P244" s="165">
        <v>0</v>
      </c>
      <c r="Q244" s="165"/>
      <c r="R244" s="165">
        <v>0</v>
      </c>
      <c r="S244" s="165">
        <f t="shared" si="54"/>
        <v>0</v>
      </c>
      <c r="T244" s="161"/>
      <c r="U244" s="161"/>
      <c r="V244" s="165">
        <f t="shared" si="55"/>
        <v>0</v>
      </c>
      <c r="X244">
        <v>0</v>
      </c>
      <c r="Z244">
        <v>0</v>
      </c>
    </row>
    <row r="245" spans="1:26" ht="25.05" customHeight="1" x14ac:dyDescent="0.3">
      <c r="A245" s="162">
        <v>199</v>
      </c>
      <c r="B245" s="157" t="s">
        <v>439</v>
      </c>
      <c r="C245" s="163" t="s">
        <v>544</v>
      </c>
      <c r="D245" s="157" t="s">
        <v>545</v>
      </c>
      <c r="E245" s="157" t="s">
        <v>144</v>
      </c>
      <c r="F245" s="158">
        <v>23.615625000000001</v>
      </c>
      <c r="G245" s="164"/>
      <c r="H245" s="164"/>
      <c r="I245" s="159">
        <f t="shared" si="49"/>
        <v>0</v>
      </c>
      <c r="J245" s="157">
        <f t="shared" si="50"/>
        <v>0</v>
      </c>
      <c r="K245" s="160">
        <f t="shared" si="51"/>
        <v>0</v>
      </c>
      <c r="L245" s="160">
        <f t="shared" si="52"/>
        <v>0</v>
      </c>
      <c r="M245" s="160">
        <f t="shared" si="53"/>
        <v>0</v>
      </c>
      <c r="N245" s="160">
        <v>0</v>
      </c>
      <c r="O245" s="160"/>
      <c r="P245" s="165">
        <v>1.26E-2</v>
      </c>
      <c r="Q245" s="165"/>
      <c r="R245" s="165">
        <v>1.26E-2</v>
      </c>
      <c r="S245" s="165">
        <f t="shared" si="54"/>
        <v>0.29799999999999999</v>
      </c>
      <c r="T245" s="161"/>
      <c r="U245" s="161"/>
      <c r="V245" s="165">
        <f t="shared" si="55"/>
        <v>0</v>
      </c>
      <c r="X245">
        <v>0</v>
      </c>
      <c r="Z245">
        <v>0</v>
      </c>
    </row>
    <row r="246" spans="1:26" ht="25.05" customHeight="1" x14ac:dyDescent="0.3">
      <c r="A246" s="162">
        <v>200</v>
      </c>
      <c r="B246" s="157" t="s">
        <v>439</v>
      </c>
      <c r="C246" s="163" t="s">
        <v>546</v>
      </c>
      <c r="D246" s="157" t="s">
        <v>547</v>
      </c>
      <c r="E246" s="157" t="s">
        <v>144</v>
      </c>
      <c r="F246" s="158">
        <v>49.500000000000007</v>
      </c>
      <c r="G246" s="164"/>
      <c r="H246" s="164"/>
      <c r="I246" s="159">
        <f t="shared" si="49"/>
        <v>0</v>
      </c>
      <c r="J246" s="157">
        <f t="shared" si="50"/>
        <v>0</v>
      </c>
      <c r="K246" s="160">
        <f t="shared" si="51"/>
        <v>0</v>
      </c>
      <c r="L246" s="160">
        <f t="shared" si="52"/>
        <v>0</v>
      </c>
      <c r="M246" s="160">
        <f t="shared" si="53"/>
        <v>0</v>
      </c>
      <c r="N246" s="160">
        <v>0</v>
      </c>
      <c r="O246" s="160"/>
      <c r="P246" s="165">
        <v>1.3259999999999999E-2</v>
      </c>
      <c r="Q246" s="165"/>
      <c r="R246" s="165">
        <v>1.3259999999999999E-2</v>
      </c>
      <c r="S246" s="165">
        <f t="shared" si="54"/>
        <v>0.65600000000000003</v>
      </c>
      <c r="T246" s="161"/>
      <c r="U246" s="161"/>
      <c r="V246" s="165">
        <f t="shared" si="55"/>
        <v>0</v>
      </c>
      <c r="X246">
        <v>0</v>
      </c>
      <c r="Z246">
        <v>0</v>
      </c>
    </row>
    <row r="247" spans="1:26" x14ac:dyDescent="0.3">
      <c r="A247" s="54"/>
      <c r="B247" s="54"/>
      <c r="C247" s="146" t="s">
        <v>442</v>
      </c>
      <c r="D247" s="145" t="s">
        <v>78</v>
      </c>
      <c r="E247" s="54"/>
      <c r="F247" s="144"/>
      <c r="G247" s="132">
        <f>ROUND((SUM(L198:L246))/1,2)</f>
        <v>0</v>
      </c>
      <c r="H247" s="132">
        <f>ROUND((SUM(M198:M246))/1,2)</f>
        <v>0</v>
      </c>
      <c r="I247" s="132">
        <f>ROUND((SUM(I198:I246))/1,2)</f>
        <v>0</v>
      </c>
      <c r="J247" s="54"/>
      <c r="K247" s="54"/>
      <c r="L247" s="54">
        <f>ROUND((SUM(L198:L246))/1,2)</f>
        <v>0</v>
      </c>
      <c r="M247" s="54">
        <f>ROUND((SUM(M198:M246))/1,2)</f>
        <v>0</v>
      </c>
      <c r="N247" s="54"/>
      <c r="O247" s="54"/>
      <c r="P247" s="156"/>
      <c r="Q247" s="54"/>
      <c r="R247" s="54"/>
      <c r="S247" s="156">
        <f>ROUND((SUM(S198:S246))/1,2)</f>
        <v>9.42</v>
      </c>
      <c r="T247" s="123"/>
      <c r="U247" s="123"/>
      <c r="V247" s="156">
        <f>ROUND((SUM(V198:V246))/1,2)</f>
        <v>119.57</v>
      </c>
      <c r="W247" s="123"/>
      <c r="X247" s="123"/>
      <c r="Y247" s="123"/>
      <c r="Z247" s="123"/>
    </row>
    <row r="248" spans="1:26" x14ac:dyDescent="0.3">
      <c r="A248" s="1"/>
      <c r="B248" s="1"/>
      <c r="C248" s="1"/>
      <c r="D248" s="1"/>
      <c r="E248" s="1"/>
      <c r="F248" s="138"/>
      <c r="G248" s="139"/>
      <c r="H248" s="139"/>
      <c r="I248" s="139"/>
      <c r="J248" s="1"/>
      <c r="K248" s="1"/>
      <c r="L248" s="1"/>
      <c r="M248" s="1"/>
      <c r="N248" s="1"/>
      <c r="O248" s="1"/>
      <c r="P248" s="1"/>
      <c r="Q248" s="1"/>
      <c r="R248" s="1"/>
      <c r="S248" s="1"/>
      <c r="V248" s="1"/>
    </row>
    <row r="249" spans="1:26" x14ac:dyDescent="0.3">
      <c r="A249" s="54"/>
      <c r="B249" s="54"/>
      <c r="C249" s="146" t="s">
        <v>548</v>
      </c>
      <c r="D249" s="145" t="s">
        <v>79</v>
      </c>
      <c r="E249" s="54"/>
      <c r="F249" s="144"/>
      <c r="G249" s="67"/>
      <c r="H249" s="67"/>
      <c r="I249" s="67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123"/>
      <c r="U249" s="123"/>
      <c r="V249" s="54"/>
      <c r="W249" s="123"/>
      <c r="X249" s="123"/>
      <c r="Y249" s="123"/>
      <c r="Z249" s="123"/>
    </row>
    <row r="250" spans="1:26" ht="25.05" customHeight="1" x14ac:dyDescent="0.3">
      <c r="A250" s="152">
        <v>201</v>
      </c>
      <c r="B250" s="147" t="s">
        <v>549</v>
      </c>
      <c r="C250" s="153" t="s">
        <v>550</v>
      </c>
      <c r="D250" s="147" t="s">
        <v>551</v>
      </c>
      <c r="E250" s="147" t="s">
        <v>360</v>
      </c>
      <c r="F250" s="148">
        <v>76</v>
      </c>
      <c r="G250" s="154"/>
      <c r="H250" s="154"/>
      <c r="I250" s="149">
        <f>ROUND(F250*(G250+H250),2)</f>
        <v>0</v>
      </c>
      <c r="J250" s="147">
        <f>ROUND(F250*(N250),2)</f>
        <v>0</v>
      </c>
      <c r="K250" s="150">
        <f>ROUND(F250*(O250),2)</f>
        <v>0</v>
      </c>
      <c r="L250" s="150">
        <f>ROUND(F250*(G250),2)</f>
        <v>0</v>
      </c>
      <c r="M250" s="150">
        <f>ROUND(F250*(H250),2)</f>
        <v>0</v>
      </c>
      <c r="N250" s="150">
        <v>0</v>
      </c>
      <c r="O250" s="150"/>
      <c r="P250" s="155">
        <v>0</v>
      </c>
      <c r="Q250" s="155"/>
      <c r="R250" s="155">
        <v>0</v>
      </c>
      <c r="S250" s="155">
        <f>ROUND(F250*(P250),3)</f>
        <v>0</v>
      </c>
      <c r="T250" s="151"/>
      <c r="U250" s="151"/>
      <c r="V250" s="155">
        <f>ROUND(F250*(X250),3)</f>
        <v>0</v>
      </c>
      <c r="X250">
        <v>0</v>
      </c>
      <c r="Z250">
        <v>0</v>
      </c>
    </row>
    <row r="251" spans="1:26" ht="25.05" customHeight="1" x14ac:dyDescent="0.3">
      <c r="A251" s="152">
        <v>202</v>
      </c>
      <c r="B251" s="147" t="s">
        <v>549</v>
      </c>
      <c r="C251" s="153" t="s">
        <v>552</v>
      </c>
      <c r="D251" s="147" t="s">
        <v>553</v>
      </c>
      <c r="E251" s="147" t="s">
        <v>245</v>
      </c>
      <c r="F251" s="148">
        <v>1</v>
      </c>
      <c r="G251" s="154"/>
      <c r="H251" s="154"/>
      <c r="I251" s="149">
        <f>ROUND(F251*(G251+H251),2)</f>
        <v>0</v>
      </c>
      <c r="J251" s="147">
        <f>ROUND(F251*(N251),2)</f>
        <v>0</v>
      </c>
      <c r="K251" s="150">
        <f>ROUND(F251*(O251),2)</f>
        <v>0</v>
      </c>
      <c r="L251" s="150">
        <f>ROUND(F251*(G251),2)</f>
        <v>0</v>
      </c>
      <c r="M251" s="150">
        <f>ROUND(F251*(H251),2)</f>
        <v>0</v>
      </c>
      <c r="N251" s="150">
        <v>0</v>
      </c>
      <c r="O251" s="150"/>
      <c r="P251" s="155">
        <v>0</v>
      </c>
      <c r="Q251" s="155"/>
      <c r="R251" s="155">
        <v>0</v>
      </c>
      <c r="S251" s="155">
        <f>ROUND(F251*(P251),3)</f>
        <v>0</v>
      </c>
      <c r="T251" s="151"/>
      <c r="U251" s="151"/>
      <c r="V251" s="155">
        <f>ROUND(F251*(X251),3)</f>
        <v>0</v>
      </c>
      <c r="X251">
        <v>0</v>
      </c>
      <c r="Z251">
        <v>0</v>
      </c>
    </row>
    <row r="252" spans="1:26" ht="25.05" customHeight="1" x14ac:dyDescent="0.3">
      <c r="A252" s="152">
        <v>203</v>
      </c>
      <c r="B252" s="147" t="s">
        <v>549</v>
      </c>
      <c r="C252" s="153" t="s">
        <v>554</v>
      </c>
      <c r="D252" s="147" t="s">
        <v>555</v>
      </c>
      <c r="E252" s="147" t="s">
        <v>435</v>
      </c>
      <c r="F252" s="148">
        <v>4.5999999999999996</v>
      </c>
      <c r="G252" s="154"/>
      <c r="H252" s="154"/>
      <c r="I252" s="149">
        <f>ROUND(F252*(G252+H252),2)</f>
        <v>0</v>
      </c>
      <c r="J252" s="147">
        <f>ROUND(F252*(N252),2)</f>
        <v>0</v>
      </c>
      <c r="K252" s="150">
        <f>ROUND(F252*(O252),2)</f>
        <v>0</v>
      </c>
      <c r="L252" s="150">
        <f>ROUND(F252*(G252),2)</f>
        <v>0</v>
      </c>
      <c r="M252" s="150">
        <f>ROUND(F252*(H252),2)</f>
        <v>0</v>
      </c>
      <c r="N252" s="150">
        <v>0</v>
      </c>
      <c r="O252" s="150"/>
      <c r="P252" s="155">
        <v>0</v>
      </c>
      <c r="Q252" s="155"/>
      <c r="R252" s="155">
        <v>0</v>
      </c>
      <c r="S252" s="155">
        <f>ROUND(F252*(P252),3)</f>
        <v>0</v>
      </c>
      <c r="T252" s="151"/>
      <c r="U252" s="151"/>
      <c r="V252" s="155">
        <f>ROUND(F252*(X252),3)</f>
        <v>0</v>
      </c>
      <c r="X252">
        <v>0</v>
      </c>
      <c r="Z252">
        <v>0</v>
      </c>
    </row>
    <row r="253" spans="1:26" ht="25.05" customHeight="1" x14ac:dyDescent="0.3">
      <c r="A253" s="162">
        <v>204</v>
      </c>
      <c r="B253" s="157" t="s">
        <v>231</v>
      </c>
      <c r="C253" s="163" t="s">
        <v>556</v>
      </c>
      <c r="D253" s="157" t="s">
        <v>557</v>
      </c>
      <c r="E253" s="157" t="s">
        <v>558</v>
      </c>
      <c r="F253" s="158">
        <v>76.760000000000005</v>
      </c>
      <c r="G253" s="164"/>
      <c r="H253" s="164"/>
      <c r="I253" s="159">
        <f>ROUND(F253*(G253+H253),2)</f>
        <v>0</v>
      </c>
      <c r="J253" s="157">
        <f>ROUND(F253*(N253),2)</f>
        <v>0</v>
      </c>
      <c r="K253" s="160">
        <f>ROUND(F253*(O253),2)</f>
        <v>0</v>
      </c>
      <c r="L253" s="160">
        <f>ROUND(F253*(G253),2)</f>
        <v>0</v>
      </c>
      <c r="M253" s="160">
        <f>ROUND(F253*(H253),2)</f>
        <v>0</v>
      </c>
      <c r="N253" s="160">
        <v>0</v>
      </c>
      <c r="O253" s="160"/>
      <c r="P253" s="165">
        <v>0</v>
      </c>
      <c r="Q253" s="165"/>
      <c r="R253" s="165">
        <v>0</v>
      </c>
      <c r="S253" s="165">
        <f>ROUND(F253*(P253),3)</f>
        <v>0</v>
      </c>
      <c r="T253" s="161"/>
      <c r="U253" s="161"/>
      <c r="V253" s="165">
        <f>ROUND(F253*(X253),3)</f>
        <v>0</v>
      </c>
      <c r="X253">
        <v>0</v>
      </c>
      <c r="Z253">
        <v>0</v>
      </c>
    </row>
    <row r="254" spans="1:26" x14ac:dyDescent="0.3">
      <c r="A254" s="54"/>
      <c r="B254" s="54"/>
      <c r="C254" s="146" t="s">
        <v>548</v>
      </c>
      <c r="D254" s="145" t="s">
        <v>79</v>
      </c>
      <c r="E254" s="54"/>
      <c r="F254" s="144"/>
      <c r="G254" s="132">
        <f>ROUND((SUM(L249:L253))/1,2)</f>
        <v>0</v>
      </c>
      <c r="H254" s="132">
        <f>ROUND((SUM(M249:M253))/1,2)</f>
        <v>0</v>
      </c>
      <c r="I254" s="132">
        <f>ROUND((SUM(I249:I253))/1,2)</f>
        <v>0</v>
      </c>
      <c r="J254" s="54"/>
      <c r="K254" s="54"/>
      <c r="L254" s="54">
        <f>ROUND((SUM(L249:L253))/1,2)</f>
        <v>0</v>
      </c>
      <c r="M254" s="54">
        <f>ROUND((SUM(M249:M253))/1,2)</f>
        <v>0</v>
      </c>
      <c r="N254" s="54"/>
      <c r="O254" s="54"/>
      <c r="P254" s="156"/>
      <c r="Q254" s="54"/>
      <c r="R254" s="54"/>
      <c r="S254" s="156">
        <f>ROUND((SUM(S249:S253))/1,2)</f>
        <v>0</v>
      </c>
      <c r="T254" s="123"/>
      <c r="U254" s="123"/>
      <c r="V254" s="156">
        <f>ROUND((SUM(V249:V253))/1,2)</f>
        <v>0</v>
      </c>
      <c r="W254" s="123"/>
      <c r="X254" s="123"/>
      <c r="Y254" s="123"/>
      <c r="Z254" s="123"/>
    </row>
    <row r="255" spans="1:26" x14ac:dyDescent="0.3">
      <c r="A255" s="1"/>
      <c r="B255" s="1"/>
      <c r="C255" s="1"/>
      <c r="D255" s="1"/>
      <c r="E255" s="1"/>
      <c r="F255" s="138"/>
      <c r="G255" s="139"/>
      <c r="H255" s="139"/>
      <c r="I255" s="139"/>
      <c r="J255" s="1"/>
      <c r="K255" s="1"/>
      <c r="L255" s="1"/>
      <c r="M255" s="1"/>
      <c r="N255" s="1"/>
      <c r="O255" s="1"/>
      <c r="P255" s="1"/>
      <c r="Q255" s="1"/>
      <c r="R255" s="1"/>
      <c r="S255" s="1"/>
      <c r="V255" s="1"/>
    </row>
    <row r="256" spans="1:26" x14ac:dyDescent="0.3">
      <c r="A256" s="54"/>
      <c r="B256" s="54"/>
      <c r="C256" s="146" t="s">
        <v>559</v>
      </c>
      <c r="D256" s="145" t="s">
        <v>80</v>
      </c>
      <c r="E256" s="54"/>
      <c r="F256" s="144"/>
      <c r="G256" s="67"/>
      <c r="H256" s="67"/>
      <c r="I256" s="67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123"/>
      <c r="U256" s="123"/>
      <c r="V256" s="54"/>
      <c r="W256" s="123"/>
      <c r="X256" s="123"/>
      <c r="Y256" s="123"/>
      <c r="Z256" s="123"/>
    </row>
    <row r="257" spans="1:26" ht="25.05" customHeight="1" x14ac:dyDescent="0.3">
      <c r="A257" s="152">
        <v>205</v>
      </c>
      <c r="B257" s="147" t="s">
        <v>560</v>
      </c>
      <c r="C257" s="153" t="s">
        <v>561</v>
      </c>
      <c r="D257" s="147" t="s">
        <v>562</v>
      </c>
      <c r="E257" s="147" t="s">
        <v>144</v>
      </c>
      <c r="F257" s="148">
        <v>95.1</v>
      </c>
      <c r="G257" s="154"/>
      <c r="H257" s="154"/>
      <c r="I257" s="149">
        <f>ROUND(F257*(G257+H257),2)</f>
        <v>0</v>
      </c>
      <c r="J257" s="147">
        <f>ROUND(F257*(N257),2)</f>
        <v>0</v>
      </c>
      <c r="K257" s="150">
        <f>ROUND(F257*(O257),2)</f>
        <v>0</v>
      </c>
      <c r="L257" s="150">
        <f>ROUND(F257*(G257),2)</f>
        <v>0</v>
      </c>
      <c r="M257" s="150">
        <f>ROUND(F257*(H257),2)</f>
        <v>0</v>
      </c>
      <c r="N257" s="150">
        <v>0</v>
      </c>
      <c r="O257" s="150"/>
      <c r="P257" s="155">
        <v>1.0000000000000001E-5</v>
      </c>
      <c r="Q257" s="155"/>
      <c r="R257" s="155">
        <v>1.0000000000000001E-5</v>
      </c>
      <c r="S257" s="155">
        <f>ROUND(F257*(P257),3)</f>
        <v>1E-3</v>
      </c>
      <c r="T257" s="151"/>
      <c r="U257" s="151"/>
      <c r="V257" s="155">
        <f>ROUND(F257*(X257),3)</f>
        <v>0</v>
      </c>
      <c r="X257">
        <v>0</v>
      </c>
      <c r="Z257">
        <v>0</v>
      </c>
    </row>
    <row r="258" spans="1:26" ht="25.05" customHeight="1" x14ac:dyDescent="0.3">
      <c r="A258" s="152">
        <v>206</v>
      </c>
      <c r="B258" s="147" t="s">
        <v>560</v>
      </c>
      <c r="C258" s="153" t="s">
        <v>563</v>
      </c>
      <c r="D258" s="147" t="s">
        <v>564</v>
      </c>
      <c r="E258" s="147" t="s">
        <v>435</v>
      </c>
      <c r="F258" s="148">
        <v>0.4</v>
      </c>
      <c r="G258" s="154"/>
      <c r="H258" s="154"/>
      <c r="I258" s="149">
        <f>ROUND(F258*(G258+H258),2)</f>
        <v>0</v>
      </c>
      <c r="J258" s="147">
        <f>ROUND(F258*(N258),2)</f>
        <v>0</v>
      </c>
      <c r="K258" s="150">
        <f>ROUND(F258*(O258),2)</f>
        <v>0</v>
      </c>
      <c r="L258" s="150">
        <f>ROUND(F258*(G258),2)</f>
        <v>0</v>
      </c>
      <c r="M258" s="150">
        <f>ROUND(F258*(H258),2)</f>
        <v>0</v>
      </c>
      <c r="N258" s="150">
        <v>0</v>
      </c>
      <c r="O258" s="150"/>
      <c r="P258" s="155">
        <v>0</v>
      </c>
      <c r="Q258" s="155"/>
      <c r="R258" s="155">
        <v>0</v>
      </c>
      <c r="S258" s="155">
        <f>ROUND(F258*(P258),3)</f>
        <v>0</v>
      </c>
      <c r="T258" s="151"/>
      <c r="U258" s="151"/>
      <c r="V258" s="155">
        <f>ROUND(F258*(X258),3)</f>
        <v>0</v>
      </c>
      <c r="X258">
        <v>0</v>
      </c>
      <c r="Z258">
        <v>0</v>
      </c>
    </row>
    <row r="259" spans="1:26" ht="25.05" customHeight="1" x14ac:dyDescent="0.3">
      <c r="A259" s="162">
        <v>207</v>
      </c>
      <c r="B259" s="157" t="s">
        <v>523</v>
      </c>
      <c r="C259" s="163" t="s">
        <v>565</v>
      </c>
      <c r="D259" s="157" t="s">
        <v>566</v>
      </c>
      <c r="E259" s="157" t="s">
        <v>144</v>
      </c>
      <c r="F259" s="158">
        <v>99.855000000000004</v>
      </c>
      <c r="G259" s="164"/>
      <c r="H259" s="164"/>
      <c r="I259" s="159">
        <f>ROUND(F259*(G259+H259),2)</f>
        <v>0</v>
      </c>
      <c r="J259" s="157">
        <f>ROUND(F259*(N259),2)</f>
        <v>0</v>
      </c>
      <c r="K259" s="160">
        <f>ROUND(F259*(O259),2)</f>
        <v>0</v>
      </c>
      <c r="L259" s="160">
        <f>ROUND(F259*(G259),2)</f>
        <v>0</v>
      </c>
      <c r="M259" s="160">
        <f>ROUND(F259*(H259),2)</f>
        <v>0</v>
      </c>
      <c r="N259" s="160">
        <v>0</v>
      </c>
      <c r="O259" s="160"/>
      <c r="P259" s="165">
        <v>0</v>
      </c>
      <c r="Q259" s="165"/>
      <c r="R259" s="165">
        <v>0</v>
      </c>
      <c r="S259" s="165">
        <f>ROUND(F259*(P259),3)</f>
        <v>0</v>
      </c>
      <c r="T259" s="161"/>
      <c r="U259" s="161"/>
      <c r="V259" s="165">
        <f>ROUND(F259*(X259),3)</f>
        <v>0</v>
      </c>
      <c r="X259">
        <v>0</v>
      </c>
      <c r="Z259">
        <v>0</v>
      </c>
    </row>
    <row r="260" spans="1:26" ht="25.05" customHeight="1" x14ac:dyDescent="0.3">
      <c r="A260" s="162">
        <v>208</v>
      </c>
      <c r="B260" s="157" t="s">
        <v>523</v>
      </c>
      <c r="C260" s="163" t="s">
        <v>567</v>
      </c>
      <c r="D260" s="157" t="s">
        <v>568</v>
      </c>
      <c r="E260" s="157" t="s">
        <v>245</v>
      </c>
      <c r="F260" s="158">
        <v>1</v>
      </c>
      <c r="G260" s="164"/>
      <c r="H260" s="164"/>
      <c r="I260" s="159">
        <f>ROUND(F260*(G260+H260),2)</f>
        <v>0</v>
      </c>
      <c r="J260" s="157">
        <f>ROUND(F260*(N260),2)</f>
        <v>0</v>
      </c>
      <c r="K260" s="160">
        <f>ROUND(F260*(O260),2)</f>
        <v>0</v>
      </c>
      <c r="L260" s="160">
        <f>ROUND(F260*(G260),2)</f>
        <v>0</v>
      </c>
      <c r="M260" s="160">
        <f>ROUND(F260*(H260),2)</f>
        <v>0</v>
      </c>
      <c r="N260" s="160">
        <v>0</v>
      </c>
      <c r="O260" s="160"/>
      <c r="P260" s="165">
        <v>0</v>
      </c>
      <c r="Q260" s="165"/>
      <c r="R260" s="165">
        <v>0</v>
      </c>
      <c r="S260" s="165">
        <f>ROUND(F260*(P260),3)</f>
        <v>0</v>
      </c>
      <c r="T260" s="161"/>
      <c r="U260" s="161"/>
      <c r="V260" s="165">
        <f>ROUND(F260*(X260),3)</f>
        <v>0</v>
      </c>
      <c r="X260">
        <v>0</v>
      </c>
      <c r="Z260">
        <v>0</v>
      </c>
    </row>
    <row r="261" spans="1:26" x14ac:dyDescent="0.3">
      <c r="A261" s="54"/>
      <c r="B261" s="54"/>
      <c r="C261" s="146" t="s">
        <v>559</v>
      </c>
      <c r="D261" s="145" t="s">
        <v>80</v>
      </c>
      <c r="E261" s="54"/>
      <c r="F261" s="144"/>
      <c r="G261" s="132">
        <f>ROUND((SUM(L256:L260))/1,2)</f>
        <v>0</v>
      </c>
      <c r="H261" s="132">
        <f>ROUND((SUM(M256:M260))/1,2)</f>
        <v>0</v>
      </c>
      <c r="I261" s="132">
        <f>ROUND((SUM(I256:I260))/1,2)</f>
        <v>0</v>
      </c>
      <c r="J261" s="54"/>
      <c r="K261" s="54"/>
      <c r="L261" s="54">
        <f>ROUND((SUM(L256:L260))/1,2)</f>
        <v>0</v>
      </c>
      <c r="M261" s="54">
        <f>ROUND((SUM(M256:M260))/1,2)</f>
        <v>0</v>
      </c>
      <c r="N261" s="54"/>
      <c r="O261" s="54"/>
      <c r="P261" s="156"/>
      <c r="Q261" s="54"/>
      <c r="R261" s="54"/>
      <c r="S261" s="156">
        <f>ROUND((SUM(S256:S260))/1,2)</f>
        <v>0</v>
      </c>
      <c r="T261" s="123"/>
      <c r="U261" s="123"/>
      <c r="V261" s="156">
        <f>ROUND((SUM(V256:V260))/1,2)</f>
        <v>0</v>
      </c>
      <c r="W261" s="123"/>
      <c r="X261" s="123"/>
      <c r="Y261" s="123"/>
      <c r="Z261" s="123"/>
    </row>
    <row r="262" spans="1:26" x14ac:dyDescent="0.3">
      <c r="A262" s="1"/>
      <c r="B262" s="1"/>
      <c r="C262" s="1"/>
      <c r="D262" s="1"/>
      <c r="E262" s="1"/>
      <c r="F262" s="138"/>
      <c r="G262" s="139"/>
      <c r="H262" s="139"/>
      <c r="I262" s="139"/>
      <c r="J262" s="1"/>
      <c r="K262" s="1"/>
      <c r="L262" s="1"/>
      <c r="M262" s="1"/>
      <c r="N262" s="1"/>
      <c r="O262" s="1"/>
      <c r="P262" s="1"/>
      <c r="Q262" s="1"/>
      <c r="R262" s="1"/>
      <c r="S262" s="1"/>
      <c r="V262" s="1"/>
    </row>
    <row r="263" spans="1:26" x14ac:dyDescent="0.3">
      <c r="A263" s="54"/>
      <c r="B263" s="54"/>
      <c r="C263" s="146" t="s">
        <v>569</v>
      </c>
      <c r="D263" s="145" t="s">
        <v>81</v>
      </c>
      <c r="E263" s="54"/>
      <c r="F263" s="144"/>
      <c r="G263" s="67"/>
      <c r="H263" s="67"/>
      <c r="I263" s="67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123"/>
      <c r="U263" s="123"/>
      <c r="V263" s="54"/>
      <c r="W263" s="123"/>
      <c r="X263" s="123"/>
      <c r="Y263" s="123"/>
      <c r="Z263" s="123"/>
    </row>
    <row r="264" spans="1:26" ht="25.05" customHeight="1" x14ac:dyDescent="0.3">
      <c r="A264" s="152">
        <v>209</v>
      </c>
      <c r="B264" s="147" t="s">
        <v>570</v>
      </c>
      <c r="C264" s="153" t="s">
        <v>571</v>
      </c>
      <c r="D264" s="147" t="s">
        <v>572</v>
      </c>
      <c r="E264" s="147" t="s">
        <v>144</v>
      </c>
      <c r="F264" s="148">
        <v>42.9</v>
      </c>
      <c r="G264" s="154"/>
      <c r="H264" s="154"/>
      <c r="I264" s="149">
        <f>ROUND(F264*(G264+H264),2)</f>
        <v>0</v>
      </c>
      <c r="J264" s="147">
        <f>ROUND(F264*(N264),2)</f>
        <v>0</v>
      </c>
      <c r="K264" s="150">
        <f>ROUND(F264*(O264),2)</f>
        <v>0</v>
      </c>
      <c r="L264" s="150">
        <f>ROUND(F264*(G264),2)</f>
        <v>0</v>
      </c>
      <c r="M264" s="150">
        <f>ROUND(F264*(H264),2)</f>
        <v>0</v>
      </c>
      <c r="N264" s="150">
        <v>0</v>
      </c>
      <c r="O264" s="150"/>
      <c r="P264" s="155">
        <v>2.1999999999999999E-2</v>
      </c>
      <c r="Q264" s="155"/>
      <c r="R264" s="155">
        <v>2.1999999999999999E-2</v>
      </c>
      <c r="S264" s="155">
        <f>ROUND(F264*(P264),3)</f>
        <v>0.94399999999999995</v>
      </c>
      <c r="T264" s="151"/>
      <c r="U264" s="151"/>
      <c r="V264" s="155">
        <f>ROUND(F264*(X264),3)</f>
        <v>0</v>
      </c>
      <c r="X264">
        <v>0</v>
      </c>
      <c r="Z264">
        <v>0</v>
      </c>
    </row>
    <row r="265" spans="1:26" ht="25.05" customHeight="1" x14ac:dyDescent="0.3">
      <c r="A265" s="152">
        <v>210</v>
      </c>
      <c r="B265" s="147" t="s">
        <v>570</v>
      </c>
      <c r="C265" s="153" t="s">
        <v>573</v>
      </c>
      <c r="D265" s="147" t="s">
        <v>574</v>
      </c>
      <c r="E265" s="147" t="s">
        <v>575</v>
      </c>
      <c r="F265" s="148">
        <v>47.17</v>
      </c>
      <c r="G265" s="154"/>
      <c r="H265" s="154"/>
      <c r="I265" s="149">
        <f>ROUND(F265*(G265+H265),2)</f>
        <v>0</v>
      </c>
      <c r="J265" s="147">
        <f>ROUND(F265*(N265),2)</f>
        <v>0</v>
      </c>
      <c r="K265" s="150">
        <f>ROUND(F265*(O265),2)</f>
        <v>0</v>
      </c>
      <c r="L265" s="150">
        <f>ROUND(F265*(G265),2)</f>
        <v>0</v>
      </c>
      <c r="M265" s="150">
        <f>ROUND(F265*(H265),2)</f>
        <v>0</v>
      </c>
      <c r="N265" s="150">
        <v>0</v>
      </c>
      <c r="O265" s="150"/>
      <c r="P265" s="155">
        <v>2.1999999999999999E-2</v>
      </c>
      <c r="Q265" s="155"/>
      <c r="R265" s="155">
        <v>2.1999999999999999E-2</v>
      </c>
      <c r="S265" s="155">
        <f>ROUND(F265*(P265),3)</f>
        <v>1.038</v>
      </c>
      <c r="T265" s="151"/>
      <c r="U265" s="151"/>
      <c r="V265" s="155">
        <f>ROUND(F265*(X265),3)</f>
        <v>0</v>
      </c>
      <c r="X265">
        <v>0</v>
      </c>
      <c r="Z265">
        <v>0</v>
      </c>
    </row>
    <row r="266" spans="1:26" ht="25.05" customHeight="1" x14ac:dyDescent="0.3">
      <c r="A266" s="152">
        <v>211</v>
      </c>
      <c r="B266" s="147" t="s">
        <v>570</v>
      </c>
      <c r="C266" s="153" t="s">
        <v>576</v>
      </c>
      <c r="D266" s="147" t="s">
        <v>577</v>
      </c>
      <c r="E266" s="147" t="s">
        <v>144</v>
      </c>
      <c r="F266" s="148">
        <v>52.369</v>
      </c>
      <c r="G266" s="154"/>
      <c r="H266" s="154"/>
      <c r="I266" s="149">
        <f>ROUND(F266*(G266+H266),2)</f>
        <v>0</v>
      </c>
      <c r="J266" s="147">
        <f>ROUND(F266*(N266),2)</f>
        <v>0</v>
      </c>
      <c r="K266" s="150">
        <f>ROUND(F266*(O266),2)</f>
        <v>0</v>
      </c>
      <c r="L266" s="150">
        <f>ROUND(F266*(G266),2)</f>
        <v>0</v>
      </c>
      <c r="M266" s="150">
        <f>ROUND(F266*(H266),2)</f>
        <v>0</v>
      </c>
      <c r="N266" s="150">
        <v>0</v>
      </c>
      <c r="O266" s="150"/>
      <c r="P266" s="155">
        <v>2.1999999999999999E-2</v>
      </c>
      <c r="Q266" s="155"/>
      <c r="R266" s="155">
        <v>2.1999999999999999E-2</v>
      </c>
      <c r="S266" s="155">
        <f>ROUND(F266*(P266),3)</f>
        <v>1.1519999999999999</v>
      </c>
      <c r="T266" s="151"/>
      <c r="U266" s="151"/>
      <c r="V266" s="155">
        <f>ROUND(F266*(X266),3)</f>
        <v>0</v>
      </c>
      <c r="X266">
        <v>0</v>
      </c>
      <c r="Z266">
        <v>0</v>
      </c>
    </row>
    <row r="267" spans="1:26" ht="25.05" customHeight="1" x14ac:dyDescent="0.3">
      <c r="A267" s="152">
        <v>212</v>
      </c>
      <c r="B267" s="147" t="s">
        <v>570</v>
      </c>
      <c r="C267" s="153" t="s">
        <v>578</v>
      </c>
      <c r="D267" s="147" t="s">
        <v>579</v>
      </c>
      <c r="E267" s="147" t="s">
        <v>144</v>
      </c>
      <c r="F267" s="148">
        <v>12.14</v>
      </c>
      <c r="G267" s="154"/>
      <c r="H267" s="154"/>
      <c r="I267" s="149">
        <f>ROUND(F267*(G267+H267),2)</f>
        <v>0</v>
      </c>
      <c r="J267" s="147">
        <f>ROUND(F267*(N267),2)</f>
        <v>0</v>
      </c>
      <c r="K267" s="150">
        <f>ROUND(F267*(O267),2)</f>
        <v>0</v>
      </c>
      <c r="L267" s="150">
        <f>ROUND(F267*(G267),2)</f>
        <v>0</v>
      </c>
      <c r="M267" s="150">
        <f>ROUND(F267*(H267),2)</f>
        <v>0</v>
      </c>
      <c r="N267" s="150">
        <v>0</v>
      </c>
      <c r="O267" s="150"/>
      <c r="P267" s="155">
        <v>2.1999999999999999E-2</v>
      </c>
      <c r="Q267" s="155"/>
      <c r="R267" s="155">
        <v>2.1999999999999999E-2</v>
      </c>
      <c r="S267" s="155">
        <f>ROUND(F267*(P267),3)</f>
        <v>0.26700000000000002</v>
      </c>
      <c r="T267" s="151"/>
      <c r="U267" s="151"/>
      <c r="V267" s="155">
        <f>ROUND(F267*(X267),3)</f>
        <v>0</v>
      </c>
      <c r="X267">
        <v>0</v>
      </c>
      <c r="Z267">
        <v>0</v>
      </c>
    </row>
    <row r="268" spans="1:26" ht="25.05" customHeight="1" x14ac:dyDescent="0.3">
      <c r="A268" s="152">
        <v>213</v>
      </c>
      <c r="B268" s="147" t="s">
        <v>570</v>
      </c>
      <c r="C268" s="153" t="s">
        <v>580</v>
      </c>
      <c r="D268" s="147" t="s">
        <v>581</v>
      </c>
      <c r="E268" s="147" t="s">
        <v>144</v>
      </c>
      <c r="F268" s="148">
        <v>40.228999999999999</v>
      </c>
      <c r="G268" s="154"/>
      <c r="H268" s="154"/>
      <c r="I268" s="149">
        <f>ROUND(F268*(G268+H268),2)</f>
        <v>0</v>
      </c>
      <c r="J268" s="147">
        <f>ROUND(F268*(N268),2)</f>
        <v>0</v>
      </c>
      <c r="K268" s="150">
        <f>ROUND(F268*(O268),2)</f>
        <v>0</v>
      </c>
      <c r="L268" s="150">
        <f>ROUND(F268*(G268),2)</f>
        <v>0</v>
      </c>
      <c r="M268" s="150">
        <f>ROUND(F268*(H268),2)</f>
        <v>0</v>
      </c>
      <c r="N268" s="150">
        <v>0</v>
      </c>
      <c r="O268" s="150"/>
      <c r="P268" s="155">
        <v>2.1999999999999999E-2</v>
      </c>
      <c r="Q268" s="155"/>
      <c r="R268" s="155">
        <v>2.1999999999999999E-2</v>
      </c>
      <c r="S268" s="155">
        <f>ROUND(F268*(P268),3)</f>
        <v>0.88500000000000001</v>
      </c>
      <c r="T268" s="151"/>
      <c r="U268" s="151"/>
      <c r="V268" s="155">
        <f>ROUND(F268*(X268),3)</f>
        <v>0</v>
      </c>
      <c r="X268">
        <v>0</v>
      </c>
      <c r="Z268">
        <v>0</v>
      </c>
    </row>
    <row r="269" spans="1:26" x14ac:dyDescent="0.3">
      <c r="A269" s="54"/>
      <c r="B269" s="54"/>
      <c r="C269" s="146" t="s">
        <v>569</v>
      </c>
      <c r="D269" s="145" t="s">
        <v>81</v>
      </c>
      <c r="E269" s="54"/>
      <c r="F269" s="54"/>
      <c r="G269" s="132">
        <f>ROUND((SUM(L263:L268))/1,2)</f>
        <v>0</v>
      </c>
      <c r="H269" s="132">
        <f>ROUND((SUM(M263:M268))/1,2)</f>
        <v>0</v>
      </c>
      <c r="I269" s="132">
        <f>ROUND((SUM(I263:I268))/1,2)</f>
        <v>0</v>
      </c>
      <c r="J269" s="54"/>
      <c r="K269" s="54"/>
      <c r="L269" s="54">
        <f>ROUND((SUM(L263:L268))/1,2)</f>
        <v>0</v>
      </c>
      <c r="M269" s="54">
        <f>ROUND((SUM(M263:M268))/1,2)</f>
        <v>0</v>
      </c>
      <c r="N269" s="54"/>
      <c r="O269" s="54"/>
      <c r="P269" s="156"/>
      <c r="Q269" s="54"/>
      <c r="R269" s="54"/>
      <c r="S269" s="156">
        <f>ROUND((SUM(S263:S268))/1,2)</f>
        <v>4.29</v>
      </c>
      <c r="T269" s="123"/>
      <c r="U269" s="123"/>
      <c r="V269" s="156">
        <f>ROUND((SUM(V263:V268))/1,2)</f>
        <v>0</v>
      </c>
      <c r="W269" s="123"/>
      <c r="X269" s="123"/>
      <c r="Y269" s="123"/>
      <c r="Z269" s="123"/>
    </row>
    <row r="270" spans="1:26" x14ac:dyDescent="0.3">
      <c r="A270" s="1"/>
      <c r="B270" s="1"/>
      <c r="C270" s="1"/>
      <c r="D270" s="1"/>
      <c r="E270" s="1"/>
      <c r="F270" s="1"/>
      <c r="G270" s="139"/>
      <c r="H270" s="13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V270" s="1"/>
    </row>
    <row r="271" spans="1:26" x14ac:dyDescent="0.3">
      <c r="A271" s="54"/>
      <c r="B271" s="54"/>
      <c r="C271" s="146" t="s">
        <v>582</v>
      </c>
      <c r="D271" s="145" t="s">
        <v>82</v>
      </c>
      <c r="E271" s="54"/>
      <c r="F271" s="54"/>
      <c r="G271" s="67"/>
      <c r="H271" s="67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123"/>
      <c r="U271" s="123"/>
      <c r="V271" s="54"/>
      <c r="W271" s="123"/>
      <c r="X271" s="123"/>
      <c r="Y271" s="123"/>
      <c r="Z271" s="123"/>
    </row>
    <row r="272" spans="1:26" ht="25.05" customHeight="1" x14ac:dyDescent="0.3">
      <c r="A272" s="152">
        <v>214</v>
      </c>
      <c r="B272" s="147" t="s">
        <v>583</v>
      </c>
      <c r="C272" s="153" t="s">
        <v>584</v>
      </c>
      <c r="D272" s="147" t="s">
        <v>585</v>
      </c>
      <c r="E272" s="147" t="s">
        <v>144</v>
      </c>
      <c r="F272" s="148">
        <v>5820.75</v>
      </c>
      <c r="G272" s="154"/>
      <c r="H272" s="154"/>
      <c r="I272" s="149">
        <f t="shared" ref="I272:I279" si="56">ROUND(F272*(G272+H272),2)</f>
        <v>0</v>
      </c>
      <c r="J272" s="147">
        <f t="shared" ref="J272:J279" si="57">ROUND(F272*(N272),2)</f>
        <v>0</v>
      </c>
      <c r="K272" s="150">
        <f t="shared" ref="K272:K279" si="58">ROUND(F272*(O272),2)</f>
        <v>0</v>
      </c>
      <c r="L272" s="150">
        <f t="shared" ref="L272:L279" si="59">ROUND(F272*(G272),2)</f>
        <v>0</v>
      </c>
      <c r="M272" s="150">
        <f t="shared" ref="M272:M279" si="60">ROUND(F272*(H272),2)</f>
        <v>0</v>
      </c>
      <c r="N272" s="150">
        <v>0</v>
      </c>
      <c r="O272" s="150"/>
      <c r="P272" s="155">
        <v>0</v>
      </c>
      <c r="Q272" s="155"/>
      <c r="R272" s="155">
        <v>0</v>
      </c>
      <c r="S272" s="155">
        <f t="shared" ref="S272:S279" si="61">ROUND(F272*(P272),3)</f>
        <v>0</v>
      </c>
      <c r="T272" s="151"/>
      <c r="U272" s="151"/>
      <c r="V272" s="155">
        <f t="shared" ref="V272:V279" si="62">ROUND(F272*(X272),3)</f>
        <v>0</v>
      </c>
      <c r="X272">
        <v>0</v>
      </c>
      <c r="Z272">
        <v>0</v>
      </c>
    </row>
    <row r="273" spans="1:26" ht="25.05" customHeight="1" x14ac:dyDescent="0.3">
      <c r="A273" s="152">
        <v>215</v>
      </c>
      <c r="B273" s="147" t="s">
        <v>583</v>
      </c>
      <c r="C273" s="153" t="s">
        <v>586</v>
      </c>
      <c r="D273" s="147" t="s">
        <v>587</v>
      </c>
      <c r="E273" s="147" t="s">
        <v>144</v>
      </c>
      <c r="F273" s="148">
        <v>5820.75</v>
      </c>
      <c r="G273" s="154"/>
      <c r="H273" s="154"/>
      <c r="I273" s="149">
        <f t="shared" si="56"/>
        <v>0</v>
      </c>
      <c r="J273" s="147">
        <f t="shared" si="57"/>
        <v>0</v>
      </c>
      <c r="K273" s="150">
        <f t="shared" si="58"/>
        <v>0</v>
      </c>
      <c r="L273" s="150">
        <f t="shared" si="59"/>
        <v>0</v>
      </c>
      <c r="M273" s="150">
        <f t="shared" si="60"/>
        <v>0</v>
      </c>
      <c r="N273" s="150">
        <v>0</v>
      </c>
      <c r="O273" s="150"/>
      <c r="P273" s="155">
        <v>0</v>
      </c>
      <c r="Q273" s="155"/>
      <c r="R273" s="155">
        <v>0</v>
      </c>
      <c r="S273" s="155">
        <f t="shared" si="61"/>
        <v>0</v>
      </c>
      <c r="T273" s="151"/>
      <c r="U273" s="151"/>
      <c r="V273" s="155">
        <f t="shared" si="62"/>
        <v>0</v>
      </c>
      <c r="X273">
        <v>0</v>
      </c>
      <c r="Z273">
        <v>0</v>
      </c>
    </row>
    <row r="274" spans="1:26" ht="25.05" customHeight="1" x14ac:dyDescent="0.3">
      <c r="A274" s="152">
        <v>216</v>
      </c>
      <c r="B274" s="147" t="s">
        <v>583</v>
      </c>
      <c r="C274" s="153" t="s">
        <v>588</v>
      </c>
      <c r="D274" s="147" t="s">
        <v>589</v>
      </c>
      <c r="E274" s="147" t="s">
        <v>144</v>
      </c>
      <c r="F274" s="148">
        <v>5820.75</v>
      </c>
      <c r="G274" s="154"/>
      <c r="H274" s="154"/>
      <c r="I274" s="149">
        <f t="shared" si="56"/>
        <v>0</v>
      </c>
      <c r="J274" s="147">
        <f t="shared" si="57"/>
        <v>0</v>
      </c>
      <c r="K274" s="150">
        <f t="shared" si="58"/>
        <v>0</v>
      </c>
      <c r="L274" s="150">
        <f t="shared" si="59"/>
        <v>0</v>
      </c>
      <c r="M274" s="150">
        <f t="shared" si="60"/>
        <v>0</v>
      </c>
      <c r="N274" s="150">
        <v>0</v>
      </c>
      <c r="O274" s="150"/>
      <c r="P274" s="155">
        <v>0</v>
      </c>
      <c r="Q274" s="155"/>
      <c r="R274" s="155">
        <v>0</v>
      </c>
      <c r="S274" s="155">
        <f t="shared" si="61"/>
        <v>0</v>
      </c>
      <c r="T274" s="151"/>
      <c r="U274" s="151"/>
      <c r="V274" s="155">
        <f t="shared" si="62"/>
        <v>0</v>
      </c>
      <c r="X274">
        <v>0</v>
      </c>
      <c r="Z274">
        <v>0</v>
      </c>
    </row>
    <row r="275" spans="1:26" ht="25.05" customHeight="1" x14ac:dyDescent="0.3">
      <c r="A275" s="152">
        <v>217</v>
      </c>
      <c r="B275" s="147" t="s">
        <v>583</v>
      </c>
      <c r="C275" s="153" t="s">
        <v>590</v>
      </c>
      <c r="D275" s="147" t="s">
        <v>591</v>
      </c>
      <c r="E275" s="147" t="s">
        <v>144</v>
      </c>
      <c r="F275" s="148">
        <v>99.727999999999994</v>
      </c>
      <c r="G275" s="154"/>
      <c r="H275" s="154"/>
      <c r="I275" s="149">
        <f t="shared" si="56"/>
        <v>0</v>
      </c>
      <c r="J275" s="147">
        <f t="shared" si="57"/>
        <v>0</v>
      </c>
      <c r="K275" s="150">
        <f t="shared" si="58"/>
        <v>0</v>
      </c>
      <c r="L275" s="150">
        <f t="shared" si="59"/>
        <v>0</v>
      </c>
      <c r="M275" s="150">
        <f t="shared" si="60"/>
        <v>0</v>
      </c>
      <c r="N275" s="150">
        <v>0</v>
      </c>
      <c r="O275" s="150"/>
      <c r="P275" s="155">
        <v>4.6000000000000001E-4</v>
      </c>
      <c r="Q275" s="155"/>
      <c r="R275" s="155">
        <v>4.6000000000000001E-4</v>
      </c>
      <c r="S275" s="155">
        <f t="shared" si="61"/>
        <v>4.5999999999999999E-2</v>
      </c>
      <c r="T275" s="151"/>
      <c r="U275" s="151"/>
      <c r="V275" s="155">
        <f t="shared" si="62"/>
        <v>0</v>
      </c>
      <c r="X275">
        <v>0</v>
      </c>
      <c r="Z275">
        <v>0</v>
      </c>
    </row>
    <row r="276" spans="1:26" ht="25.05" customHeight="1" x14ac:dyDescent="0.3">
      <c r="A276" s="152">
        <v>218</v>
      </c>
      <c r="B276" s="147" t="s">
        <v>583</v>
      </c>
      <c r="C276" s="153" t="s">
        <v>592</v>
      </c>
      <c r="D276" s="147" t="s">
        <v>593</v>
      </c>
      <c r="E276" s="147" t="s">
        <v>144</v>
      </c>
      <c r="F276" s="148">
        <v>171.6</v>
      </c>
      <c r="G276" s="154"/>
      <c r="H276" s="154"/>
      <c r="I276" s="149">
        <f t="shared" si="56"/>
        <v>0</v>
      </c>
      <c r="J276" s="147">
        <f t="shared" si="57"/>
        <v>0</v>
      </c>
      <c r="K276" s="150">
        <f t="shared" si="58"/>
        <v>0</v>
      </c>
      <c r="L276" s="150">
        <f t="shared" si="59"/>
        <v>0</v>
      </c>
      <c r="M276" s="150">
        <f t="shared" si="60"/>
        <v>0</v>
      </c>
      <c r="N276" s="150">
        <v>0</v>
      </c>
      <c r="O276" s="150"/>
      <c r="P276" s="155">
        <v>3.3E-4</v>
      </c>
      <c r="Q276" s="155"/>
      <c r="R276" s="155">
        <v>3.3E-4</v>
      </c>
      <c r="S276" s="155">
        <f t="shared" si="61"/>
        <v>5.7000000000000002E-2</v>
      </c>
      <c r="T276" s="151"/>
      <c r="U276" s="151"/>
      <c r="V276" s="155">
        <f t="shared" si="62"/>
        <v>0</v>
      </c>
      <c r="X276">
        <v>0</v>
      </c>
      <c r="Z276">
        <v>0</v>
      </c>
    </row>
    <row r="277" spans="1:26" ht="25.05" customHeight="1" x14ac:dyDescent="0.3">
      <c r="A277" s="152">
        <v>219</v>
      </c>
      <c r="B277" s="147" t="s">
        <v>583</v>
      </c>
      <c r="C277" s="153" t="s">
        <v>594</v>
      </c>
      <c r="D277" s="147" t="s">
        <v>595</v>
      </c>
      <c r="E277" s="147" t="s">
        <v>144</v>
      </c>
      <c r="F277" s="148">
        <v>13.77</v>
      </c>
      <c r="G277" s="154"/>
      <c r="H277" s="154"/>
      <c r="I277" s="149">
        <f t="shared" si="56"/>
        <v>0</v>
      </c>
      <c r="J277" s="147">
        <f t="shared" si="57"/>
        <v>0</v>
      </c>
      <c r="K277" s="150">
        <f t="shared" si="58"/>
        <v>0</v>
      </c>
      <c r="L277" s="150">
        <f t="shared" si="59"/>
        <v>0</v>
      </c>
      <c r="M277" s="150">
        <f t="shared" si="60"/>
        <v>0</v>
      </c>
      <c r="N277" s="150">
        <v>0</v>
      </c>
      <c r="O277" s="150"/>
      <c r="P277" s="155">
        <v>3.5E-4</v>
      </c>
      <c r="Q277" s="155"/>
      <c r="R277" s="155">
        <v>3.5E-4</v>
      </c>
      <c r="S277" s="155">
        <f t="shared" si="61"/>
        <v>5.0000000000000001E-3</v>
      </c>
      <c r="T277" s="151"/>
      <c r="U277" s="151"/>
      <c r="V277" s="155">
        <f t="shared" si="62"/>
        <v>0</v>
      </c>
      <c r="X277">
        <v>0</v>
      </c>
      <c r="Z277">
        <v>0</v>
      </c>
    </row>
    <row r="278" spans="1:26" ht="25.05" customHeight="1" x14ac:dyDescent="0.3">
      <c r="A278" s="152">
        <v>220</v>
      </c>
      <c r="B278" s="147" t="s">
        <v>583</v>
      </c>
      <c r="C278" s="153" t="s">
        <v>596</v>
      </c>
      <c r="D278" s="147" t="s">
        <v>597</v>
      </c>
      <c r="E278" s="147" t="s">
        <v>144</v>
      </c>
      <c r="F278" s="148">
        <v>13.77</v>
      </c>
      <c r="G278" s="154"/>
      <c r="H278" s="154"/>
      <c r="I278" s="149">
        <f t="shared" si="56"/>
        <v>0</v>
      </c>
      <c r="J278" s="147">
        <f t="shared" si="57"/>
        <v>0</v>
      </c>
      <c r="K278" s="150">
        <f t="shared" si="58"/>
        <v>0</v>
      </c>
      <c r="L278" s="150">
        <f t="shared" si="59"/>
        <v>0</v>
      </c>
      <c r="M278" s="150">
        <f t="shared" si="60"/>
        <v>0</v>
      </c>
      <c r="N278" s="150">
        <v>0</v>
      </c>
      <c r="O278" s="150"/>
      <c r="P278" s="155">
        <v>2.0000000000000001E-4</v>
      </c>
      <c r="Q278" s="155"/>
      <c r="R278" s="155">
        <v>2.0000000000000001E-4</v>
      </c>
      <c r="S278" s="155">
        <f t="shared" si="61"/>
        <v>3.0000000000000001E-3</v>
      </c>
      <c r="T278" s="151"/>
      <c r="U278" s="151"/>
      <c r="V278" s="155">
        <f t="shared" si="62"/>
        <v>0</v>
      </c>
      <c r="X278">
        <v>0</v>
      </c>
      <c r="Z278">
        <v>0</v>
      </c>
    </row>
    <row r="279" spans="1:26" ht="25.05" customHeight="1" x14ac:dyDescent="0.3">
      <c r="A279" s="152">
        <v>221</v>
      </c>
      <c r="B279" s="147" t="s">
        <v>598</v>
      </c>
      <c r="C279" s="153" t="s">
        <v>599</v>
      </c>
      <c r="D279" s="147" t="s">
        <v>600</v>
      </c>
      <c r="E279" s="147" t="s">
        <v>144</v>
      </c>
      <c r="F279" s="148">
        <v>5655</v>
      </c>
      <c r="G279" s="154"/>
      <c r="H279" s="154"/>
      <c r="I279" s="149">
        <f t="shared" si="56"/>
        <v>0</v>
      </c>
      <c r="J279" s="147">
        <f t="shared" si="57"/>
        <v>0</v>
      </c>
      <c r="K279" s="150">
        <f t="shared" si="58"/>
        <v>0</v>
      </c>
      <c r="L279" s="150">
        <f t="shared" si="59"/>
        <v>0</v>
      </c>
      <c r="M279" s="150">
        <f t="shared" si="60"/>
        <v>0</v>
      </c>
      <c r="N279" s="150">
        <v>0</v>
      </c>
      <c r="O279" s="150"/>
      <c r="P279" s="155">
        <v>0</v>
      </c>
      <c r="Q279" s="155"/>
      <c r="R279" s="155">
        <v>0</v>
      </c>
      <c r="S279" s="155">
        <f t="shared" si="61"/>
        <v>0</v>
      </c>
      <c r="T279" s="151"/>
      <c r="U279" s="151"/>
      <c r="V279" s="155">
        <f t="shared" si="62"/>
        <v>0</v>
      </c>
      <c r="X279">
        <v>0</v>
      </c>
      <c r="Z279">
        <v>0</v>
      </c>
    </row>
    <row r="280" spans="1:26" x14ac:dyDescent="0.3">
      <c r="A280" s="54"/>
      <c r="B280" s="54"/>
      <c r="C280" s="146" t="s">
        <v>582</v>
      </c>
      <c r="D280" s="145" t="s">
        <v>82</v>
      </c>
      <c r="E280" s="54"/>
      <c r="F280" s="54"/>
      <c r="G280" s="132">
        <f>ROUND((SUM(L271:L279))/1,2)</f>
        <v>0</v>
      </c>
      <c r="H280" s="132">
        <f>ROUND((SUM(M271:M279))/1,2)</f>
        <v>0</v>
      </c>
      <c r="I280" s="132">
        <f>ROUND((SUM(I271:I279))/1,2)</f>
        <v>0</v>
      </c>
      <c r="J280" s="54"/>
      <c r="K280" s="54"/>
      <c r="L280" s="54">
        <f>ROUND((SUM(L271:L279))/1,2)</f>
        <v>0</v>
      </c>
      <c r="M280" s="54">
        <f>ROUND((SUM(M271:M279))/1,2)</f>
        <v>0</v>
      </c>
      <c r="N280" s="54"/>
      <c r="O280" s="54"/>
      <c r="P280" s="156"/>
      <c r="Q280" s="54"/>
      <c r="R280" s="54"/>
      <c r="S280" s="156">
        <f>ROUND((SUM(S271:S279))/1,2)</f>
        <v>0.11</v>
      </c>
      <c r="T280" s="123"/>
      <c r="U280" s="123"/>
      <c r="V280" s="156">
        <f>ROUND((SUM(V271:V279))/1,2)</f>
        <v>0</v>
      </c>
      <c r="W280" s="123"/>
      <c r="X280" s="123"/>
      <c r="Y280" s="123"/>
      <c r="Z280" s="123"/>
    </row>
    <row r="281" spans="1:26" x14ac:dyDescent="0.3">
      <c r="A281" s="1"/>
      <c r="B281" s="1"/>
      <c r="C281" s="1"/>
      <c r="D281" s="1"/>
      <c r="E281" s="1"/>
      <c r="F281" s="1"/>
      <c r="G281" s="139"/>
      <c r="H281" s="13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V281" s="1"/>
    </row>
    <row r="282" spans="1:26" x14ac:dyDescent="0.3">
      <c r="A282" s="54"/>
      <c r="B282" s="54"/>
      <c r="C282" s="146" t="s">
        <v>601</v>
      </c>
      <c r="D282" s="145" t="s">
        <v>83</v>
      </c>
      <c r="E282" s="54"/>
      <c r="F282" s="54"/>
      <c r="G282" s="67"/>
      <c r="H282" s="67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123"/>
      <c r="U282" s="123"/>
      <c r="V282" s="54"/>
      <c r="W282" s="123"/>
      <c r="X282" s="123"/>
      <c r="Y282" s="123"/>
      <c r="Z282" s="123"/>
    </row>
    <row r="283" spans="1:26" ht="34.950000000000003" customHeight="1" x14ac:dyDescent="0.3">
      <c r="A283" s="152">
        <v>222</v>
      </c>
      <c r="B283" s="147" t="s">
        <v>602</v>
      </c>
      <c r="C283" s="153" t="s">
        <v>603</v>
      </c>
      <c r="D283" s="147" t="s">
        <v>604</v>
      </c>
      <c r="E283" s="147" t="s">
        <v>144</v>
      </c>
      <c r="F283" s="148">
        <v>914.77700000000004</v>
      </c>
      <c r="G283" s="154"/>
      <c r="H283" s="154"/>
      <c r="I283" s="149">
        <f>ROUND(F283*(G283+H283),2)</f>
        <v>0</v>
      </c>
      <c r="J283" s="147">
        <f>ROUND(F283*(N283),2)</f>
        <v>0</v>
      </c>
      <c r="K283" s="150">
        <f>ROUND(F283*(O283),2)</f>
        <v>0</v>
      </c>
      <c r="L283" s="150">
        <f>ROUND(F283*(G283),2)</f>
        <v>0</v>
      </c>
      <c r="M283" s="150">
        <f>ROUND(F283*(H283),2)</f>
        <v>0</v>
      </c>
      <c r="N283" s="150">
        <v>0</v>
      </c>
      <c r="O283" s="150"/>
      <c r="P283" s="155">
        <v>1.2E-4</v>
      </c>
      <c r="Q283" s="155"/>
      <c r="R283" s="155">
        <v>1.2E-4</v>
      </c>
      <c r="S283" s="155">
        <f>ROUND(F283*(P283),3)</f>
        <v>0.11</v>
      </c>
      <c r="T283" s="151"/>
      <c r="U283" s="151"/>
      <c r="V283" s="155">
        <f>ROUND(F283*(X283),3)</f>
        <v>0</v>
      </c>
      <c r="X283">
        <v>0</v>
      </c>
      <c r="Z283">
        <v>0</v>
      </c>
    </row>
    <row r="284" spans="1:26" ht="25.05" customHeight="1" x14ac:dyDescent="0.3">
      <c r="A284" s="152">
        <v>223</v>
      </c>
      <c r="B284" s="147" t="s">
        <v>602</v>
      </c>
      <c r="C284" s="153" t="s">
        <v>605</v>
      </c>
      <c r="D284" s="147" t="s">
        <v>606</v>
      </c>
      <c r="E284" s="147" t="s">
        <v>144</v>
      </c>
      <c r="F284" s="148">
        <v>914.77719999999999</v>
      </c>
      <c r="G284" s="154"/>
      <c r="H284" s="154"/>
      <c r="I284" s="149">
        <f>ROUND(F284*(G284+H284),2)</f>
        <v>0</v>
      </c>
      <c r="J284" s="147">
        <f>ROUND(F284*(N284),2)</f>
        <v>0</v>
      </c>
      <c r="K284" s="150">
        <f>ROUND(F284*(O284),2)</f>
        <v>0</v>
      </c>
      <c r="L284" s="150">
        <f>ROUND(F284*(G284),2)</f>
        <v>0</v>
      </c>
      <c r="M284" s="150">
        <f>ROUND(F284*(H284),2)</f>
        <v>0</v>
      </c>
      <c r="N284" s="150">
        <v>0</v>
      </c>
      <c r="O284" s="150"/>
      <c r="P284" s="155">
        <v>3.3E-4</v>
      </c>
      <c r="Q284" s="155"/>
      <c r="R284" s="155">
        <v>3.3E-4</v>
      </c>
      <c r="S284" s="155">
        <f>ROUND(F284*(P284),3)</f>
        <v>0.30199999999999999</v>
      </c>
      <c r="T284" s="151"/>
      <c r="U284" s="151"/>
      <c r="V284" s="155">
        <f>ROUND(F284*(X284),3)</f>
        <v>0</v>
      </c>
      <c r="X284">
        <v>0</v>
      </c>
      <c r="Z284">
        <v>0</v>
      </c>
    </row>
    <row r="285" spans="1:26" ht="25.05" customHeight="1" x14ac:dyDescent="0.3">
      <c r="A285" s="152">
        <v>224</v>
      </c>
      <c r="B285" s="147" t="s">
        <v>607</v>
      </c>
      <c r="C285" s="153" t="s">
        <v>608</v>
      </c>
      <c r="D285" s="147" t="s">
        <v>609</v>
      </c>
      <c r="E285" s="147" t="s">
        <v>144</v>
      </c>
      <c r="F285" s="148">
        <v>914.77700000000004</v>
      </c>
      <c r="G285" s="154"/>
      <c r="H285" s="154"/>
      <c r="I285" s="149">
        <f>ROUND(F285*(G285+H285),2)</f>
        <v>0</v>
      </c>
      <c r="J285" s="147">
        <f>ROUND(F285*(N285),2)</f>
        <v>0</v>
      </c>
      <c r="K285" s="150">
        <f>ROUND(F285*(O285),2)</f>
        <v>0</v>
      </c>
      <c r="L285" s="150">
        <f>ROUND(F285*(G285),2)</f>
        <v>0</v>
      </c>
      <c r="M285" s="150">
        <f>ROUND(F285*(H285),2)</f>
        <v>0</v>
      </c>
      <c r="N285" s="150">
        <v>0</v>
      </c>
      <c r="O285" s="150"/>
      <c r="P285" s="155">
        <v>0</v>
      </c>
      <c r="Q285" s="155"/>
      <c r="R285" s="155">
        <v>0</v>
      </c>
      <c r="S285" s="155">
        <f>ROUND(F285*(P285),3)</f>
        <v>0</v>
      </c>
      <c r="T285" s="151"/>
      <c r="U285" s="151"/>
      <c r="V285" s="155">
        <f>ROUND(F285*(X285),3)</f>
        <v>0</v>
      </c>
      <c r="X285">
        <v>0</v>
      </c>
      <c r="Z285">
        <v>0</v>
      </c>
    </row>
    <row r="286" spans="1:26" x14ac:dyDescent="0.3">
      <c r="A286" s="54"/>
      <c r="B286" s="54"/>
      <c r="C286" s="146" t="s">
        <v>601</v>
      </c>
      <c r="D286" s="145" t="s">
        <v>83</v>
      </c>
      <c r="E286" s="54"/>
      <c r="F286" s="54"/>
      <c r="G286" s="132">
        <f>ROUND((SUM(L282:L285))/1,2)</f>
        <v>0</v>
      </c>
      <c r="H286" s="132">
        <f>ROUND((SUM(M282:M285))/1,2)</f>
        <v>0</v>
      </c>
      <c r="I286" s="132">
        <f>ROUND((SUM(I282:I285))/1,2)</f>
        <v>0</v>
      </c>
      <c r="J286" s="54"/>
      <c r="K286" s="54"/>
      <c r="L286" s="54">
        <f>ROUND((SUM(L282:L285))/1,2)</f>
        <v>0</v>
      </c>
      <c r="M286" s="54">
        <f>ROUND((SUM(M282:M285))/1,2)</f>
        <v>0</v>
      </c>
      <c r="N286" s="54"/>
      <c r="O286" s="54"/>
      <c r="P286" s="156"/>
      <c r="Q286" s="54"/>
      <c r="R286" s="54"/>
      <c r="S286" s="156">
        <f>ROUND((SUM(S282:S285))/1,2)</f>
        <v>0.41</v>
      </c>
      <c r="T286" s="123"/>
      <c r="U286" s="123"/>
      <c r="V286" s="156">
        <f>ROUND((SUM(V282:V285))/1,2)</f>
        <v>0</v>
      </c>
      <c r="W286" s="123"/>
      <c r="X286" s="123"/>
      <c r="Y286" s="123"/>
      <c r="Z286" s="123"/>
    </row>
    <row r="287" spans="1:26" x14ac:dyDescent="0.3">
      <c r="A287" s="1"/>
      <c r="B287" s="1"/>
      <c r="C287" s="1"/>
      <c r="D287" s="1"/>
      <c r="E287" s="1"/>
      <c r="F287" s="1"/>
      <c r="G287" s="139"/>
      <c r="H287" s="13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V287" s="1"/>
    </row>
    <row r="288" spans="1:26" x14ac:dyDescent="0.3">
      <c r="A288" s="54"/>
      <c r="B288" s="54"/>
      <c r="C288" s="54"/>
      <c r="D288" s="129" t="s">
        <v>74</v>
      </c>
      <c r="E288" s="54"/>
      <c r="F288" s="54"/>
      <c r="G288" s="132">
        <f>ROUND((SUM(L168:L287))/2,2)</f>
        <v>0</v>
      </c>
      <c r="H288" s="132">
        <f>ROUND((SUM(M168:M287))/2,2)</f>
        <v>0</v>
      </c>
      <c r="I288" s="132">
        <f>ROUND((SUM(I168:I287))/2,2)</f>
        <v>0</v>
      </c>
      <c r="J288" s="67"/>
      <c r="K288" s="54"/>
      <c r="L288" s="67">
        <f>ROUND((SUM(L168:L287))/2,2)</f>
        <v>0</v>
      </c>
      <c r="M288" s="67">
        <f>ROUND((SUM(M168:M287))/2,2)</f>
        <v>0</v>
      </c>
      <c r="N288" s="54"/>
      <c r="O288" s="54"/>
      <c r="P288" s="156"/>
      <c r="Q288" s="54"/>
      <c r="R288" s="54"/>
      <c r="S288" s="156">
        <f>ROUND((SUM(S168:S287))/2,2)</f>
        <v>17.82</v>
      </c>
      <c r="T288" s="123"/>
      <c r="U288" s="123"/>
      <c r="V288" s="156">
        <f>ROUND((SUM(V168:V287))/2,2)</f>
        <v>164.62</v>
      </c>
    </row>
    <row r="289" spans="1:26" x14ac:dyDescent="0.3">
      <c r="A289" s="1"/>
      <c r="B289" s="1"/>
      <c r="C289" s="1"/>
      <c r="D289" s="1"/>
      <c r="E289" s="1"/>
      <c r="F289" s="1"/>
      <c r="G289" s="139"/>
      <c r="H289" s="13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V289" s="1"/>
    </row>
    <row r="290" spans="1:26" x14ac:dyDescent="0.3">
      <c r="A290" s="54"/>
      <c r="B290" s="54"/>
      <c r="C290" s="54"/>
      <c r="D290" s="129" t="s">
        <v>84</v>
      </c>
      <c r="E290" s="54"/>
      <c r="F290" s="54"/>
      <c r="G290" s="67"/>
      <c r="H290" s="67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123"/>
      <c r="U290" s="123"/>
      <c r="V290" s="54"/>
      <c r="W290" s="123"/>
      <c r="X290" s="123"/>
      <c r="Y290" s="123"/>
      <c r="Z290" s="123"/>
    </row>
    <row r="291" spans="1:26" x14ac:dyDescent="0.3">
      <c r="A291" s="54"/>
      <c r="B291" s="54"/>
      <c r="C291" s="146" t="s">
        <v>610</v>
      </c>
      <c r="D291" s="145" t="s">
        <v>85</v>
      </c>
      <c r="E291" s="54"/>
      <c r="F291" s="54"/>
      <c r="G291" s="67"/>
      <c r="H291" s="67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123"/>
      <c r="U291" s="123"/>
      <c r="V291" s="54"/>
      <c r="W291" s="123"/>
      <c r="X291" s="123"/>
      <c r="Y291" s="123"/>
      <c r="Z291" s="123"/>
    </row>
    <row r="292" spans="1:26" ht="25.05" customHeight="1" x14ac:dyDescent="0.3">
      <c r="A292" s="152">
        <v>225</v>
      </c>
      <c r="B292" s="147" t="s">
        <v>516</v>
      </c>
      <c r="C292" s="153" t="s">
        <v>611</v>
      </c>
      <c r="D292" s="147" t="s">
        <v>612</v>
      </c>
      <c r="E292" s="147" t="s">
        <v>613</v>
      </c>
      <c r="F292" s="148">
        <v>1</v>
      </c>
      <c r="G292" s="154"/>
      <c r="H292" s="154"/>
      <c r="I292" s="149">
        <f>ROUND(F292*(G292+H292),2)</f>
        <v>0</v>
      </c>
      <c r="J292" s="147">
        <f>ROUND(F292*(N292),2)</f>
        <v>0</v>
      </c>
      <c r="K292" s="150">
        <f>ROUND(F292*(O292),2)</f>
        <v>0</v>
      </c>
      <c r="L292" s="150">
        <f>ROUND(F292*(G292),2)</f>
        <v>0</v>
      </c>
      <c r="M292" s="150">
        <f>ROUND(F292*(H292),2)</f>
        <v>0</v>
      </c>
      <c r="N292" s="150">
        <v>0</v>
      </c>
      <c r="O292" s="150"/>
      <c r="P292" s="155">
        <v>0</v>
      </c>
      <c r="Q292" s="155"/>
      <c r="R292" s="155">
        <v>0</v>
      </c>
      <c r="S292" s="155">
        <f>ROUND(F292*(P292),3)</f>
        <v>0</v>
      </c>
      <c r="T292" s="151"/>
      <c r="U292" s="151"/>
      <c r="V292" s="155">
        <f>ROUND(F292*(X292),3)</f>
        <v>0</v>
      </c>
      <c r="X292">
        <v>0</v>
      </c>
      <c r="Z292">
        <v>0</v>
      </c>
    </row>
    <row r="293" spans="1:26" x14ac:dyDescent="0.3">
      <c r="A293" s="54"/>
      <c r="B293" s="54"/>
      <c r="C293" s="146" t="s">
        <v>610</v>
      </c>
      <c r="D293" s="145" t="s">
        <v>85</v>
      </c>
      <c r="E293" s="54"/>
      <c r="F293" s="54"/>
      <c r="G293" s="132">
        <f>ROUND((SUM(L291:L292))/1,2)</f>
        <v>0</v>
      </c>
      <c r="H293" s="132">
        <f>ROUND((SUM(M291:M292))/1,2)</f>
        <v>0</v>
      </c>
      <c r="I293" s="132">
        <f>ROUND((SUM(I291:I292))/1,2)</f>
        <v>0</v>
      </c>
      <c r="J293" s="54"/>
      <c r="K293" s="54"/>
      <c r="L293" s="54">
        <f>ROUND((SUM(L291:L292))/1,2)</f>
        <v>0</v>
      </c>
      <c r="M293" s="54">
        <f>ROUND((SUM(M291:M292))/1,2)</f>
        <v>0</v>
      </c>
      <c r="N293" s="54"/>
      <c r="O293" s="54"/>
      <c r="P293" s="156"/>
      <c r="Q293" s="54"/>
      <c r="R293" s="54"/>
      <c r="S293" s="156">
        <f>ROUND((SUM(S291:S292))/1,2)</f>
        <v>0</v>
      </c>
      <c r="T293" s="123"/>
      <c r="U293" s="123"/>
      <c r="V293" s="156">
        <f>ROUND((SUM(V291:V292))/1,2)</f>
        <v>0</v>
      </c>
      <c r="W293" s="123"/>
      <c r="X293" s="123"/>
      <c r="Y293" s="123"/>
      <c r="Z293" s="123"/>
    </row>
    <row r="294" spans="1:26" x14ac:dyDescent="0.3">
      <c r="A294" s="1"/>
      <c r="B294" s="1"/>
      <c r="C294" s="1"/>
      <c r="D294" s="1"/>
      <c r="E294" s="1"/>
      <c r="F294" s="1"/>
      <c r="G294" s="139"/>
      <c r="H294" s="13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V294" s="1"/>
    </row>
    <row r="295" spans="1:26" x14ac:dyDescent="0.3">
      <c r="A295" s="54"/>
      <c r="B295" s="54"/>
      <c r="C295" s="146" t="s">
        <v>614</v>
      </c>
      <c r="D295" s="145" t="s">
        <v>86</v>
      </c>
      <c r="E295" s="54"/>
      <c r="F295" s="54"/>
      <c r="G295" s="67"/>
      <c r="H295" s="67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123"/>
      <c r="U295" s="123"/>
      <c r="V295" s="54"/>
      <c r="W295" s="123"/>
      <c r="X295" s="123"/>
      <c r="Y295" s="123"/>
      <c r="Z295" s="123"/>
    </row>
    <row r="296" spans="1:26" ht="25.05" customHeight="1" x14ac:dyDescent="0.3">
      <c r="A296" s="152">
        <v>226</v>
      </c>
      <c r="B296" s="147" t="s">
        <v>615</v>
      </c>
      <c r="C296" s="153" t="s">
        <v>616</v>
      </c>
      <c r="D296" s="147" t="s">
        <v>617</v>
      </c>
      <c r="E296" s="147" t="s">
        <v>498</v>
      </c>
      <c r="F296" s="148">
        <v>7220.8</v>
      </c>
      <c r="G296" s="154"/>
      <c r="H296" s="154"/>
      <c r="I296" s="149">
        <f>ROUND(F296*(G296+H296),2)</f>
        <v>0</v>
      </c>
      <c r="J296" s="147">
        <f>ROUND(F296*(N296),2)</f>
        <v>0</v>
      </c>
      <c r="K296" s="150">
        <f>ROUND(F296*(O296),2)</f>
        <v>0</v>
      </c>
      <c r="L296" s="150">
        <f>ROUND(F296*(G296),2)</f>
        <v>0</v>
      </c>
      <c r="M296" s="150">
        <f>ROUND(F296*(H296),2)</f>
        <v>0</v>
      </c>
      <c r="N296" s="150">
        <v>0</v>
      </c>
      <c r="O296" s="150"/>
      <c r="P296" s="155">
        <v>0</v>
      </c>
      <c r="Q296" s="155"/>
      <c r="R296" s="155">
        <v>0</v>
      </c>
      <c r="S296" s="155">
        <f>ROUND(F296*(P296),3)</f>
        <v>0</v>
      </c>
      <c r="T296" s="151"/>
      <c r="U296" s="151"/>
      <c r="V296" s="155">
        <f>ROUND(F296*(X296),3)</f>
        <v>0</v>
      </c>
      <c r="X296">
        <v>0</v>
      </c>
      <c r="Z296">
        <v>0</v>
      </c>
    </row>
    <row r="297" spans="1:26" ht="25.05" customHeight="1" x14ac:dyDescent="0.3">
      <c r="A297" s="152">
        <v>227</v>
      </c>
      <c r="B297" s="147" t="s">
        <v>615</v>
      </c>
      <c r="C297" s="153" t="s">
        <v>618</v>
      </c>
      <c r="D297" s="147" t="s">
        <v>619</v>
      </c>
      <c r="E297" s="147" t="s">
        <v>498</v>
      </c>
      <c r="F297" s="148">
        <v>7220.8</v>
      </c>
      <c r="G297" s="154"/>
      <c r="H297" s="154"/>
      <c r="I297" s="149">
        <f>ROUND(F297*(G297+H297),2)</f>
        <v>0</v>
      </c>
      <c r="J297" s="147">
        <f>ROUND(F297*(N297),2)</f>
        <v>0</v>
      </c>
      <c r="K297" s="150">
        <f>ROUND(F297*(O297),2)</f>
        <v>0</v>
      </c>
      <c r="L297" s="150">
        <f>ROUND(F297*(G297),2)</f>
        <v>0</v>
      </c>
      <c r="M297" s="150">
        <f>ROUND(F297*(H297),2)</f>
        <v>0</v>
      </c>
      <c r="N297" s="150">
        <v>0</v>
      </c>
      <c r="O297" s="150"/>
      <c r="P297" s="155">
        <v>0</v>
      </c>
      <c r="Q297" s="155"/>
      <c r="R297" s="155">
        <v>0</v>
      </c>
      <c r="S297" s="155">
        <f>ROUND(F297*(P297),3)</f>
        <v>0</v>
      </c>
      <c r="T297" s="151"/>
      <c r="U297" s="151"/>
      <c r="V297" s="155">
        <f>ROUND(F297*(X297),3)</f>
        <v>0</v>
      </c>
      <c r="X297">
        <v>0</v>
      </c>
      <c r="Z297">
        <v>0</v>
      </c>
    </row>
    <row r="298" spans="1:26" x14ac:dyDescent="0.3">
      <c r="A298" s="54"/>
      <c r="B298" s="54"/>
      <c r="C298" s="146" t="s">
        <v>614</v>
      </c>
      <c r="D298" s="145" t="s">
        <v>86</v>
      </c>
      <c r="E298" s="54"/>
      <c r="F298" s="54"/>
      <c r="G298" s="132">
        <f>ROUND((SUM(L295:L297))/1,2)</f>
        <v>0</v>
      </c>
      <c r="H298" s="132">
        <f>ROUND((SUM(M295:M297))/1,2)</f>
        <v>0</v>
      </c>
      <c r="I298" s="132">
        <f>ROUND((SUM(I295:I297))/1,2)</f>
        <v>0</v>
      </c>
      <c r="J298" s="54"/>
      <c r="K298" s="54"/>
      <c r="L298" s="54">
        <f>ROUND((SUM(L295:L297))/1,2)</f>
        <v>0</v>
      </c>
      <c r="M298" s="54">
        <f>ROUND((SUM(M295:M297))/1,2)</f>
        <v>0</v>
      </c>
      <c r="N298" s="54"/>
      <c r="O298" s="54"/>
      <c r="P298" s="156"/>
      <c r="Q298" s="1"/>
      <c r="R298" s="1"/>
      <c r="S298" s="156">
        <f>ROUND((SUM(S295:S297))/1,2)</f>
        <v>0</v>
      </c>
      <c r="T298" s="166"/>
      <c r="U298" s="166"/>
      <c r="V298" s="156">
        <f>ROUND((SUM(V295:V297))/1,2)</f>
        <v>0</v>
      </c>
    </row>
    <row r="299" spans="1:26" x14ac:dyDescent="0.3">
      <c r="A299" s="1"/>
      <c r="B299" s="1"/>
      <c r="C299" s="1"/>
      <c r="D299" s="1"/>
      <c r="E299" s="1"/>
      <c r="F299" s="1"/>
      <c r="G299" s="139"/>
      <c r="H299" s="13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V299" s="1"/>
    </row>
    <row r="300" spans="1:26" x14ac:dyDescent="0.3">
      <c r="A300" s="54"/>
      <c r="B300" s="54"/>
      <c r="C300" s="54"/>
      <c r="D300" s="129" t="s">
        <v>84</v>
      </c>
      <c r="E300" s="54"/>
      <c r="F300" s="54"/>
      <c r="G300" s="132">
        <f>ROUND((SUM(L290:L299))/2,2)</f>
        <v>0</v>
      </c>
      <c r="H300" s="132">
        <f>ROUND((SUM(M290:M299))/2,2)</f>
        <v>0</v>
      </c>
      <c r="I300" s="132">
        <f>ROUND((SUM(I290:I299))/2,2)</f>
        <v>0</v>
      </c>
      <c r="J300" s="54"/>
      <c r="K300" s="54"/>
      <c r="L300" s="54">
        <f>ROUND((SUM(L290:L299))/2,2)</f>
        <v>0</v>
      </c>
      <c r="M300" s="54">
        <f>ROUND((SUM(M290:M299))/2,2)</f>
        <v>0</v>
      </c>
      <c r="N300" s="54"/>
      <c r="O300" s="54"/>
      <c r="P300" s="156"/>
      <c r="Q300" s="1"/>
      <c r="R300" s="1"/>
      <c r="S300" s="156">
        <f>ROUND((SUM(S290:S299))/2,2)</f>
        <v>0</v>
      </c>
      <c r="V300" s="156">
        <f>ROUND((SUM(V290:V299))/2,2)</f>
        <v>0</v>
      </c>
    </row>
    <row r="301" spans="1:26" x14ac:dyDescent="0.3">
      <c r="A301" s="167"/>
      <c r="B301" s="167"/>
      <c r="C301" s="167"/>
      <c r="D301" s="167" t="s">
        <v>87</v>
      </c>
      <c r="E301" s="167"/>
      <c r="F301" s="167"/>
      <c r="G301" s="168">
        <f>ROUND((SUM(L9:L300))/3,2)</f>
        <v>0</v>
      </c>
      <c r="H301" s="168">
        <f>ROUND((SUM(M9:M300))/3,2)</f>
        <v>0</v>
      </c>
      <c r="I301" s="168">
        <f>ROUND((SUM(I9:I300))/3,2)</f>
        <v>0</v>
      </c>
      <c r="J301" s="167"/>
      <c r="K301" s="168">
        <f>ROUND((SUM(K9:K300))/3,2)</f>
        <v>0</v>
      </c>
      <c r="L301" s="167">
        <f>ROUND((SUM(L9:L300))/3,2)</f>
        <v>0</v>
      </c>
      <c r="M301" s="167">
        <f>ROUND((SUM(M9:M300))/3,2)</f>
        <v>0</v>
      </c>
      <c r="N301" s="167"/>
      <c r="O301" s="167"/>
      <c r="P301" s="169"/>
      <c r="Q301" s="167"/>
      <c r="R301" s="168"/>
      <c r="S301" s="169">
        <f>ROUND((SUM(S9:S300))/3,2)</f>
        <v>1687.2</v>
      </c>
      <c r="T301" s="170"/>
      <c r="U301" s="170"/>
      <c r="V301" s="169">
        <f>ROUND((SUM(V9:V300))/3,2)</f>
        <v>1000.7</v>
      </c>
      <c r="X301" s="133"/>
      <c r="Y301">
        <f>(SUM(Y9:Y300))</f>
        <v>0</v>
      </c>
      <c r="Z301">
        <f>(SUM(Z9:Z300))</f>
        <v>0</v>
      </c>
    </row>
    <row r="302" spans="1:26" x14ac:dyDescent="0.3"/>
    <row r="303" spans="1:26" x14ac:dyDescent="0.3"/>
    <row r="304" spans="1:26" x14ac:dyDescent="0.3"/>
    <row r="305" x14ac:dyDescent="0.3"/>
    <row r="306" x14ac:dyDescent="0.3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Modernizácia technológie prevádzky ŽV stavebné úpravy kravína K2 a hnojnej koncovky - Žaškov / SO 01 Stavebné úpravy kravína K2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Kryci_list 31950</vt:lpstr>
      <vt:lpstr>Rekap 31950</vt:lpstr>
      <vt:lpstr>SO 31950</vt:lpstr>
      <vt:lpstr>'Rekap 31950'!Názvy_tlače</vt:lpstr>
      <vt:lpstr>'SO 31950'!Názvy_tlače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Černáková</dc:creator>
  <cp:lastModifiedBy>Alena Černáková</cp:lastModifiedBy>
  <cp:lastPrinted>2024-12-18T14:03:32Z</cp:lastPrinted>
  <dcterms:created xsi:type="dcterms:W3CDTF">2024-12-18T12:28:39Z</dcterms:created>
  <dcterms:modified xsi:type="dcterms:W3CDTF">2024-12-18T14:03:36Z</dcterms:modified>
</cp:coreProperties>
</file>