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verobs/Desktop/VO 2025/48. Č.BALOG Koliba 1200/2. Súťažné podklady/2. Výzva a súťažné podklady/Prilohy sutaznych podkladov/"/>
    </mc:Choice>
  </mc:AlternateContent>
  <xr:revisionPtr revIDLastSave="0" documentId="13_ncr:1_{301CB924-4259-4348-84A5-685FA34A85FC}" xr6:coauthVersionLast="47" xr6:coauthVersionMax="47" xr10:uidLastSave="{00000000-0000-0000-0000-000000000000}"/>
  <bookViews>
    <workbookView xWindow="4440" yWindow="740" windowWidth="24960" windowHeight="12540" xr2:uid="{00000000-000D-0000-FFFF-FFFF00000000}"/>
  </bookViews>
  <sheets>
    <sheet name="Vyhliadka Urbanov klobúk" sheetId="1" r:id="rId1"/>
  </sheets>
  <externalReferences>
    <externalReference r:id="rId2"/>
  </externalReferenc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5" i="1" l="1"/>
  <c r="BK349" i="1"/>
  <c r="BI349" i="1"/>
  <c r="BH349" i="1"/>
  <c r="BG349" i="1"/>
  <c r="J349" i="1"/>
  <c r="BF349" i="1"/>
  <c r="BE349" i="1"/>
  <c r="T349" i="1"/>
  <c r="R349" i="1"/>
  <c r="P349" i="1"/>
  <c r="BK348" i="1"/>
  <c r="BI348" i="1"/>
  <c r="BH348" i="1"/>
  <c r="BG348" i="1"/>
  <c r="J348" i="1"/>
  <c r="BF348" i="1"/>
  <c r="BE348" i="1"/>
  <c r="T348" i="1"/>
  <c r="T347" i="1"/>
  <c r="R348" i="1"/>
  <c r="P348" i="1"/>
  <c r="P347" i="1"/>
  <c r="BK347" i="1"/>
  <c r="R347" i="1"/>
  <c r="J347" i="1"/>
  <c r="BK346" i="1"/>
  <c r="BI346" i="1"/>
  <c r="BH346" i="1"/>
  <c r="BG346" i="1"/>
  <c r="J346" i="1"/>
  <c r="BF346" i="1"/>
  <c r="BE346" i="1"/>
  <c r="T346" i="1"/>
  <c r="R346" i="1"/>
  <c r="R345" i="1"/>
  <c r="R344" i="1"/>
  <c r="R343" i="1"/>
  <c r="P346" i="1"/>
  <c r="BK345" i="1"/>
  <c r="BI345" i="1"/>
  <c r="BH345" i="1"/>
  <c r="BG345" i="1"/>
  <c r="BE345" i="1"/>
  <c r="T345" i="1"/>
  <c r="T344" i="1"/>
  <c r="T343" i="1"/>
  <c r="P345" i="1"/>
  <c r="J345" i="1"/>
  <c r="BF345" i="1"/>
  <c r="BK344" i="1"/>
  <c r="P344" i="1"/>
  <c r="J344" i="1"/>
  <c r="BK343" i="1"/>
  <c r="P343" i="1"/>
  <c r="J343" i="1"/>
  <c r="BK299" i="1"/>
  <c r="BI299" i="1"/>
  <c r="BH299" i="1"/>
  <c r="BG299" i="1"/>
  <c r="BE299" i="1"/>
  <c r="T299" i="1"/>
  <c r="R299" i="1"/>
  <c r="R298" i="1"/>
  <c r="P299" i="1"/>
  <c r="J299" i="1"/>
  <c r="BF299" i="1"/>
  <c r="BK298" i="1"/>
  <c r="T298" i="1"/>
  <c r="P298" i="1"/>
  <c r="J298" i="1"/>
  <c r="BK297" i="1"/>
  <c r="BI297" i="1"/>
  <c r="BH297" i="1"/>
  <c r="BG297" i="1"/>
  <c r="J297" i="1"/>
  <c r="BF297" i="1"/>
  <c r="BE297" i="1"/>
  <c r="T297" i="1"/>
  <c r="R297" i="1"/>
  <c r="P297" i="1"/>
  <c r="BK295" i="1"/>
  <c r="BI295" i="1"/>
  <c r="BH295" i="1"/>
  <c r="BG295" i="1"/>
  <c r="J295" i="1"/>
  <c r="BF295" i="1"/>
  <c r="BE295" i="1"/>
  <c r="T295" i="1"/>
  <c r="R295" i="1"/>
  <c r="P295" i="1"/>
  <c r="BK293" i="1"/>
  <c r="BI293" i="1"/>
  <c r="BH293" i="1"/>
  <c r="BG293" i="1"/>
  <c r="J293" i="1"/>
  <c r="BF293" i="1"/>
  <c r="BE293" i="1"/>
  <c r="T293" i="1"/>
  <c r="T292" i="1"/>
  <c r="R293" i="1"/>
  <c r="P293" i="1"/>
  <c r="P292" i="1"/>
  <c r="BK292" i="1"/>
  <c r="R292" i="1"/>
  <c r="J292" i="1"/>
  <c r="BK291" i="1"/>
  <c r="BI291" i="1"/>
  <c r="BH291" i="1"/>
  <c r="BG291" i="1"/>
  <c r="BE291" i="1"/>
  <c r="T291" i="1"/>
  <c r="R291" i="1"/>
  <c r="P291" i="1"/>
  <c r="J291" i="1"/>
  <c r="BF291" i="1"/>
  <c r="BK290" i="1"/>
  <c r="BI290" i="1"/>
  <c r="BH290" i="1"/>
  <c r="BG290" i="1"/>
  <c r="BE290" i="1"/>
  <c r="T290" i="1"/>
  <c r="R290" i="1"/>
  <c r="P290" i="1"/>
  <c r="J290" i="1"/>
  <c r="BF290" i="1"/>
  <c r="BK289" i="1"/>
  <c r="BI289" i="1"/>
  <c r="BH289" i="1"/>
  <c r="BG289" i="1"/>
  <c r="BE289" i="1"/>
  <c r="T289" i="1"/>
  <c r="R289" i="1"/>
  <c r="P289" i="1"/>
  <c r="J289" i="1"/>
  <c r="BF289" i="1"/>
  <c r="BK283" i="1"/>
  <c r="BI283" i="1"/>
  <c r="BH283" i="1"/>
  <c r="BG283" i="1"/>
  <c r="BE283" i="1"/>
  <c r="T283" i="1"/>
  <c r="R283" i="1"/>
  <c r="P283" i="1"/>
  <c r="J283" i="1"/>
  <c r="BF283" i="1"/>
  <c r="BK282" i="1"/>
  <c r="BK281" i="1"/>
  <c r="BI282" i="1"/>
  <c r="BH282" i="1"/>
  <c r="BG282" i="1"/>
  <c r="BE282" i="1"/>
  <c r="T282" i="1"/>
  <c r="R282" i="1"/>
  <c r="R281" i="1"/>
  <c r="P282" i="1"/>
  <c r="J282" i="1"/>
  <c r="BF282" i="1"/>
  <c r="T281" i="1"/>
  <c r="P281" i="1"/>
  <c r="BK280" i="1"/>
  <c r="BI280" i="1"/>
  <c r="BH280" i="1"/>
  <c r="BG280" i="1"/>
  <c r="J280" i="1"/>
  <c r="BF280" i="1"/>
  <c r="BE280" i="1"/>
  <c r="T280" i="1"/>
  <c r="R280" i="1"/>
  <c r="P280" i="1"/>
  <c r="BK276" i="1"/>
  <c r="BI276" i="1"/>
  <c r="BH276" i="1"/>
  <c r="BG276" i="1"/>
  <c r="J276" i="1"/>
  <c r="BF276" i="1"/>
  <c r="BE276" i="1"/>
  <c r="T276" i="1"/>
  <c r="R276" i="1"/>
  <c r="P276" i="1"/>
  <c r="BK274" i="1"/>
  <c r="BI274" i="1"/>
  <c r="BH274" i="1"/>
  <c r="BG274" i="1"/>
  <c r="J274" i="1"/>
  <c r="BF274" i="1"/>
  <c r="BE274" i="1"/>
  <c r="T274" i="1"/>
  <c r="R274" i="1"/>
  <c r="P274" i="1"/>
  <c r="BK272" i="1"/>
  <c r="BI272" i="1"/>
  <c r="BH272" i="1"/>
  <c r="BG272" i="1"/>
  <c r="J272" i="1"/>
  <c r="BF272" i="1"/>
  <c r="BE272" i="1"/>
  <c r="T272" i="1"/>
  <c r="R272" i="1"/>
  <c r="P272" i="1"/>
  <c r="BK264" i="1"/>
  <c r="BI264" i="1"/>
  <c r="BH264" i="1"/>
  <c r="BG264" i="1"/>
  <c r="J264" i="1"/>
  <c r="BF264" i="1"/>
  <c r="BE264" i="1"/>
  <c r="T264" i="1"/>
  <c r="T263" i="1"/>
  <c r="R264" i="1"/>
  <c r="P264" i="1"/>
  <c r="P263" i="1"/>
  <c r="BK263" i="1"/>
  <c r="R263" i="1"/>
  <c r="J263" i="1"/>
  <c r="BK262" i="1"/>
  <c r="BI262" i="1"/>
  <c r="BH262" i="1"/>
  <c r="BG262" i="1"/>
  <c r="BE262" i="1"/>
  <c r="T262" i="1"/>
  <c r="R262" i="1"/>
  <c r="P262" i="1"/>
  <c r="J262" i="1"/>
  <c r="BF262" i="1"/>
  <c r="BK261" i="1"/>
  <c r="BI261" i="1"/>
  <c r="BH261" i="1"/>
  <c r="BG261" i="1"/>
  <c r="BE261" i="1"/>
  <c r="T261" i="1"/>
  <c r="R261" i="1"/>
  <c r="P261" i="1"/>
  <c r="J261" i="1"/>
  <c r="BF261" i="1"/>
  <c r="BK228" i="1"/>
  <c r="BI228" i="1"/>
  <c r="BH228" i="1"/>
  <c r="BG228" i="1"/>
  <c r="BE228" i="1"/>
  <c r="T228" i="1"/>
  <c r="R228" i="1"/>
  <c r="P228" i="1"/>
  <c r="J228" i="1"/>
  <c r="BF228" i="1"/>
  <c r="BK222" i="1"/>
  <c r="BI222" i="1"/>
  <c r="BH222" i="1"/>
  <c r="BG222" i="1"/>
  <c r="BE222" i="1"/>
  <c r="T222" i="1"/>
  <c r="R222" i="1"/>
  <c r="P222" i="1"/>
  <c r="J222" i="1"/>
  <c r="BF222" i="1"/>
  <c r="BK214" i="1"/>
  <c r="BI214" i="1"/>
  <c r="BH214" i="1"/>
  <c r="BG214" i="1"/>
  <c r="BE214" i="1"/>
  <c r="T214" i="1"/>
  <c r="R214" i="1"/>
  <c r="P214" i="1"/>
  <c r="J214" i="1"/>
  <c r="BF214" i="1"/>
  <c r="BK204" i="1"/>
  <c r="BI204" i="1"/>
  <c r="BH204" i="1"/>
  <c r="BG204" i="1"/>
  <c r="BE204" i="1"/>
  <c r="T204" i="1"/>
  <c r="R204" i="1"/>
  <c r="P204" i="1"/>
  <c r="J204" i="1"/>
  <c r="BF204" i="1"/>
  <c r="BK194" i="1"/>
  <c r="BI194" i="1"/>
  <c r="BH194" i="1"/>
  <c r="BG194" i="1"/>
  <c r="BE194" i="1"/>
  <c r="T194" i="1"/>
  <c r="R194" i="1"/>
  <c r="P194" i="1"/>
  <c r="J194" i="1"/>
  <c r="BF194" i="1"/>
  <c r="BK188" i="1"/>
  <c r="BI188" i="1"/>
  <c r="BH188" i="1"/>
  <c r="BG188" i="1"/>
  <c r="BE188" i="1"/>
  <c r="T188" i="1"/>
  <c r="R188" i="1"/>
  <c r="P188" i="1"/>
  <c r="J188" i="1"/>
  <c r="BF188" i="1"/>
  <c r="BK184" i="1"/>
  <c r="BI184" i="1"/>
  <c r="BH184" i="1"/>
  <c r="BG184" i="1"/>
  <c r="BE184" i="1"/>
  <c r="T184" i="1"/>
  <c r="R184" i="1"/>
  <c r="P184" i="1"/>
  <c r="J184" i="1"/>
  <c r="BF184" i="1"/>
  <c r="BK182" i="1"/>
  <c r="BI182" i="1"/>
  <c r="BH182" i="1"/>
  <c r="BG182" i="1"/>
  <c r="BE182" i="1"/>
  <c r="T182" i="1"/>
  <c r="R182" i="1"/>
  <c r="P182" i="1"/>
  <c r="J182" i="1"/>
  <c r="BF182" i="1"/>
  <c r="BK180" i="1"/>
  <c r="BI180" i="1"/>
  <c r="BH180" i="1"/>
  <c r="BG180" i="1"/>
  <c r="BE180" i="1"/>
  <c r="T180" i="1"/>
  <c r="R180" i="1"/>
  <c r="P180" i="1"/>
  <c r="J180" i="1"/>
  <c r="BF180" i="1"/>
  <c r="BK171" i="1"/>
  <c r="BI171" i="1"/>
  <c r="BH171" i="1"/>
  <c r="BG171" i="1"/>
  <c r="J171" i="1"/>
  <c r="BF171" i="1"/>
  <c r="BE171" i="1"/>
  <c r="T171" i="1"/>
  <c r="R171" i="1"/>
  <c r="R170" i="1"/>
  <c r="R169" i="1"/>
  <c r="P171" i="1"/>
  <c r="P170" i="1"/>
  <c r="P169" i="1"/>
  <c r="BK170" i="1"/>
  <c r="T170" i="1"/>
  <c r="T169" i="1"/>
  <c r="J170" i="1"/>
  <c r="BK168" i="1"/>
  <c r="BI168" i="1"/>
  <c r="BH168" i="1"/>
  <c r="BG168" i="1"/>
  <c r="J168" i="1"/>
  <c r="BF168" i="1"/>
  <c r="BE168" i="1"/>
  <c r="T168" i="1"/>
  <c r="R168" i="1"/>
  <c r="R167" i="1"/>
  <c r="P168" i="1"/>
  <c r="P167" i="1"/>
  <c r="BK167" i="1"/>
  <c r="T167" i="1"/>
  <c r="J167" i="1"/>
  <c r="BK165" i="1"/>
  <c r="BI165" i="1"/>
  <c r="BH165" i="1"/>
  <c r="BG165" i="1"/>
  <c r="J165" i="1"/>
  <c r="BF165" i="1"/>
  <c r="BE165" i="1"/>
  <c r="T165" i="1"/>
  <c r="R165" i="1"/>
  <c r="P165" i="1"/>
  <c r="BK164" i="1"/>
  <c r="BI164" i="1"/>
  <c r="BH164" i="1"/>
  <c r="BG164" i="1"/>
  <c r="BE164" i="1"/>
  <c r="T164" i="1"/>
  <c r="R164" i="1"/>
  <c r="P164" i="1"/>
  <c r="J164" i="1"/>
  <c r="BF164" i="1"/>
  <c r="BK159" i="1"/>
  <c r="BI159" i="1"/>
  <c r="BH159" i="1"/>
  <c r="BG159" i="1"/>
  <c r="J159" i="1"/>
  <c r="BF159" i="1"/>
  <c r="BE159" i="1"/>
  <c r="T159" i="1"/>
  <c r="R159" i="1"/>
  <c r="P159" i="1"/>
  <c r="BK154" i="1"/>
  <c r="BI154" i="1"/>
  <c r="BH154" i="1"/>
  <c r="BG154" i="1"/>
  <c r="BE154" i="1"/>
  <c r="T154" i="1"/>
  <c r="R154" i="1"/>
  <c r="P154" i="1"/>
  <c r="J154" i="1"/>
  <c r="BF154" i="1"/>
  <c r="BK152" i="1"/>
  <c r="BI152" i="1"/>
  <c r="BH152" i="1"/>
  <c r="BG152" i="1"/>
  <c r="J152" i="1"/>
  <c r="BF152" i="1"/>
  <c r="BE152" i="1"/>
  <c r="T152" i="1"/>
  <c r="R152" i="1"/>
  <c r="P152" i="1"/>
  <c r="BK151" i="1"/>
  <c r="BI151" i="1"/>
  <c r="BH151" i="1"/>
  <c r="BG151" i="1"/>
  <c r="BE151" i="1"/>
  <c r="T151" i="1"/>
  <c r="R151" i="1"/>
  <c r="P151" i="1"/>
  <c r="J151" i="1"/>
  <c r="BF151" i="1"/>
  <c r="BK147" i="1"/>
  <c r="BI147" i="1"/>
  <c r="BH147" i="1"/>
  <c r="BG147" i="1"/>
  <c r="J147" i="1"/>
  <c r="BF147" i="1"/>
  <c r="BE147" i="1"/>
  <c r="T147" i="1"/>
  <c r="R147" i="1"/>
  <c r="P147" i="1"/>
  <c r="BK143" i="1"/>
  <c r="BI143" i="1"/>
  <c r="BH143" i="1"/>
  <c r="BG143" i="1"/>
  <c r="BE143" i="1"/>
  <c r="T143" i="1"/>
  <c r="T142" i="1"/>
  <c r="T141" i="1"/>
  <c r="R143" i="1"/>
  <c r="P143" i="1"/>
  <c r="J143" i="1"/>
  <c r="BF143" i="1"/>
  <c r="BK142" i="1"/>
  <c r="BK141" i="1"/>
  <c r="J141" i="1"/>
  <c r="J97" i="1"/>
  <c r="BI142" i="1"/>
  <c r="BH142" i="1"/>
  <c r="BG142" i="1"/>
  <c r="J142" i="1"/>
  <c r="BF142" i="1"/>
  <c r="BE142" i="1"/>
  <c r="R142" i="1"/>
  <c r="P142" i="1"/>
  <c r="P141" i="1"/>
  <c r="R141" i="1"/>
  <c r="BK140" i="1"/>
  <c r="BI140" i="1"/>
  <c r="BH140" i="1"/>
  <c r="BG140" i="1"/>
  <c r="BE140" i="1"/>
  <c r="T140" i="1"/>
  <c r="R140" i="1"/>
  <c r="P140" i="1"/>
  <c r="J140" i="1"/>
  <c r="BF140" i="1"/>
  <c r="BK139" i="1"/>
  <c r="BI139" i="1"/>
  <c r="BH139" i="1"/>
  <c r="BG139" i="1"/>
  <c r="J139" i="1"/>
  <c r="BF139" i="1"/>
  <c r="BE139" i="1"/>
  <c r="T139" i="1"/>
  <c r="R139" i="1"/>
  <c r="R138" i="1"/>
  <c r="R137" i="1"/>
  <c r="R136" i="1"/>
  <c r="R135" i="1"/>
  <c r="P139" i="1"/>
  <c r="BK138" i="1"/>
  <c r="BK137" i="1"/>
  <c r="BK136" i="1"/>
  <c r="BI138" i="1"/>
  <c r="BH138" i="1"/>
  <c r="BG138" i="1"/>
  <c r="BE138" i="1"/>
  <c r="BE111" i="1"/>
  <c r="BE112" i="1"/>
  <c r="BE113" i="1"/>
  <c r="BE114" i="1"/>
  <c r="BE115" i="1"/>
  <c r="BE116" i="1"/>
  <c r="F33" i="1"/>
  <c r="T138" i="1"/>
  <c r="T137" i="1"/>
  <c r="T136" i="1"/>
  <c r="T135" i="1"/>
  <c r="P138" i="1"/>
  <c r="J138" i="1"/>
  <c r="BF138" i="1"/>
  <c r="P137" i="1"/>
  <c r="P136" i="1"/>
  <c r="P135" i="1"/>
  <c r="J132" i="1"/>
  <c r="J131" i="1"/>
  <c r="F131" i="1"/>
  <c r="F129" i="1"/>
  <c r="E127" i="1"/>
  <c r="BI116" i="1"/>
  <c r="BI111" i="1"/>
  <c r="BI112" i="1"/>
  <c r="BI113" i="1"/>
  <c r="BI114" i="1"/>
  <c r="BI115" i="1"/>
  <c r="F37" i="1"/>
  <c r="BH116" i="1"/>
  <c r="BG116" i="1"/>
  <c r="BG111" i="1"/>
  <c r="BG112" i="1"/>
  <c r="BG113" i="1"/>
  <c r="BG114" i="1"/>
  <c r="BG115" i="1"/>
  <c r="F35" i="1"/>
  <c r="BH115" i="1"/>
  <c r="BF115" i="1"/>
  <c r="BH114" i="1"/>
  <c r="BF114" i="1"/>
  <c r="BH113" i="1"/>
  <c r="BF113" i="1"/>
  <c r="BH112" i="1"/>
  <c r="BF112" i="1"/>
  <c r="BH111" i="1"/>
  <c r="BF111" i="1"/>
  <c r="J107" i="1"/>
  <c r="J106" i="1"/>
  <c r="J105" i="1"/>
  <c r="J104" i="1"/>
  <c r="J103" i="1"/>
  <c r="J101" i="1"/>
  <c r="J100" i="1"/>
  <c r="J98" i="1"/>
  <c r="J90" i="1"/>
  <c r="J89" i="1"/>
  <c r="F89" i="1"/>
  <c r="F87" i="1"/>
  <c r="E85" i="1"/>
  <c r="J37" i="1"/>
  <c r="J36" i="1"/>
  <c r="J33" i="1"/>
  <c r="J16" i="1"/>
  <c r="E16" i="1"/>
  <c r="F132" i="1" s="1"/>
  <c r="J15" i="1"/>
  <c r="J87" i="1"/>
  <c r="F36" i="1"/>
  <c r="J137" i="1"/>
  <c r="J96" i="1"/>
  <c r="J136" i="1"/>
  <c r="J95" i="1"/>
  <c r="J281" i="1"/>
  <c r="J102" i="1"/>
  <c r="BK169" i="1"/>
  <c r="J169" i="1"/>
  <c r="J99" i="1"/>
  <c r="J129" i="1"/>
  <c r="BK135" i="1"/>
  <c r="J135" i="1"/>
  <c r="J94" i="1"/>
  <c r="J28" i="1"/>
  <c r="J116" i="1"/>
  <c r="BF116" i="1"/>
  <c r="J110" i="1"/>
  <c r="F34" i="1"/>
  <c r="J34" i="1"/>
  <c r="J29" i="1"/>
  <c r="J30" i="1"/>
  <c r="J39" i="1"/>
  <c r="J118" i="1"/>
  <c r="F90" i="1" l="1"/>
</calcChain>
</file>

<file path=xl/sharedStrings.xml><?xml version="1.0" encoding="utf-8"?>
<sst xmlns="http://schemas.openxmlformats.org/spreadsheetml/2006/main" count="2313" uniqueCount="411">
  <si>
    <t>{6c15a8f0-b3d8-45d0-817c-93d25680a2f5}</t>
  </si>
  <si>
    <t>0</t>
  </si>
  <si>
    <t>KRYCÍ LIST ROZPOČTU</t>
  </si>
  <si>
    <t>v ---  nižšie sa nachádzajú doplnkové a pomocné údaje k zostavám  --- v</t>
  </si>
  <si>
    <t>False</t>
  </si>
  <si>
    <t>Stavba:</t>
  </si>
  <si>
    <t>Vyhliadka Urbanov klobúk</t>
  </si>
  <si>
    <t>JKSO:</t>
  </si>
  <si>
    <t/>
  </si>
  <si>
    <t>KS:</t>
  </si>
  <si>
    <t>Miesto:</t>
  </si>
  <si>
    <t>Čierny Balog</t>
  </si>
  <si>
    <t>Dátum:</t>
  </si>
  <si>
    <t>Objednávateľ:</t>
  </si>
  <si>
    <t>IČO:</t>
  </si>
  <si>
    <t>DonDon s.r.o.</t>
  </si>
  <si>
    <t>IČ DPH:</t>
  </si>
  <si>
    <t>Zhotoviteľ:</t>
  </si>
  <si>
    <t>Projektant:</t>
  </si>
  <si>
    <t>Ing.arch. Matej Dudon</t>
  </si>
  <si>
    <t>Spracovateľ:</t>
  </si>
  <si>
    <t>Matej Štugner</t>
  </si>
  <si>
    <t>Poznámka:</t>
  </si>
  <si>
    <t>Náklady z rozpočtu</t>
  </si>
  <si>
    <t>Ostatné náklady</t>
  </si>
  <si>
    <t>Cena bez DPH</t>
  </si>
  <si>
    <t>Základ dane</t>
  </si>
  <si>
    <t>Sadzba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</si>
  <si>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</si>
  <si>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</si>
  <si>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</si>
  <si>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</si>
  <si>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</si>
  <si>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</si>
  <si>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</si>
  <si>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</si>
  <si>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</si>
  <si>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</si>
  <si>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</si>
  <si>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</si>
  <si>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</si>
  <si>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</si>
  <si>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</si>
  <si>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</si>
  <si>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</si>
  <si>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</si>
  <si>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</si>
  <si>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</si>
  <si>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</si>
  <si>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</si>
  <si>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</si>
  <si>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</si>
  <si>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99 - Presun hmôt HSV</t>
  </si>
  <si>
    <t>PSV - Práce a dodávky PSV</t>
  </si>
  <si>
    <t xml:space="preserve">    762 - Konštrukcie tesárske</t>
  </si>
  <si>
    <t xml:space="preserve">    766 - Konštrukcie stolárske</t>
  </si>
  <si>
    <t xml:space="preserve">    767 - Konštrukcie doplnkové kovové</t>
  </si>
  <si>
    <t xml:space="preserve">    775 - Podlahy vlysové a parketové</t>
  </si>
  <si>
    <t xml:space="preserve">    783 - Nátery</t>
  </si>
  <si>
    <t>M - Práce a dodávky M</t>
  </si>
  <si>
    <t xml:space="preserve">    21-M - Elektromontáže</t>
  </si>
  <si>
    <t>VRN - Investičné náklady neobsiahnuté v cenách</t>
  </si>
  <si>
    <t>2) Ostatné náklady</t>
  </si>
  <si>
    <t>GZS</t>
  </si>
  <si>
    <t>VRN</t>
  </si>
  <si>
    <t>2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</si>
  <si>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</si>
  <si>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</si>
  <si>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</si>
  <si>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</si>
  <si>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</si>
  <si>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</si>
  <si>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Celkové náklady za stavbu 1) + 2)</t>
  </si>
  <si>
    <t>ROZPOČET</t>
  </si>
  <si>
    <t>PČ</t>
  </si>
  <si>
    <t>Typ</t>
  </si>
  <si>
    <t>Kód</t>
  </si>
  <si>
    <t>Popis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</si>
  <si>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</si>
  <si>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</si>
  <si>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</si>
  <si>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</si>
  <si>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</si>
  <si>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</si>
  <si>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</si>
  <si>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</si>
  <si>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</si>
  <si>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</si>
  <si>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D</t>
  </si>
  <si>
    <t>HSV</t>
  </si>
  <si>
    <t>Práce a dodávky HSV</t>
  </si>
  <si>
    <t>1</t>
  </si>
  <si>
    <t>ROZPOCET</t>
  </si>
  <si>
    <t>Zemné práce</t>
  </si>
  <si>
    <t>K</t>
  </si>
  <si>
    <t>122201101.S</t>
  </si>
  <si>
    <t>Odkopávka a prekopávka nezapažená v hornine 3, do 100 m3</t>
  </si>
  <si>
    <t>m3</t>
  </si>
  <si>
    <t>4</t>
  </si>
  <si>
    <t>2029200695</t>
  </si>
  <si>
    <t>122201109.S</t>
  </si>
  <si>
    <t>Odkopávky a prekopávky nezapažené. Príplatok k cenám za lepivosť horniny 3</t>
  </si>
  <si>
    <t>-1988149581</t>
  </si>
  <si>
    <t>3</t>
  </si>
  <si>
    <t>162301112.S</t>
  </si>
  <si>
    <t>Vodorovné premiestnenie výkopku po nespevnenej ceste z  horniny tr.1-4, do 100 m3 na vzdialenosť do 1000 m</t>
  </si>
  <si>
    <t>-207170393</t>
  </si>
  <si>
    <t>Zakladanie</t>
  </si>
  <si>
    <t>271533001.S</t>
  </si>
  <si>
    <t>Násyp pod základové konštrukcie so zhutnením z  kameniva hrubého drveného fr.32-63 mm</t>
  </si>
  <si>
    <t>-1691943823</t>
  </si>
  <si>
    <t>5</t>
  </si>
  <si>
    <t>273321411.S</t>
  </si>
  <si>
    <t>Betón základových dosiek, železový (bez výstuže), tr. C 25/30</t>
  </si>
  <si>
    <t>-299494486</t>
  </si>
  <si>
    <t>VV</t>
  </si>
  <si>
    <t>80,4*0,2</t>
  </si>
  <si>
    <t>True</t>
  </si>
  <si>
    <t>2,2*2,4*0,2</t>
  </si>
  <si>
    <t>Súčet</t>
  </si>
  <si>
    <t>6</t>
  </si>
  <si>
    <t>273351215.S</t>
  </si>
  <si>
    <t>Debnenie stien základových dosiek, zhotovenie-dielce</t>
  </si>
  <si>
    <t>m2</t>
  </si>
  <si>
    <t>-1215784245</t>
  </si>
  <si>
    <t>0,3*1,2*24</t>
  </si>
  <si>
    <t>(2,2+2,4*2)*0,3</t>
  </si>
  <si>
    <t>7</t>
  </si>
  <si>
    <t>273351216.S</t>
  </si>
  <si>
    <t>Debnenie stien základových dosiek, odstránenie-dielce</t>
  </si>
  <si>
    <t>3224974</t>
  </si>
  <si>
    <t>8</t>
  </si>
  <si>
    <t>273362021.S</t>
  </si>
  <si>
    <t>Výstuž základových dosiek zo zvár. sietí KARI</t>
  </si>
  <si>
    <t>t</t>
  </si>
  <si>
    <t>1654173233</t>
  </si>
  <si>
    <t>17,136*0,060</t>
  </si>
  <si>
    <t>9</t>
  </si>
  <si>
    <t>274321411.S</t>
  </si>
  <si>
    <t>Betón základových pásov, železový (bez výstuže), tr. C 25/30</t>
  </si>
  <si>
    <t>799173748</t>
  </si>
  <si>
    <t>0,9*0,6*1,2*24</t>
  </si>
  <si>
    <t>0,9*0,6*2,0*8</t>
  </si>
  <si>
    <t>0,9*0,6*(5,0*2+2,2)</t>
  </si>
  <si>
    <t>10</t>
  </si>
  <si>
    <t>274351215.S</t>
  </si>
  <si>
    <t>Debnenie stien základových pásov, zhotovenie-dielce</t>
  </si>
  <si>
    <t>262980285</t>
  </si>
  <si>
    <t>0,9*1,2*24</t>
  </si>
  <si>
    <t>0,9*2,0*8</t>
  </si>
  <si>
    <t>0,9*(5,0*2+2,2)</t>
  </si>
  <si>
    <t>11</t>
  </si>
  <si>
    <t>274351216.S</t>
  </si>
  <si>
    <t>Debnenie stien základových pásov, odstránenie-dielce</t>
  </si>
  <si>
    <t>-365730213</t>
  </si>
  <si>
    <t>12</t>
  </si>
  <si>
    <t>274361821.S</t>
  </si>
  <si>
    <t>Výstuž základových pásov z ocele B500 (10505)</t>
  </si>
  <si>
    <t>-246149460</t>
  </si>
  <si>
    <t>30,78*0,050</t>
  </si>
  <si>
    <t>99</t>
  </si>
  <si>
    <t>Presun hmôt HSV</t>
  </si>
  <si>
    <t>13</t>
  </si>
  <si>
    <t>998011002.S</t>
  </si>
  <si>
    <t>Presun hmôt pre budovy (801, 803, 812), zvislá konštr. z tehál, tvárnic, z kovu výšky do 12 m</t>
  </si>
  <si>
    <t>-1207120686</t>
  </si>
  <si>
    <t>PSV</t>
  </si>
  <si>
    <t>Práce a dodávky PSV</t>
  </si>
  <si>
    <t>762</t>
  </si>
  <si>
    <t>Konštrukcie tesárske</t>
  </si>
  <si>
    <t>14</t>
  </si>
  <si>
    <t>7622221</t>
  </si>
  <si>
    <t>Drevené zábradlie schodiska</t>
  </si>
  <si>
    <t>m</t>
  </si>
  <si>
    <t>16</t>
  </si>
  <si>
    <t>-1251420470</t>
  </si>
  <si>
    <t>6,5*6</t>
  </si>
  <si>
    <t>2,45*3</t>
  </si>
  <si>
    <t>6,7*3</t>
  </si>
  <si>
    <t>0,7*4</t>
  </si>
  <si>
    <t>1,1*4</t>
  </si>
  <si>
    <t>"ochoz na úrovni č.2</t>
  </si>
  <si>
    <t>2,0*7</t>
  </si>
  <si>
    <t>15</t>
  </si>
  <si>
    <t>7622222</t>
  </si>
  <si>
    <t>Drevené zábradlie okolo objektu, v=1,1m</t>
  </si>
  <si>
    <t>290028013</t>
  </si>
  <si>
    <t>1,7*16</t>
  </si>
  <si>
    <t>762526110.S</t>
  </si>
  <si>
    <t>Položenie vankúšov pod podlahy osovej vzdialenosti do 650 mm</t>
  </si>
  <si>
    <t>-555937588</t>
  </si>
  <si>
    <t>(17,4+63,0+19,3+38,0)/0,6</t>
  </si>
  <si>
    <t>17</t>
  </si>
  <si>
    <t>M</t>
  </si>
  <si>
    <t>605110000100.S</t>
  </si>
  <si>
    <t>Dosky a fošne z mäkkého reziva neopracované neomietané akosť I</t>
  </si>
  <si>
    <t>32</t>
  </si>
  <si>
    <t>-1844479618</t>
  </si>
  <si>
    <t>"dosky 100/25</t>
  </si>
  <si>
    <t>229,5*0,1*0,025</t>
  </si>
  <si>
    <t>0,574*1,08 'Prepočítané koeficientom množstva</t>
  </si>
  <si>
    <t>18</t>
  </si>
  <si>
    <t>762712110.S</t>
  </si>
  <si>
    <t>Montáž priestorových viazaných konštrukcií z reziva hraneného prierezovej plochy do 120 cm2</t>
  </si>
  <si>
    <t>644958965</t>
  </si>
  <si>
    <t>"schodnica 1 50/200</t>
  </si>
  <si>
    <t>35,0</t>
  </si>
  <si>
    <t>"nosník 11 150/50</t>
  </si>
  <si>
    <t>12,0</t>
  </si>
  <si>
    <t>19</t>
  </si>
  <si>
    <t>762712120.S</t>
  </si>
  <si>
    <t>Montáž priestorových viazaných konštrukcií z reziva hraneného prierezovej plochy 120 - 224 cm2</t>
  </si>
  <si>
    <t>-1655092652</t>
  </si>
  <si>
    <t>"nosník schodisko 1 80/200</t>
  </si>
  <si>
    <t>38,0</t>
  </si>
  <si>
    <t>"nosník 12 120/150</t>
  </si>
  <si>
    <t>10,0</t>
  </si>
  <si>
    <t>"nosník 13 120/120</t>
  </si>
  <si>
    <t>27,0</t>
  </si>
  <si>
    <t>"stĺpik 1-2 120/120</t>
  </si>
  <si>
    <t>20,0+37,0</t>
  </si>
  <si>
    <t>20</t>
  </si>
  <si>
    <t>762712130.S</t>
  </si>
  <si>
    <t>Montáž priestorových viazaných konštrukcií z reziva hraneného prierezovej plochy 224 - 288 cm2</t>
  </si>
  <si>
    <t>-264920603</t>
  </si>
  <si>
    <t>"nosník 2-5 120/190</t>
  </si>
  <si>
    <t>16,0+22,0+16,0+22,0</t>
  </si>
  <si>
    <t>"zavetrenie 1-2 150/150</t>
  </si>
  <si>
    <t>19,0+132,0</t>
  </si>
  <si>
    <t>"nosník 6-7 120/190</t>
  </si>
  <si>
    <t>16,0+22,0</t>
  </si>
  <si>
    <t>"nosník 10 160/160</t>
  </si>
  <si>
    <t>52,0</t>
  </si>
  <si>
    <t>21</t>
  </si>
  <si>
    <t>762712140.S</t>
  </si>
  <si>
    <t>Montáž priestorových viazaných konštrukcií z reziva hraneného prierezovej plochy 280 - 450 cm2</t>
  </si>
  <si>
    <t>-1087540524</t>
  </si>
  <si>
    <t>"nosník 1 150/200</t>
  </si>
  <si>
    <t>81,0</t>
  </si>
  <si>
    <t>"stĺp na schodisko 1 200/200</t>
  </si>
  <si>
    <t>58,0</t>
  </si>
  <si>
    <t>"nosník 8 200/200</t>
  </si>
  <si>
    <t>16,0</t>
  </si>
  <si>
    <t>22</t>
  </si>
  <si>
    <t>762712150.S</t>
  </si>
  <si>
    <t>Montáž priestorových viazaných konštrukcií z reziva hraneného prierezovej plochy 450 - 600 cm2</t>
  </si>
  <si>
    <t>-112978279</t>
  </si>
  <si>
    <t>"stĺp 1 240/240</t>
  </si>
  <si>
    <t>67,0</t>
  </si>
  <si>
    <t>"nosník 9 180/260</t>
  </si>
  <si>
    <t>65,0</t>
  </si>
  <si>
    <t>23</t>
  </si>
  <si>
    <t>sc120002900.S</t>
  </si>
  <si>
    <t>Hranoly z mäkkého reziva hobľované hranené akosť I</t>
  </si>
  <si>
    <t>1462646354</t>
  </si>
  <si>
    <t>35,0*0,05*0,2</t>
  </si>
  <si>
    <t>12,0*0,15*0,05</t>
  </si>
  <si>
    <t>38,0*0,08*0,2</t>
  </si>
  <si>
    <t>10,0*0,12*0,15</t>
  </si>
  <si>
    <t>27,0*0,12*0,12</t>
  </si>
  <si>
    <t>(20,0+37,0)*0,12*0,12</t>
  </si>
  <si>
    <t>(16,0+22,0+16,0+22,0)*0,12*0,19</t>
  </si>
  <si>
    <t>(19,0+132,0)*0,15*0,15</t>
  </si>
  <si>
    <t>(16,0+22,0)*0,12*0,19</t>
  </si>
  <si>
    <t>52,0*0,16*0,16</t>
  </si>
  <si>
    <t>81,0*0,15*0,2</t>
  </si>
  <si>
    <t>58,0*0,2*0,2</t>
  </si>
  <si>
    <t>16,0*0,2*0,2</t>
  </si>
  <si>
    <t>67,0*0,24*0,24</t>
  </si>
  <si>
    <t>65,0*0,18*0,26</t>
  </si>
  <si>
    <t>22,057*1,1 'Prepočítané koeficientom množstva</t>
  </si>
  <si>
    <t>24</t>
  </si>
  <si>
    <t>762795000.S</t>
  </si>
  <si>
    <t>Spojovacie prostriedky pre priestorové viazané konštrukcie - klince, svorky, fixačné dosky</t>
  </si>
  <si>
    <t>-1876844416</t>
  </si>
  <si>
    <t>25</t>
  </si>
  <si>
    <t>998762202.S</t>
  </si>
  <si>
    <t>Presun hmôt pre konštrukcie tesárske v objektoch výšky do 12 m</t>
  </si>
  <si>
    <t>%</t>
  </si>
  <si>
    <t>-1400274024</t>
  </si>
  <si>
    <t>766</t>
  </si>
  <si>
    <t>Konštrukcie stolárske</t>
  </si>
  <si>
    <t>26</t>
  </si>
  <si>
    <t>766412121.S</t>
  </si>
  <si>
    <t>Montáž obloženia stien, stĺpov a pilierov palubovkami na pero a drážku nad 1 m2 smrekovcovými</t>
  </si>
  <si>
    <t>-10932585</t>
  </si>
  <si>
    <t>"vrchná časť</t>
  </si>
  <si>
    <t>2,2*0,82*16</t>
  </si>
  <si>
    <t>1,0*16</t>
  </si>
  <si>
    <t>1,4*1,6*16</t>
  </si>
  <si>
    <t>"spodná časť</t>
  </si>
  <si>
    <t>2,6*1,95*5</t>
  </si>
  <si>
    <t>27</t>
  </si>
  <si>
    <t>611920006700.S</t>
  </si>
  <si>
    <t>Drevený obklad tatranský profil, hrúbka 17 mm, šírka 110 mm, červený smrek, I. trieda</t>
  </si>
  <si>
    <t>-653821725</t>
  </si>
  <si>
    <t>106,054*1,05 'Prepočítané koeficientom množstva</t>
  </si>
  <si>
    <t>28</t>
  </si>
  <si>
    <t>766417111.S</t>
  </si>
  <si>
    <t>Montáž obloženia stien, stĺpov a pilierov podkladový rošt</t>
  </si>
  <si>
    <t>-1953984526</t>
  </si>
  <si>
    <t>110/0,6</t>
  </si>
  <si>
    <t>29</t>
  </si>
  <si>
    <t>764885818</t>
  </si>
  <si>
    <t>"podkladový rošt 60/50</t>
  </si>
  <si>
    <t>185*0,06*0,05</t>
  </si>
  <si>
    <t>0,555*1,1 'Prepočítané koeficientom množstva</t>
  </si>
  <si>
    <t>30</t>
  </si>
  <si>
    <t>998766202.S</t>
  </si>
  <si>
    <t>Presun hmot pre konštrukcie stolárske v objektoch výšky nad 6 do 12 m</t>
  </si>
  <si>
    <t>859758341</t>
  </si>
  <si>
    <t>767</t>
  </si>
  <si>
    <t>Konštrukcie doplnkové kovové</t>
  </si>
  <si>
    <t>31</t>
  </si>
  <si>
    <t>7671611</t>
  </si>
  <si>
    <t>Oceľové zavetrenie schodiskovej konštrukcie</t>
  </si>
  <si>
    <t>kg</t>
  </si>
  <si>
    <t>20615672</t>
  </si>
  <si>
    <t>767251133.S</t>
  </si>
  <si>
    <t>Montáž podest z oceľových pochôdznych lisovaných roštov skrutkovaním hmotnosti od 15 do 30 kg/m2</t>
  </si>
  <si>
    <t>-1506019620</t>
  </si>
  <si>
    <t>48,0*0,3*1,1</t>
  </si>
  <si>
    <t>48*0,175*1,1</t>
  </si>
  <si>
    <t>1,3*2,2*3</t>
  </si>
  <si>
    <t>1,2*2,2*2</t>
  </si>
  <si>
    <t>33</t>
  </si>
  <si>
    <t>553430010110.S</t>
  </si>
  <si>
    <t>Rošt podlahový lisovaný žiarozink - pororošt, rozmer oka 30x30 mm, nosná páska 30x3 mm</t>
  </si>
  <si>
    <t>-1220311611</t>
  </si>
  <si>
    <t>34</t>
  </si>
  <si>
    <t>76765224</t>
  </si>
  <si>
    <t>Vráta drevené do sezónneho skladu, 1650x2600mm</t>
  </si>
  <si>
    <t>ks</t>
  </si>
  <si>
    <t>1760774141</t>
  </si>
  <si>
    <t>35</t>
  </si>
  <si>
    <t>998767202.S</t>
  </si>
  <si>
    <t>Presun hmôt pre kovové stavebné doplnkové konštrukcie v objektoch výšky nad 6 do 12 m</t>
  </si>
  <si>
    <t>-1189738261</t>
  </si>
  <si>
    <t>775</t>
  </si>
  <si>
    <t>Podlahy vlysové a parketové</t>
  </si>
  <si>
    <t>36</t>
  </si>
  <si>
    <t>775540030.S</t>
  </si>
  <si>
    <t>Montáž palubovej podlahy masívnej, skrutkovaním</t>
  </si>
  <si>
    <t>-978968668</t>
  </si>
  <si>
    <t>17,4+63,0+19,3+38,0</t>
  </si>
  <si>
    <t>37</t>
  </si>
  <si>
    <t>611980003700.S</t>
  </si>
  <si>
    <t>Drevená podlaha, hrúbka 30 mm</t>
  </si>
  <si>
    <t>-1509551831</t>
  </si>
  <si>
    <t>137,7*1,02 'Prepočítané koeficientom množstva</t>
  </si>
  <si>
    <t>38</t>
  </si>
  <si>
    <t>998775202.S</t>
  </si>
  <si>
    <t>Presun hmôt pre podlahy vlysové a parketové v objektoch výšky nad 6 do 12 m</t>
  </si>
  <si>
    <t>-269789332</t>
  </si>
  <si>
    <t>783</t>
  </si>
  <si>
    <t>Nátery</t>
  </si>
  <si>
    <t>39</t>
  </si>
  <si>
    <t>783711301.S</t>
  </si>
  <si>
    <t>Nátery tesárskych konštrukcií olejové napustením a 2x lakovaním</t>
  </si>
  <si>
    <t>2091749497</t>
  </si>
  <si>
    <t>35,0*0,25*2</t>
  </si>
  <si>
    <t>12,0*0,2*2</t>
  </si>
  <si>
    <t>38,0*0,28*2</t>
  </si>
  <si>
    <t>10,0*0,27*2</t>
  </si>
  <si>
    <t>27,0*0,24*2</t>
  </si>
  <si>
    <t>(20,0+37,0)*0,24*2</t>
  </si>
  <si>
    <t>(16,0+22,0+16,0+22,0)*0,31*2</t>
  </si>
  <si>
    <t>(19,0+132,0)*0,3*2</t>
  </si>
  <si>
    <t>(16,0+22,0)*0,31*2</t>
  </si>
  <si>
    <t>52,0*0,32*2</t>
  </si>
  <si>
    <t>81,0*0,35*2</t>
  </si>
  <si>
    <t>58,0*0,4*2</t>
  </si>
  <si>
    <t>16,0*0,4*2</t>
  </si>
  <si>
    <t>67,0*0,48*2</t>
  </si>
  <si>
    <t>65,0*0,44*2</t>
  </si>
  <si>
    <t>2,2*0,82*16*2</t>
  </si>
  <si>
    <t>1,0*16*2</t>
  </si>
  <si>
    <t>1,4*1,6*16*2</t>
  </si>
  <si>
    <t>2,6*1,95*5*2</t>
  </si>
  <si>
    <t>185*0,11*2</t>
  </si>
  <si>
    <t>"drevená podlaha</t>
  </si>
  <si>
    <t>140,454*2</t>
  </si>
  <si>
    <t>229,5*0,125*2</t>
  </si>
  <si>
    <t>Práce a dodávky M</t>
  </si>
  <si>
    <t>21-M</t>
  </si>
  <si>
    <t>Elektromontáže</t>
  </si>
  <si>
    <t>40</t>
  </si>
  <si>
    <t>210010</t>
  </si>
  <si>
    <t>Elektroinštalácia a osvetlenie</t>
  </si>
  <si>
    <t>sub</t>
  </si>
  <si>
    <t>64</t>
  </si>
  <si>
    <t>-238904925</t>
  </si>
  <si>
    <t>41</t>
  </si>
  <si>
    <t>2102200</t>
  </si>
  <si>
    <t>Bleskozvod a uzemnenie</t>
  </si>
  <si>
    <t>-1479884069</t>
  </si>
  <si>
    <t>Investičné náklady neobsiahnuté v cenách</t>
  </si>
  <si>
    <t>42</t>
  </si>
  <si>
    <t>000300011.S</t>
  </si>
  <si>
    <t>Geodetické práce - zameranie staveniska</t>
  </si>
  <si>
    <t>eur</t>
  </si>
  <si>
    <t>1024</t>
  </si>
  <si>
    <t>-247176378</t>
  </si>
  <si>
    <t>43</t>
  </si>
  <si>
    <t>001400011.S</t>
  </si>
  <si>
    <t>Protipožiarna bezpečnosť stavby</t>
  </si>
  <si>
    <t>-899867070</t>
  </si>
  <si>
    <t>V.</t>
  </si>
  <si>
    <t>V..................................dňa.........................</t>
  </si>
  <si>
    <t>.......................................................</t>
  </si>
  <si>
    <t>podpis, pečiatka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</si>
</sst>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.mm\.yyyy"/>
    <numFmt numFmtId="165" formatCode="#,##0.00%"/>
    <numFmt numFmtId="166" formatCode="#,##0.00000"/>
    <numFmt numFmtId="167" formatCode="#,##0.000"/>
  </numFmts>
  <fonts count="28">
    <font>
      <sz val="11"/>
      <color theme="1"/>
      <name val="Calibri"/>
      <family val="2"/>
      <charset val="238"/>
      <scheme val="minor"/>
    </font>
    <font>
      <b/>
      <sz val="14"/>
      <name val="Arial CE"/>
    </font>
    <font>
      <sz val="10"/>
      <color rgb="FF3366FF"/>
      <name val="Arial CE"/>
    </font>
    <font>
      <sz val="10"/>
      <color rgb="FF969696"/>
      <name val="Arial CE"/>
    </font>
    <font>
      <b/>
      <sz val="11"/>
      <name val="Arial CE"/>
    </font>
    <font>
      <sz val="10"/>
      <name val="Arial CE"/>
    </font>
    <font>
      <sz val="10"/>
      <color rgb="FF464646"/>
      <name val="Arial CE"/>
    </font>
    <font>
      <sz val="8"/>
      <color rgb="FFFFFFFF"/>
      <name val="Arial CE"/>
    </font>
    <font>
      <b/>
      <sz val="10"/>
      <name val="Arial CE"/>
    </font>
    <font>
      <b/>
      <sz val="12"/>
      <color rgb="FF960000"/>
      <name val="Arial CE"/>
    </font>
    <font>
      <sz val="8"/>
      <color rgb="FF969696"/>
      <name val="Arial CE"/>
    </font>
    <font>
      <sz val="10"/>
      <color rgb="FFFFFFFF"/>
      <name val="Arial CE"/>
    </font>
    <font>
      <b/>
      <sz val="12"/>
      <name val="Arial CE"/>
    </font>
    <font>
      <b/>
      <sz val="10"/>
      <color rgb="FF464646"/>
      <name val="Arial CE"/>
    </font>
    <font>
      <sz val="9"/>
      <name val="Arial CE"/>
    </font>
    <font>
      <b/>
      <sz val="12"/>
      <color rgb="FF800000"/>
      <name val="Arial CE"/>
    </font>
    <font>
      <sz val="12"/>
      <color rgb="FF003366"/>
      <name val="Arial CE"/>
    </font>
    <font>
      <sz val="10"/>
      <color rgb="FF003366"/>
      <name val="Arial CE"/>
    </font>
    <font>
      <sz val="9"/>
      <color rgb="FF969696"/>
      <name val="Arial CE"/>
    </font>
    <font>
      <sz val="8"/>
      <color rgb="FF960000"/>
      <name val="Arial CE"/>
    </font>
    <font>
      <b/>
      <sz val="8"/>
      <name val="Arial CE"/>
    </font>
    <font>
      <sz val="8"/>
      <color rgb="FF003366"/>
      <name val="Arial CE"/>
    </font>
    <font>
      <sz val="8"/>
      <color rgb="FF505050"/>
      <name val="Arial CE"/>
    </font>
    <font>
      <sz val="7"/>
      <color rgb="FF969696"/>
      <name val="Arial CE"/>
    </font>
    <font>
      <sz val="8"/>
      <color rgb="FFFF0000"/>
      <name val="Arial CE"/>
    </font>
    <font>
      <sz val="8"/>
      <color rgb="FF800080"/>
      <name val="Arial CE"/>
    </font>
    <font>
      <i/>
      <sz val="9"/>
      <color rgb="FF0000FF"/>
      <name val="Arial CE"/>
    </font>
    <font>
      <i/>
      <sz val="8"/>
      <color rgb="FF0000FF"/>
      <name val="Arial CE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969696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5" fillId="2" borderId="0" xfId="0" applyFont="1" applyFill="1" applyAlignment="1" applyProtection="1">
      <alignment horizontal="left" vertical="center"/>
      <protection locked="0"/>
    </xf>
    <xf numFmtId="0" fontId="0" fillId="0" borderId="0" xfId="0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/>
    </xf>
    <xf numFmtId="4" fontId="5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4" fontId="9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4" fontId="11" fillId="0" borderId="0" xfId="0" applyNumberFormat="1" applyFont="1" applyAlignment="1">
      <alignment vertical="center"/>
    </xf>
    <xf numFmtId="165" fontId="11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horizontal="right" vertical="center"/>
    </xf>
    <xf numFmtId="0" fontId="0" fillId="3" borderId="0" xfId="0" applyFill="1" applyAlignment="1">
      <alignment vertical="center"/>
    </xf>
    <xf numFmtId="0" fontId="12" fillId="3" borderId="5" xfId="0" applyFont="1" applyFill="1" applyBorder="1" applyAlignment="1">
      <alignment horizontal="left" vertical="center"/>
    </xf>
    <xf numFmtId="0" fontId="0" fillId="3" borderId="6" xfId="0" applyFill="1" applyBorder="1" applyAlignment="1">
      <alignment vertical="center"/>
    </xf>
    <xf numFmtId="0" fontId="12" fillId="3" borderId="6" xfId="0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/>
    </xf>
    <xf numFmtId="4" fontId="12" fillId="3" borderId="6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13" fillId="0" borderId="8" xfId="0" applyFont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right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5" fillId="0" borderId="0" xfId="0" applyFont="1" applyAlignment="1">
      <alignment horizontal="left" vertical="center" wrapText="1"/>
    </xf>
    <xf numFmtId="0" fontId="14" fillId="3" borderId="0" xfId="0" applyFont="1" applyFill="1" applyAlignment="1">
      <alignment horizontal="left" vertical="center"/>
    </xf>
    <xf numFmtId="0" fontId="14" fillId="3" borderId="0" xfId="0" applyFont="1" applyFill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12" xfId="0" applyFont="1" applyBorder="1" applyAlignment="1">
      <alignment horizontal="left" vertical="center"/>
    </xf>
    <xf numFmtId="0" fontId="16" fillId="0" borderId="12" xfId="0" applyFont="1" applyBorder="1" applyAlignment="1">
      <alignment vertical="center"/>
    </xf>
    <xf numFmtId="4" fontId="16" fillId="0" borderId="12" xfId="0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3" xfId="0" applyFont="1" applyBorder="1" applyAlignment="1">
      <alignment vertical="center"/>
    </xf>
    <xf numFmtId="0" fontId="17" fillId="0" borderId="12" xfId="0" applyFont="1" applyBorder="1" applyAlignment="1">
      <alignment horizontal="left" vertical="center"/>
    </xf>
    <xf numFmtId="0" fontId="17" fillId="0" borderId="12" xfId="0" applyFont="1" applyBorder="1" applyAlignment="1">
      <alignment vertical="center"/>
    </xf>
    <xf numFmtId="4" fontId="17" fillId="0" borderId="12" xfId="0" applyNumberFormat="1" applyFont="1" applyBorder="1" applyAlignment="1">
      <alignment vertical="center"/>
    </xf>
    <xf numFmtId="4" fontId="15" fillId="0" borderId="0" xfId="0" applyNumberFormat="1" applyFont="1" applyAlignment="1">
      <alignment vertical="center"/>
    </xf>
    <xf numFmtId="0" fontId="18" fillId="0" borderId="0" xfId="0" applyFont="1" applyAlignment="1">
      <alignment horizontal="center" vertical="center"/>
    </xf>
    <xf numFmtId="4" fontId="17" fillId="2" borderId="0" xfId="0" applyNumberFormat="1" applyFont="1" applyFill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4" fontId="0" fillId="0" borderId="0" xfId="0" applyNumberFormat="1" applyAlignment="1" applyProtection="1">
      <alignment vertical="center"/>
      <protection locked="0"/>
    </xf>
    <xf numFmtId="0" fontId="17" fillId="0" borderId="0" xfId="0" applyFont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4" fontId="9" fillId="3" borderId="0" xfId="0" applyNumberFormat="1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4" fontId="9" fillId="0" borderId="0" xfId="0" applyNumberFormat="1" applyFont="1"/>
    <xf numFmtId="0" fontId="0" fillId="0" borderId="16" xfId="0" applyBorder="1" applyAlignment="1">
      <alignment vertical="center"/>
    </xf>
    <xf numFmtId="166" fontId="19" fillId="0" borderId="4" xfId="0" applyNumberFormat="1" applyFont="1" applyBorder="1"/>
    <xf numFmtId="166" fontId="19" fillId="0" borderId="17" xfId="0" applyNumberFormat="1" applyFont="1" applyBorder="1"/>
    <xf numFmtId="4" fontId="20" fillId="0" borderId="0" xfId="0" applyNumberFormat="1" applyFont="1" applyAlignment="1">
      <alignment vertical="center"/>
    </xf>
    <xf numFmtId="0" fontId="21" fillId="0" borderId="0" xfId="0" applyFont="1"/>
    <xf numFmtId="0" fontId="21" fillId="0" borderId="3" xfId="0" applyFont="1" applyBorder="1"/>
    <xf numFmtId="0" fontId="21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21" fillId="0" borderId="0" xfId="0" applyFont="1" applyProtection="1">
      <protection locked="0"/>
    </xf>
    <xf numFmtId="4" fontId="16" fillId="0" borderId="0" xfId="0" applyNumberFormat="1" applyFont="1"/>
    <xf numFmtId="0" fontId="21" fillId="0" borderId="18" xfId="0" applyFont="1" applyBorder="1"/>
    <xf numFmtId="166" fontId="21" fillId="0" borderId="0" xfId="0" applyNumberFormat="1" applyFont="1"/>
    <xf numFmtId="166" fontId="21" fillId="0" borderId="19" xfId="0" applyNumberFormat="1" applyFont="1" applyBorder="1"/>
    <xf numFmtId="0" fontId="21" fillId="0" borderId="0" xfId="0" applyFont="1" applyAlignment="1">
      <alignment horizontal="center"/>
    </xf>
    <xf numFmtId="4" fontId="21" fillId="0" borderId="0" xfId="0" applyNumberFormat="1" applyFont="1" applyAlignment="1">
      <alignment vertical="center"/>
    </xf>
    <xf numFmtId="0" fontId="17" fillId="0" borderId="0" xfId="0" applyFont="1" applyAlignment="1">
      <alignment horizontal="left"/>
    </xf>
    <xf numFmtId="4" fontId="17" fillId="0" borderId="0" xfId="0" applyNumberFormat="1" applyFont="1"/>
    <xf numFmtId="0" fontId="14" fillId="0" borderId="20" xfId="0" applyFont="1" applyBorder="1" applyAlignment="1">
      <alignment horizontal="center" vertical="center"/>
    </xf>
    <xf numFmtId="49" fontId="14" fillId="0" borderId="20" xfId="0" applyNumberFormat="1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center" vertical="center" wrapText="1"/>
    </xf>
    <xf numFmtId="167" fontId="14" fillId="0" borderId="20" xfId="0" applyNumberFormat="1" applyFont="1" applyBorder="1" applyAlignment="1">
      <alignment vertical="center"/>
    </xf>
    <xf numFmtId="4" fontId="14" fillId="2" borderId="20" xfId="0" applyNumberFormat="1" applyFont="1" applyFill="1" applyBorder="1" applyAlignment="1" applyProtection="1">
      <alignment vertical="center"/>
      <protection locked="0"/>
    </xf>
    <xf numFmtId="4" fontId="14" fillId="0" borderId="20" xfId="0" applyNumberFormat="1" applyFont="1" applyBorder="1" applyAlignment="1">
      <alignment vertical="center"/>
    </xf>
    <xf numFmtId="0" fontId="0" fillId="0" borderId="20" xfId="0" applyBorder="1" applyAlignment="1">
      <alignment vertical="center"/>
    </xf>
    <xf numFmtId="0" fontId="18" fillId="2" borderId="18" xfId="0" applyFont="1" applyFill="1" applyBorder="1" applyAlignment="1" applyProtection="1">
      <alignment horizontal="left" vertical="center"/>
      <protection locked="0"/>
    </xf>
    <xf numFmtId="166" fontId="18" fillId="0" borderId="0" xfId="0" applyNumberFormat="1" applyFont="1" applyAlignment="1">
      <alignment vertical="center"/>
    </xf>
    <xf numFmtId="166" fontId="18" fillId="0" borderId="19" xfId="0" applyNumberFormat="1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22" fillId="0" borderId="0" xfId="0" applyFont="1" applyAlignment="1">
      <alignment vertical="center"/>
    </xf>
    <xf numFmtId="0" fontId="22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167" fontId="22" fillId="0" borderId="0" xfId="0" applyNumberFormat="1" applyFont="1" applyAlignment="1">
      <alignment vertical="center"/>
    </xf>
    <xf numFmtId="0" fontId="22" fillId="0" borderId="0" xfId="0" applyFont="1" applyAlignment="1" applyProtection="1">
      <alignment vertical="center"/>
      <protection locked="0"/>
    </xf>
    <xf numFmtId="0" fontId="22" fillId="0" borderId="18" xfId="0" applyFont="1" applyBorder="1" applyAlignment="1">
      <alignment vertical="center"/>
    </xf>
    <xf numFmtId="0" fontId="22" fillId="0" borderId="19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167" fontId="24" fillId="0" borderId="0" xfId="0" applyNumberFormat="1" applyFont="1" applyAlignment="1">
      <alignment vertical="center"/>
    </xf>
    <xf numFmtId="0" fontId="24" fillId="0" borderId="0" xfId="0" applyFont="1" applyAlignment="1" applyProtection="1">
      <alignment vertical="center"/>
      <protection locked="0"/>
    </xf>
    <xf numFmtId="0" fontId="24" fillId="0" borderId="18" xfId="0" applyFont="1" applyBorder="1" applyAlignment="1">
      <alignment vertical="center"/>
    </xf>
    <xf numFmtId="0" fontId="24" fillId="0" borderId="19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5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 wrapText="1"/>
    </xf>
    <xf numFmtId="0" fontId="25" fillId="0" borderId="0" xfId="0" applyFont="1" applyAlignment="1" applyProtection="1">
      <alignment vertical="center"/>
      <protection locked="0"/>
    </xf>
    <xf numFmtId="0" fontId="25" fillId="0" borderId="18" xfId="0" applyFont="1" applyBorder="1" applyAlignment="1">
      <alignment vertical="center"/>
    </xf>
    <xf numFmtId="0" fontId="25" fillId="0" borderId="19" xfId="0" applyFont="1" applyBorder="1" applyAlignment="1">
      <alignment vertical="center"/>
    </xf>
    <xf numFmtId="0" fontId="26" fillId="0" borderId="20" xfId="0" applyFont="1" applyBorder="1" applyAlignment="1">
      <alignment horizontal="center" vertical="center"/>
    </xf>
    <xf numFmtId="49" fontId="26" fillId="0" borderId="20" xfId="0" applyNumberFormat="1" applyFont="1" applyBorder="1" applyAlignment="1">
      <alignment horizontal="left" vertical="center" wrapText="1"/>
    </xf>
    <xf numFmtId="0" fontId="26" fillId="0" borderId="20" xfId="0" applyFont="1" applyBorder="1" applyAlignment="1">
      <alignment horizontal="left" vertical="center" wrapText="1"/>
    </xf>
    <xf numFmtId="0" fontId="26" fillId="0" borderId="20" xfId="0" applyFont="1" applyBorder="1" applyAlignment="1">
      <alignment horizontal="center" vertical="center" wrapText="1"/>
    </xf>
    <xf numFmtId="167" fontId="26" fillId="0" borderId="20" xfId="0" applyNumberFormat="1" applyFont="1" applyBorder="1" applyAlignment="1">
      <alignment vertical="center"/>
    </xf>
    <xf numFmtId="4" fontId="26" fillId="2" borderId="20" xfId="0" applyNumberFormat="1" applyFont="1" applyFill="1" applyBorder="1" applyAlignment="1" applyProtection="1">
      <alignment vertical="center"/>
      <protection locked="0"/>
    </xf>
    <xf numFmtId="4" fontId="26" fillId="0" borderId="20" xfId="0" applyNumberFormat="1" applyFont="1" applyBorder="1" applyAlignment="1">
      <alignment vertical="center"/>
    </xf>
    <xf numFmtId="0" fontId="27" fillId="0" borderId="20" xfId="0" applyFont="1" applyBorder="1" applyAlignment="1">
      <alignment vertical="center"/>
    </xf>
    <xf numFmtId="0" fontId="27" fillId="0" borderId="3" xfId="0" applyFont="1" applyBorder="1" applyAlignment="1">
      <alignment vertical="center"/>
    </xf>
    <xf numFmtId="0" fontId="26" fillId="2" borderId="18" xfId="0" applyFont="1" applyFill="1" applyBorder="1" applyAlignment="1" applyProtection="1">
      <alignment horizontal="left" vertical="center"/>
      <protection locked="0"/>
    </xf>
    <xf numFmtId="0" fontId="26" fillId="0" borderId="0" xfId="0" applyFont="1" applyAlignment="1">
      <alignment horizontal="center" vertical="center"/>
    </xf>
    <xf numFmtId="167" fontId="14" fillId="2" borderId="20" xfId="0" applyNumberFormat="1" applyFont="1" applyFill="1" applyBorder="1" applyAlignment="1" applyProtection="1">
      <alignment vertical="center"/>
      <protection locked="0"/>
    </xf>
    <xf numFmtId="0" fontId="18" fillId="2" borderId="21" xfId="0" applyFont="1" applyFill="1" applyBorder="1" applyAlignment="1" applyProtection="1">
      <alignment horizontal="left" vertical="center"/>
      <protection locked="0"/>
    </xf>
    <xf numFmtId="0" fontId="18" fillId="0" borderId="12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166" fontId="18" fillId="0" borderId="12" xfId="0" applyNumberFormat="1" applyFont="1" applyBorder="1" applyAlignment="1">
      <alignment vertical="center"/>
    </xf>
    <xf numFmtId="166" fontId="18" fillId="0" borderId="22" xfId="0" applyNumberFormat="1" applyFont="1" applyBorder="1" applyAlignment="1">
      <alignment vertical="center"/>
    </xf>
    <xf numFmtId="0" fontId="17" fillId="2" borderId="0" xfId="0" applyFont="1" applyFill="1" applyAlignment="1" applyProtection="1">
      <alignment horizontal="left" vertical="center"/>
      <protection locked="0"/>
    </xf>
    <xf numFmtId="0" fontId="17" fillId="0" borderId="0" xfId="0" applyFont="1" applyAlignment="1">
      <alignment horizontal="left" vertical="center"/>
    </xf>
    <xf numFmtId="0" fontId="0" fillId="0" borderId="0" xfId="0"/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5" fillId="2" borderId="0" xfId="0" applyFont="1" applyFill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verobs/Desktop/VO%202025/48.%20C&#780;.BALOG%20Koliba%201200/2.%20Su&#769;t&#780;az&#780;ne&#769;%20podklady/2.%20Vy&#769;zva%20a%20su&#769;t&#780;az&#780;ne&#769;%20podklady/Prilohy%20sutaznych%20podkladov/Priloha%20c.%206%20-%20vy&#769;kaz%20vy&#769;mer.xlsx" TargetMode="External"/><Relationship Id="rId1" Type="http://schemas.openxmlformats.org/officeDocument/2006/relationships/externalLinkPath" Target="Priloha%20c.%206%20-%20vy&#769;kaz%20vy&#769;m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kapitulácia stavby"/>
      <sheetName val="m332 - Vyhliadka Urbanov ..."/>
    </sheetNames>
    <sheetDataSet>
      <sheetData sheetId="0">
        <row r="13">
          <cell r="AN13" t="str">
            <v>Vyplň údaj</v>
          </cell>
        </row>
        <row r="14">
          <cell r="E14" t="str">
            <v>Vyplň údaj</v>
          </cell>
          <cell r="AN14" t="str">
            <v>Vyplň údaj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53"/>
  <sheetViews>
    <sheetView tabSelected="1" topLeftCell="A317" workbookViewId="0">
      <selection activeCell="J356" sqref="J356"/>
    </sheetView>
  </sheetViews>
  <sheetFormatPr baseColWidth="10" defaultColWidth="8.83203125" defaultRowHeight="15"/>
  <cols>
    <col min="1" max="1" width="7.1640625" customWidth="1"/>
    <col min="2" max="2" width="1" customWidth="1"/>
    <col min="3" max="3" width="3.6640625" customWidth="1"/>
    <col min="4" max="4" width="3.83203125" customWidth="1"/>
    <col min="5" max="5" width="14.6640625" customWidth="1"/>
    <col min="6" max="6" width="43.5" customWidth="1"/>
    <col min="7" max="7" width="6.5" customWidth="1"/>
    <col min="8" max="8" width="12" customWidth="1"/>
    <col min="9" max="9" width="13.6640625" customWidth="1"/>
    <col min="10" max="10" width="19.1640625" customWidth="1"/>
    <col min="11" max="11" width="19.1640625" hidden="1" customWidth="1"/>
    <col min="12" max="12" width="8" customWidth="1"/>
    <col min="13" max="13" width="9.33203125" hidden="1" customWidth="1"/>
    <col min="14" max="14" width="0" hidden="1" customWidth="1"/>
    <col min="15" max="20" width="12.1640625" hidden="1" customWidth="1"/>
    <col min="21" max="21" width="14" hidden="1" customWidth="1"/>
    <col min="22" max="22" width="10.6640625" customWidth="1"/>
    <col min="23" max="23" width="14" customWidth="1"/>
    <col min="24" max="24" width="10.6640625" customWidth="1"/>
    <col min="25" max="25" width="12.83203125" customWidth="1"/>
    <col min="26" max="26" width="9.33203125" customWidth="1"/>
    <col min="27" max="27" width="12.83203125" customWidth="1"/>
    <col min="28" max="28" width="14" customWidth="1"/>
    <col min="29" max="29" width="9.33203125" customWidth="1"/>
    <col min="30" max="30" width="12.83203125" customWidth="1"/>
    <col min="31" max="31" width="14" customWidth="1"/>
  </cols>
  <sheetData>
    <row r="2" spans="2:46"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AT2" s="1" t="s">
        <v>0</v>
      </c>
    </row>
    <row r="3" spans="2:46">
      <c r="B3" s="2"/>
      <c r="C3" s="3"/>
      <c r="D3" s="3"/>
      <c r="E3" s="3"/>
      <c r="F3" s="3"/>
      <c r="G3" s="3"/>
      <c r="H3" s="3"/>
      <c r="I3" s="3"/>
      <c r="J3" s="3"/>
      <c r="K3" s="3"/>
      <c r="L3" s="4"/>
      <c r="AT3" s="1" t="s">
        <v>1</v>
      </c>
    </row>
    <row r="4" spans="2:46" ht="18">
      <c r="B4" s="4"/>
      <c r="D4" s="5" t="s">
        <v>2</v>
      </c>
      <c r="L4" s="4"/>
      <c r="M4" s="6" t="s">
        <v>3</v>
      </c>
      <c r="AT4" s="1" t="s">
        <v>4</v>
      </c>
    </row>
    <row r="5" spans="2:46">
      <c r="B5" s="4"/>
      <c r="L5" s="4"/>
    </row>
    <row r="6" spans="2:46" s="7" customFormat="1">
      <c r="B6" s="8"/>
      <c r="D6" s="9" t="s">
        <v>5</v>
      </c>
      <c r="L6" s="8"/>
    </row>
    <row r="7" spans="2:46" s="7" customFormat="1">
      <c r="B7" s="8"/>
      <c r="E7" s="156" t="s">
        <v>6</v>
      </c>
      <c r="F7" s="157"/>
      <c r="G7" s="157"/>
      <c r="H7" s="157"/>
      <c r="L7" s="8"/>
    </row>
    <row r="8" spans="2:46" s="7" customFormat="1">
      <c r="B8" s="8"/>
      <c r="L8" s="8"/>
    </row>
    <row r="9" spans="2:46" s="7" customFormat="1">
      <c r="B9" s="8"/>
      <c r="D9" s="9" t="s">
        <v>7</v>
      </c>
      <c r="F9" s="10" t="s">
        <v>8</v>
      </c>
      <c r="I9" s="9" t="s">
        <v>9</v>
      </c>
      <c r="J9" s="10" t="s">
        <v>8</v>
      </c>
      <c r="L9" s="8"/>
    </row>
    <row r="10" spans="2:46" s="7" customFormat="1">
      <c r="B10" s="8"/>
      <c r="D10" s="9" t="s">
        <v>10</v>
      </c>
      <c r="F10" s="10" t="s">
        <v>11</v>
      </c>
      <c r="I10" s="9" t="s">
        <v>12</v>
      </c>
      <c r="J10" s="11"/>
      <c r="L10" s="8"/>
    </row>
    <row r="11" spans="2:46" s="7" customFormat="1">
      <c r="B11" s="8"/>
      <c r="L11" s="8"/>
    </row>
    <row r="12" spans="2:46" s="7" customFormat="1">
      <c r="B12" s="8"/>
      <c r="D12" s="9" t="s">
        <v>13</v>
      </c>
      <c r="I12" s="9" t="s">
        <v>14</v>
      </c>
      <c r="J12" s="10" t="s">
        <v>8</v>
      </c>
      <c r="L12" s="8"/>
    </row>
    <row r="13" spans="2:46" s="7" customFormat="1">
      <c r="B13" s="8"/>
      <c r="E13" s="10" t="s">
        <v>15</v>
      </c>
      <c r="I13" s="9" t="s">
        <v>16</v>
      </c>
      <c r="J13" s="10" t="s">
        <v>8</v>
      </c>
      <c r="L13" s="8"/>
    </row>
    <row r="14" spans="2:46" s="7" customFormat="1">
      <c r="B14" s="8"/>
      <c r="L14" s="8"/>
    </row>
    <row r="15" spans="2:46" s="7" customFormat="1">
      <c r="B15" s="8"/>
      <c r="D15" s="9" t="s">
        <v>17</v>
      </c>
      <c r="I15" s="9" t="s">
        <v>14</v>
      </c>
      <c r="J15" s="12" t="str">
        <f>'[1]Rekapitulácia stavby'!AN13</f>
        <v>Vyplň údaj</v>
      </c>
      <c r="L15" s="8"/>
    </row>
    <row r="16" spans="2:46" s="7" customFormat="1">
      <c r="B16" s="8"/>
      <c r="E16" s="158" t="str">
        <f>'[1]Rekapitulácia stavby'!E14</f>
        <v>Vyplň údaj</v>
      </c>
      <c r="F16" s="159"/>
      <c r="G16" s="159"/>
      <c r="H16" s="159"/>
      <c r="I16" s="9" t="s">
        <v>16</v>
      </c>
      <c r="J16" s="12" t="str">
        <f>'[1]Rekapitulácia stavby'!AN14</f>
        <v>Vyplň údaj</v>
      </c>
      <c r="L16" s="8"/>
    </row>
    <row r="17" spans="2:52" s="7" customFormat="1">
      <c r="B17" s="8"/>
      <c r="L17" s="8"/>
    </row>
    <row r="18" spans="2:52" s="7" customFormat="1">
      <c r="B18" s="8"/>
      <c r="D18" s="9" t="s">
        <v>18</v>
      </c>
      <c r="I18" s="9" t="s">
        <v>14</v>
      </c>
      <c r="J18" s="10" t="s">
        <v>8</v>
      </c>
      <c r="L18" s="8"/>
    </row>
    <row r="19" spans="2:52" s="7" customFormat="1">
      <c r="B19" s="8"/>
      <c r="E19" s="10" t="s">
        <v>19</v>
      </c>
      <c r="I19" s="9" t="s">
        <v>16</v>
      </c>
      <c r="J19" s="10" t="s">
        <v>8</v>
      </c>
      <c r="L19" s="8"/>
    </row>
    <row r="20" spans="2:52" s="7" customFormat="1">
      <c r="B20" s="8"/>
      <c r="L20" s="8"/>
    </row>
    <row r="21" spans="2:52" s="7" customFormat="1">
      <c r="B21" s="8"/>
      <c r="D21" s="9" t="s">
        <v>20</v>
      </c>
      <c r="I21" s="9" t="s">
        <v>14</v>
      </c>
      <c r="J21" s="10" t="s">
        <v>8</v>
      </c>
      <c r="L21" s="8"/>
    </row>
    <row r="22" spans="2:52" s="7" customFormat="1">
      <c r="B22" s="8"/>
      <c r="E22" s="10" t="s">
        <v>21</v>
      </c>
      <c r="I22" s="9" t="s">
        <v>16</v>
      </c>
      <c r="J22" s="10" t="s">
        <v>8</v>
      </c>
      <c r="L22" s="8"/>
      <c r="X22" s="7" t="s">
        <v>407</v>
      </c>
    </row>
    <row r="23" spans="2:52" s="7" customFormat="1">
      <c r="B23" s="8"/>
      <c r="L23" s="8"/>
    </row>
    <row r="24" spans="2:52" s="7" customFormat="1">
      <c r="B24" s="8"/>
      <c r="D24" s="9" t="s">
        <v>22</v>
      </c>
      <c r="L24" s="8"/>
    </row>
    <row r="25" spans="2:52" s="13" customFormat="1">
      <c r="B25" s="14"/>
      <c r="E25" s="160" t="s">
        <v>8</v>
      </c>
      <c r="F25" s="160"/>
      <c r="G25" s="160"/>
      <c r="H25" s="160"/>
      <c r="L25" s="14"/>
    </row>
    <row r="26" spans="2:52" s="7" customFormat="1">
      <c r="B26" s="8"/>
      <c r="L26" s="8"/>
    </row>
    <row r="27" spans="2:52" s="7" customFormat="1">
      <c r="B27" s="8"/>
      <c r="D27" s="15"/>
      <c r="E27" s="15"/>
      <c r="F27" s="15"/>
      <c r="G27" s="15"/>
      <c r="H27" s="15"/>
      <c r="I27" s="15"/>
      <c r="J27" s="15"/>
      <c r="K27" s="15"/>
      <c r="L27" s="8"/>
    </row>
    <row r="28" spans="2:52" s="7" customFormat="1">
      <c r="B28" s="8"/>
      <c r="D28" s="10" t="s">
        <v>23</v>
      </c>
      <c r="J28" s="16">
        <f>J94</f>
        <v>0</v>
      </c>
      <c r="L28" s="8"/>
    </row>
    <row r="29" spans="2:52" s="7" customFormat="1">
      <c r="B29" s="8"/>
      <c r="D29" s="17" t="s">
        <v>24</v>
      </c>
      <c r="J29" s="16">
        <f>J110</f>
        <v>0</v>
      </c>
      <c r="L29" s="18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</row>
    <row r="30" spans="2:52" s="7" customFormat="1" ht="16">
      <c r="B30" s="8"/>
      <c r="D30" s="20" t="s">
        <v>25</v>
      </c>
      <c r="J30" s="21">
        <f>ROUND(J28 + J29, 2)</f>
        <v>0</v>
      </c>
      <c r="L30" s="18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</row>
    <row r="31" spans="2:52" s="7" customFormat="1">
      <c r="B31" s="8"/>
      <c r="D31" s="15"/>
      <c r="E31" s="15"/>
      <c r="F31" s="15"/>
      <c r="G31" s="15"/>
      <c r="H31" s="15"/>
      <c r="I31" s="15"/>
      <c r="J31" s="15"/>
      <c r="K31" s="15"/>
      <c r="L31" s="8"/>
    </row>
    <row r="32" spans="2:52" s="7" customFormat="1" hidden="1">
      <c r="B32" s="8"/>
      <c r="F32" s="22" t="s">
        <v>26</v>
      </c>
      <c r="I32" s="22" t="s">
        <v>27</v>
      </c>
      <c r="J32" s="22" t="s">
        <v>28</v>
      </c>
      <c r="L32" s="8"/>
    </row>
    <row r="33" spans="2:52" s="7" customFormat="1" hidden="1">
      <c r="B33" s="8"/>
      <c r="D33" s="23" t="s">
        <v>29</v>
      </c>
      <c r="E33" s="24" t="s">
        <v>30</v>
      </c>
      <c r="F33" s="25">
        <f>ROUND((SUM(BE110:BE117) + SUM(BE135:BE349)),  2)</f>
        <v>0</v>
      </c>
      <c r="G33" s="19"/>
      <c r="H33" s="19"/>
      <c r="I33" s="26">
        <v>0.2</v>
      </c>
      <c r="J33" s="25">
        <f>ROUND(((SUM(BE110:BE117) + SUM(BE135:BE349))*I33),  2)</f>
        <v>0</v>
      </c>
      <c r="L33" s="18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</row>
    <row r="34" spans="2:52" s="7" customFormat="1" hidden="1">
      <c r="B34" s="8"/>
      <c r="E34" s="24" t="s">
        <v>31</v>
      </c>
      <c r="F34" s="25">
        <f>ROUND((SUM(BF110:BF117) + SUM(BF135:BF349)),  2)</f>
        <v>0</v>
      </c>
      <c r="G34" s="19"/>
      <c r="H34" s="19"/>
      <c r="I34" s="26">
        <v>0.2</v>
      </c>
      <c r="J34" s="25">
        <f>ROUND(((SUM(BF110:BF117) + SUM(BF135:BF349))*I34),  2)</f>
        <v>0</v>
      </c>
      <c r="L34" s="8"/>
    </row>
    <row r="35" spans="2:52" s="7" customFormat="1" hidden="1">
      <c r="B35" s="8"/>
      <c r="E35" s="9" t="s">
        <v>32</v>
      </c>
      <c r="F35" s="27">
        <f>ROUND((SUM(BG110:BG117) + SUM(BG135:BG349)),  2)</f>
        <v>0</v>
      </c>
      <c r="I35" s="28">
        <v>0.23</v>
      </c>
      <c r="J35" s="27">
        <f>0</f>
        <v>0</v>
      </c>
      <c r="L35" s="8"/>
    </row>
    <row r="36" spans="2:52" s="7" customFormat="1" hidden="1">
      <c r="B36" s="8"/>
      <c r="E36" s="9" t="s">
        <v>33</v>
      </c>
      <c r="F36" s="27">
        <f>ROUND((SUM(BH110:BH117) + SUM(BH135:BH349)),  2)</f>
        <v>0</v>
      </c>
      <c r="I36" s="28">
        <v>0.23</v>
      </c>
      <c r="J36" s="27">
        <f>0</f>
        <v>0</v>
      </c>
      <c r="L36" s="8"/>
    </row>
    <row r="37" spans="2:52" s="7" customFormat="1">
      <c r="B37" s="8"/>
      <c r="E37" s="24" t="s">
        <v>34</v>
      </c>
      <c r="F37" s="25">
        <f>ROUND((SUM(BI110:BI117) + SUM(BI135:BI349)),  2)</f>
        <v>0</v>
      </c>
      <c r="G37" s="19"/>
      <c r="H37" s="19"/>
      <c r="I37" s="26">
        <v>0</v>
      </c>
      <c r="J37" s="25">
        <f>0</f>
        <v>0</v>
      </c>
      <c r="L37" s="8"/>
    </row>
    <row r="38" spans="2:52" s="7" customFormat="1">
      <c r="B38" s="8"/>
      <c r="L38" s="8"/>
    </row>
    <row r="39" spans="2:52" s="7" customFormat="1" ht="16">
      <c r="B39" s="8"/>
      <c r="C39" s="29"/>
      <c r="D39" s="30" t="s">
        <v>35</v>
      </c>
      <c r="E39" s="31"/>
      <c r="F39" s="31"/>
      <c r="G39" s="32" t="s">
        <v>36</v>
      </c>
      <c r="H39" s="33" t="s">
        <v>37</v>
      </c>
      <c r="I39" s="31"/>
      <c r="J39" s="34">
        <f>J30*I35+J30</f>
        <v>0</v>
      </c>
      <c r="K39" s="35"/>
      <c r="L39" s="8"/>
    </row>
    <row r="40" spans="2:52" s="7" customFormat="1">
      <c r="B40" s="8"/>
      <c r="L40" s="8"/>
    </row>
    <row r="41" spans="2:52">
      <c r="B41" s="4"/>
      <c r="L41" s="4"/>
    </row>
    <row r="42" spans="2:52">
      <c r="B42" s="4"/>
      <c r="L42" s="4"/>
    </row>
    <row r="43" spans="2:52">
      <c r="B43" s="4"/>
      <c r="L43" s="4"/>
    </row>
    <row r="44" spans="2:52">
      <c r="B44" s="4"/>
      <c r="L44" s="4"/>
    </row>
    <row r="45" spans="2:52">
      <c r="B45" s="4"/>
      <c r="L45" s="4"/>
    </row>
    <row r="46" spans="2:52">
      <c r="B46" s="4"/>
      <c r="L46" s="4"/>
    </row>
    <row r="47" spans="2:52">
      <c r="B47" s="4"/>
      <c r="L47" s="4"/>
    </row>
    <row r="48" spans="2:52">
      <c r="B48" s="4"/>
      <c r="L48" s="4"/>
    </row>
    <row r="49" spans="2:12" ht="14.5" customHeight="1">
      <c r="B49" s="4"/>
      <c r="L49" s="4"/>
    </row>
    <row r="50" spans="2:12" s="7" customFormat="1" ht="14.5" customHeight="1">
      <c r="B50" s="8"/>
      <c r="D50" s="36" t="s">
        <v>38</v>
      </c>
      <c r="E50" s="37"/>
      <c r="F50" s="37"/>
      <c r="G50" s="36" t="s">
        <v>39</v>
      </c>
      <c r="H50" s="37"/>
      <c r="I50" s="37"/>
      <c r="J50" s="37"/>
      <c r="K50" s="37"/>
      <c r="L50" s="8"/>
    </row>
    <row r="51" spans="2:12">
      <c r="B51" s="4"/>
      <c r="L51" s="4"/>
    </row>
    <row r="52" spans="2:12">
      <c r="B52" s="4"/>
      <c r="L52" s="4"/>
    </row>
    <row r="53" spans="2:12">
      <c r="B53" s="4"/>
      <c r="L53" s="4"/>
    </row>
    <row r="54" spans="2:12">
      <c r="B54" s="4"/>
      <c r="L54" s="4"/>
    </row>
    <row r="55" spans="2:12">
      <c r="B55" s="4"/>
      <c r="L55" s="4"/>
    </row>
    <row r="56" spans="2:12">
      <c r="B56" s="4"/>
      <c r="L56" s="4"/>
    </row>
    <row r="57" spans="2:12">
      <c r="B57" s="4"/>
      <c r="L57" s="4"/>
    </row>
    <row r="58" spans="2:12">
      <c r="B58" s="4"/>
      <c r="L58" s="4"/>
    </row>
    <row r="59" spans="2:12">
      <c r="B59" s="4"/>
      <c r="L59" s="4"/>
    </row>
    <row r="60" spans="2:12">
      <c r="B60" s="4"/>
      <c r="L60" s="4"/>
    </row>
    <row r="61" spans="2:12" s="7" customFormat="1">
      <c r="B61" s="8"/>
      <c r="D61" s="38" t="s">
        <v>40</v>
      </c>
      <c r="E61" s="39"/>
      <c r="F61" s="40" t="s">
        <v>41</v>
      </c>
      <c r="G61" s="38" t="s">
        <v>40</v>
      </c>
      <c r="H61" s="39"/>
      <c r="I61" s="39"/>
      <c r="J61" s="41" t="s">
        <v>41</v>
      </c>
      <c r="K61" s="39"/>
      <c r="L61" s="8"/>
    </row>
    <row r="62" spans="2:12">
      <c r="B62" s="4"/>
      <c r="L62" s="4"/>
    </row>
    <row r="63" spans="2:12">
      <c r="B63" s="4"/>
      <c r="L63" s="4"/>
    </row>
    <row r="64" spans="2:12">
      <c r="B64" s="4"/>
      <c r="L64" s="4"/>
    </row>
    <row r="65" spans="2:12" s="7" customFormat="1">
      <c r="B65" s="8"/>
      <c r="D65" s="36" t="s">
        <v>42</v>
      </c>
      <c r="E65" s="37"/>
      <c r="F65" s="37"/>
      <c r="G65" s="36" t="s">
        <v>43</v>
      </c>
      <c r="H65" s="37"/>
      <c r="I65" s="37"/>
      <c r="J65" s="37"/>
      <c r="K65" s="37"/>
      <c r="L65" s="8"/>
    </row>
    <row r="66" spans="2:12">
      <c r="B66" s="4"/>
      <c r="L66" s="4"/>
    </row>
    <row r="67" spans="2:12">
      <c r="B67" s="4"/>
      <c r="L67" s="4"/>
    </row>
    <row r="68" spans="2:12">
      <c r="B68" s="4"/>
      <c r="L68" s="4"/>
    </row>
    <row r="69" spans="2:12">
      <c r="B69" s="4"/>
      <c r="L69" s="4"/>
    </row>
    <row r="70" spans="2:12">
      <c r="B70" s="4"/>
      <c r="L70" s="4"/>
    </row>
    <row r="71" spans="2:12">
      <c r="B71" s="4"/>
      <c r="L71" s="4"/>
    </row>
    <row r="72" spans="2:12">
      <c r="B72" s="4"/>
      <c r="L72" s="4"/>
    </row>
    <row r="73" spans="2:12">
      <c r="B73" s="4"/>
      <c r="L73" s="4"/>
    </row>
    <row r="74" spans="2:12">
      <c r="B74" s="4"/>
      <c r="L74" s="4"/>
    </row>
    <row r="75" spans="2:12">
      <c r="B75" s="4"/>
      <c r="L75" s="4"/>
    </row>
    <row r="76" spans="2:12" s="7" customFormat="1">
      <c r="B76" s="8"/>
      <c r="D76" s="38" t="s">
        <v>40</v>
      </c>
      <c r="E76" s="39"/>
      <c r="F76" s="40" t="s">
        <v>41</v>
      </c>
      <c r="G76" s="38" t="s">
        <v>40</v>
      </c>
      <c r="H76" s="39"/>
      <c r="I76" s="39"/>
      <c r="J76" s="41" t="s">
        <v>41</v>
      </c>
      <c r="K76" s="39"/>
      <c r="L76" s="8"/>
    </row>
    <row r="77" spans="2:12" s="7" customFormat="1" ht="14.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8"/>
    </row>
    <row r="81" spans="2:47" s="7" customForma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8"/>
    </row>
    <row r="82" spans="2:47" s="7" customFormat="1" ht="18">
      <c r="B82" s="8"/>
      <c r="C82" s="5" t="s">
        <v>44</v>
      </c>
      <c r="L82" s="8"/>
    </row>
    <row r="83" spans="2:47" s="7" customFormat="1">
      <c r="B83" s="8"/>
      <c r="L83" s="8"/>
    </row>
    <row r="84" spans="2:47" s="7" customFormat="1">
      <c r="B84" s="8"/>
      <c r="C84" s="9" t="s">
        <v>5</v>
      </c>
      <c r="L84" s="8"/>
    </row>
    <row r="85" spans="2:47" s="7" customFormat="1">
      <c r="B85" s="8"/>
      <c r="E85" s="156" t="str">
        <f>E7</f>
        <v>Vyhliadka Urbanov klobúk</v>
      </c>
      <c r="F85" s="157"/>
      <c r="G85" s="157"/>
      <c r="H85" s="157"/>
      <c r="L85" s="8"/>
    </row>
    <row r="86" spans="2:47" s="7" customFormat="1">
      <c r="B86" s="8"/>
      <c r="L86" s="8"/>
    </row>
    <row r="87" spans="2:47" s="7" customFormat="1">
      <c r="B87" s="8"/>
      <c r="C87" s="9" t="s">
        <v>10</v>
      </c>
      <c r="F87" s="10" t="str">
        <f>F10</f>
        <v>Čierny Balog</v>
      </c>
      <c r="I87" s="9" t="s">
        <v>12</v>
      </c>
      <c r="J87" s="11" t="str">
        <f>IF(J10="","",J10)</f>
        <v/>
      </c>
      <c r="L87" s="8"/>
    </row>
    <row r="88" spans="2:47" s="7" customFormat="1">
      <c r="B88" s="8"/>
      <c r="L88" s="8"/>
    </row>
    <row r="89" spans="2:47" s="7" customFormat="1">
      <c r="B89" s="8"/>
      <c r="C89" s="9" t="s">
        <v>13</v>
      </c>
      <c r="F89" s="10" t="str">
        <f>E13</f>
        <v>DonDon s.r.o.</v>
      </c>
      <c r="I89" s="9" t="s">
        <v>18</v>
      </c>
      <c r="J89" s="46" t="str">
        <f>E19</f>
        <v>Ing.arch. Matej Dudon</v>
      </c>
      <c r="L89" s="8"/>
    </row>
    <row r="90" spans="2:47" s="7" customFormat="1">
      <c r="B90" s="8"/>
      <c r="C90" s="9" t="s">
        <v>17</v>
      </c>
      <c r="F90" s="10" t="str">
        <f>IF(E16="","",E16)</f>
        <v>Vyplň údaj</v>
      </c>
      <c r="I90" s="9" t="s">
        <v>20</v>
      </c>
      <c r="J90" s="46" t="str">
        <f>E22</f>
        <v>Matej Štugner</v>
      </c>
      <c r="L90" s="8"/>
    </row>
    <row r="91" spans="2:47" s="7" customFormat="1">
      <c r="B91" s="8"/>
      <c r="L91" s="8"/>
    </row>
    <row r="92" spans="2:47" s="7" customFormat="1">
      <c r="B92" s="8"/>
      <c r="C92" s="47" t="s">
        <v>45</v>
      </c>
      <c r="D92" s="29"/>
      <c r="E92" s="29"/>
      <c r="F92" s="29"/>
      <c r="G92" s="29"/>
      <c r="H92" s="29"/>
      <c r="I92" s="29"/>
      <c r="J92" s="48" t="s">
        <v>46</v>
      </c>
      <c r="K92" s="29"/>
      <c r="L92" s="8"/>
    </row>
    <row r="93" spans="2:47" s="7" customFormat="1">
      <c r="B93" s="8"/>
      <c r="L93" s="8"/>
    </row>
    <row r="94" spans="2:47" s="7" customFormat="1" ht="16">
      <c r="B94" s="8"/>
      <c r="C94" s="49" t="s">
        <v>47</v>
      </c>
      <c r="J94" s="21">
        <f>J135</f>
        <v>0</v>
      </c>
      <c r="L94" s="8"/>
      <c r="AU94" s="1" t="s">
        <v>48</v>
      </c>
    </row>
    <row r="95" spans="2:47" s="50" customFormat="1" ht="16">
      <c r="B95" s="51"/>
      <c r="D95" s="52" t="s">
        <v>49</v>
      </c>
      <c r="E95" s="53"/>
      <c r="F95" s="53"/>
      <c r="G95" s="53"/>
      <c r="H95" s="53"/>
      <c r="I95" s="53"/>
      <c r="J95" s="54">
        <f>J136</f>
        <v>0</v>
      </c>
      <c r="L95" s="51"/>
    </row>
    <row r="96" spans="2:47" s="55" customFormat="1" ht="13">
      <c r="B96" s="56"/>
      <c r="D96" s="57" t="s">
        <v>50</v>
      </c>
      <c r="E96" s="58"/>
      <c r="F96" s="58"/>
      <c r="G96" s="58"/>
      <c r="H96" s="58"/>
      <c r="I96" s="58"/>
      <c r="J96" s="59">
        <f>J137</f>
        <v>0</v>
      </c>
      <c r="L96" s="56"/>
    </row>
    <row r="97" spans="2:65" s="55" customFormat="1" ht="20" hidden="1" customHeight="1">
      <c r="B97" s="56"/>
      <c r="D97" s="57" t="s">
        <v>51</v>
      </c>
      <c r="E97" s="58"/>
      <c r="F97" s="58"/>
      <c r="G97" s="58"/>
      <c r="H97" s="58"/>
      <c r="I97" s="58"/>
      <c r="J97" s="59">
        <f>J141</f>
        <v>0</v>
      </c>
      <c r="L97" s="56"/>
    </row>
    <row r="98" spans="2:65" s="55" customFormat="1" ht="20" hidden="1" customHeight="1">
      <c r="B98" s="56"/>
      <c r="D98" s="57" t="s">
        <v>52</v>
      </c>
      <c r="E98" s="58"/>
      <c r="F98" s="58"/>
      <c r="G98" s="58"/>
      <c r="H98" s="58"/>
      <c r="I98" s="58"/>
      <c r="J98" s="59">
        <f>J167</f>
        <v>0</v>
      </c>
      <c r="L98" s="56"/>
    </row>
    <row r="99" spans="2:65" s="50" customFormat="1" ht="25" hidden="1" customHeight="1">
      <c r="B99" s="51"/>
      <c r="D99" s="52" t="s">
        <v>53</v>
      </c>
      <c r="E99" s="53"/>
      <c r="F99" s="53"/>
      <c r="G99" s="53"/>
      <c r="H99" s="53"/>
      <c r="I99" s="53"/>
      <c r="J99" s="54">
        <f>J169</f>
        <v>0</v>
      </c>
      <c r="L99" s="51"/>
    </row>
    <row r="100" spans="2:65" s="55" customFormat="1" ht="20" hidden="1" customHeight="1">
      <c r="B100" s="56"/>
      <c r="D100" s="57" t="s">
        <v>54</v>
      </c>
      <c r="E100" s="58"/>
      <c r="F100" s="58"/>
      <c r="G100" s="58"/>
      <c r="H100" s="58"/>
      <c r="I100" s="58"/>
      <c r="J100" s="59">
        <f>J170</f>
        <v>0</v>
      </c>
      <c r="L100" s="56"/>
    </row>
    <row r="101" spans="2:65" s="55" customFormat="1" ht="20" hidden="1" customHeight="1">
      <c r="B101" s="56"/>
      <c r="D101" s="57" t="s">
        <v>55</v>
      </c>
      <c r="E101" s="58"/>
      <c r="F101" s="58"/>
      <c r="G101" s="58"/>
      <c r="H101" s="58"/>
      <c r="I101" s="58"/>
      <c r="J101" s="59">
        <f>J263</f>
        <v>0</v>
      </c>
      <c r="L101" s="56"/>
    </row>
    <row r="102" spans="2:65" s="55" customFormat="1" ht="20" hidden="1" customHeight="1">
      <c r="B102" s="56"/>
      <c r="D102" s="57" t="s">
        <v>56</v>
      </c>
      <c r="E102" s="58"/>
      <c r="F102" s="58"/>
      <c r="G102" s="58"/>
      <c r="H102" s="58"/>
      <c r="I102" s="58"/>
      <c r="J102" s="59">
        <f>J281</f>
        <v>0</v>
      </c>
      <c r="L102" s="56"/>
    </row>
    <row r="103" spans="2:65" s="55" customFormat="1" ht="20" hidden="1" customHeight="1">
      <c r="B103" s="56"/>
      <c r="D103" s="57" t="s">
        <v>57</v>
      </c>
      <c r="E103" s="58"/>
      <c r="F103" s="58"/>
      <c r="G103" s="58"/>
      <c r="H103" s="58"/>
      <c r="I103" s="58"/>
      <c r="J103" s="59">
        <f>J292</f>
        <v>0</v>
      </c>
      <c r="L103" s="56"/>
    </row>
    <row r="104" spans="2:65" s="55" customFormat="1" ht="20" hidden="1" customHeight="1">
      <c r="B104" s="56"/>
      <c r="D104" s="57" t="s">
        <v>58</v>
      </c>
      <c r="E104" s="58"/>
      <c r="F104" s="58"/>
      <c r="G104" s="58"/>
      <c r="H104" s="58"/>
      <c r="I104" s="58"/>
      <c r="J104" s="59">
        <f>J298</f>
        <v>0</v>
      </c>
      <c r="L104" s="56"/>
    </row>
    <row r="105" spans="2:65" s="50" customFormat="1" ht="25" hidden="1" customHeight="1">
      <c r="B105" s="51"/>
      <c r="D105" s="52" t="s">
        <v>59</v>
      </c>
      <c r="E105" s="53"/>
      <c r="F105" s="53"/>
      <c r="G105" s="53"/>
      <c r="H105" s="53"/>
      <c r="I105" s="53"/>
      <c r="J105" s="54">
        <f>J343</f>
        <v>0</v>
      </c>
      <c r="L105" s="51"/>
    </row>
    <row r="106" spans="2:65" s="55" customFormat="1" ht="20" hidden="1" customHeight="1">
      <c r="B106" s="56"/>
      <c r="D106" s="57" t="s">
        <v>60</v>
      </c>
      <c r="E106" s="58"/>
      <c r="F106" s="58"/>
      <c r="G106" s="58"/>
      <c r="H106" s="58"/>
      <c r="I106" s="58"/>
      <c r="J106" s="59">
        <f>J344</f>
        <v>0</v>
      </c>
      <c r="L106" s="56"/>
    </row>
    <row r="107" spans="2:65" s="50" customFormat="1" ht="25" hidden="1" customHeight="1">
      <c r="B107" s="51"/>
      <c r="D107" s="52" t="s">
        <v>61</v>
      </c>
      <c r="E107" s="53"/>
      <c r="F107" s="53"/>
      <c r="G107" s="53"/>
      <c r="H107" s="53"/>
      <c r="I107" s="53"/>
      <c r="J107" s="54">
        <f>J347</f>
        <v>0</v>
      </c>
      <c r="L107" s="51"/>
    </row>
    <row r="108" spans="2:65" s="7" customFormat="1" ht="21.75" hidden="1" customHeight="1">
      <c r="B108" s="8"/>
      <c r="L108" s="8"/>
    </row>
    <row r="109" spans="2:65" s="7" customFormat="1" ht="7" hidden="1" customHeight="1">
      <c r="B109" s="8"/>
      <c r="L109" s="8"/>
    </row>
    <row r="110" spans="2:65" s="7" customFormat="1" ht="29.25" hidden="1" customHeight="1">
      <c r="B110" s="8"/>
      <c r="C110" s="49" t="s">
        <v>62</v>
      </c>
      <c r="J110" s="60">
        <f>ROUND(J111 + J112 + J113 + J114 + J115 + J116,2)</f>
        <v>0</v>
      </c>
      <c r="L110" s="8"/>
      <c r="N110" s="61" t="s">
        <v>29</v>
      </c>
    </row>
    <row r="111" spans="2:65" s="7" customFormat="1" ht="18" hidden="1" customHeight="1">
      <c r="B111" s="8"/>
      <c r="D111" s="153" t="s">
        <v>63</v>
      </c>
      <c r="E111" s="154"/>
      <c r="F111" s="154"/>
      <c r="J111" s="62">
        <v>0</v>
      </c>
      <c r="L111" s="63"/>
      <c r="M111" s="64"/>
      <c r="N111" s="65" t="s">
        <v>31</v>
      </c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  <c r="AA111" s="64"/>
      <c r="AB111" s="64"/>
      <c r="AC111" s="64"/>
      <c r="AD111" s="64"/>
      <c r="AE111" s="64"/>
      <c r="AF111" s="64"/>
      <c r="AG111" s="64"/>
      <c r="AH111" s="64"/>
      <c r="AI111" s="64"/>
      <c r="AJ111" s="64"/>
      <c r="AK111" s="64"/>
      <c r="AL111" s="64"/>
      <c r="AM111" s="64"/>
      <c r="AN111" s="64"/>
      <c r="AO111" s="64"/>
      <c r="AP111" s="64"/>
      <c r="AQ111" s="64"/>
      <c r="AR111" s="64"/>
      <c r="AS111" s="64"/>
      <c r="AT111" s="64"/>
      <c r="AU111" s="64"/>
      <c r="AV111" s="64"/>
      <c r="AW111" s="64"/>
      <c r="AX111" s="64"/>
      <c r="AY111" s="66" t="s">
        <v>64</v>
      </c>
      <c r="AZ111" s="64"/>
      <c r="BA111" s="64"/>
      <c r="BB111" s="64"/>
      <c r="BC111" s="64"/>
      <c r="BD111" s="64"/>
      <c r="BE111" s="67">
        <f t="shared" ref="BE111:BE116" si="0">IF(N111="základná",J111,0)</f>
        <v>0</v>
      </c>
      <c r="BF111" s="67">
        <f t="shared" ref="BF111:BF116" si="1">IF(N111="znížená",J111,0)</f>
        <v>0</v>
      </c>
      <c r="BG111" s="67">
        <f t="shared" ref="BG111:BG116" si="2">IF(N111="zákl. prenesená",J111,0)</f>
        <v>0</v>
      </c>
      <c r="BH111" s="67">
        <f t="shared" ref="BH111:BH116" si="3">IF(N111="zníž. prenesená",J111,0)</f>
        <v>0</v>
      </c>
      <c r="BI111" s="67">
        <f t="shared" ref="BI111:BI116" si="4">IF(N111="nulová",J111,0)</f>
        <v>0</v>
      </c>
      <c r="BJ111" s="66" t="s">
        <v>65</v>
      </c>
      <c r="BK111" s="64"/>
      <c r="BL111" s="64"/>
      <c r="BM111" s="64"/>
    </row>
    <row r="112" spans="2:65" s="7" customFormat="1" ht="18" hidden="1" customHeight="1">
      <c r="B112" s="8"/>
      <c r="D112" s="153" t="s">
        <v>66</v>
      </c>
      <c r="E112" s="154"/>
      <c r="F112" s="154"/>
      <c r="J112" s="62">
        <v>0</v>
      </c>
      <c r="L112" s="63"/>
      <c r="M112" s="64"/>
      <c r="N112" s="65" t="s">
        <v>31</v>
      </c>
      <c r="O112" s="64"/>
      <c r="P112" s="64"/>
      <c r="Q112" s="64"/>
      <c r="R112" s="64"/>
      <c r="S112" s="64"/>
      <c r="T112" s="64"/>
      <c r="U112" s="64"/>
      <c r="V112" s="64"/>
      <c r="W112" s="64"/>
      <c r="X112" s="64"/>
      <c r="Y112" s="64"/>
      <c r="Z112" s="64"/>
      <c r="AA112" s="64"/>
      <c r="AB112" s="64"/>
      <c r="AC112" s="64"/>
      <c r="AD112" s="64"/>
      <c r="AE112" s="64"/>
      <c r="AF112" s="64"/>
      <c r="AG112" s="64"/>
      <c r="AH112" s="64"/>
      <c r="AI112" s="64"/>
      <c r="AJ112" s="64"/>
      <c r="AK112" s="64"/>
      <c r="AL112" s="64"/>
      <c r="AM112" s="64"/>
      <c r="AN112" s="64"/>
      <c r="AO112" s="64"/>
      <c r="AP112" s="64"/>
      <c r="AQ112" s="64"/>
      <c r="AR112" s="64"/>
      <c r="AS112" s="64"/>
      <c r="AT112" s="64"/>
      <c r="AU112" s="64"/>
      <c r="AV112" s="64"/>
      <c r="AW112" s="64"/>
      <c r="AX112" s="64"/>
      <c r="AY112" s="66" t="s">
        <v>64</v>
      </c>
      <c r="AZ112" s="64"/>
      <c r="BA112" s="64"/>
      <c r="BB112" s="64"/>
      <c r="BC112" s="64"/>
      <c r="BD112" s="64"/>
      <c r="BE112" s="67">
        <f t="shared" si="0"/>
        <v>0</v>
      </c>
      <c r="BF112" s="67">
        <f t="shared" si="1"/>
        <v>0</v>
      </c>
      <c r="BG112" s="67">
        <f t="shared" si="2"/>
        <v>0</v>
      </c>
      <c r="BH112" s="67">
        <f t="shared" si="3"/>
        <v>0</v>
      </c>
      <c r="BI112" s="67">
        <f t="shared" si="4"/>
        <v>0</v>
      </c>
      <c r="BJ112" s="66" t="s">
        <v>65</v>
      </c>
      <c r="BK112" s="64"/>
      <c r="BL112" s="64"/>
      <c r="BM112" s="64"/>
    </row>
    <row r="113" spans="2:65" s="7" customFormat="1" ht="18" hidden="1" customHeight="1">
      <c r="B113" s="8"/>
      <c r="D113" s="153" t="s">
        <v>67</v>
      </c>
      <c r="E113" s="154"/>
      <c r="F113" s="154"/>
      <c r="J113" s="62">
        <v>0</v>
      </c>
      <c r="L113" s="63"/>
      <c r="M113" s="64"/>
      <c r="N113" s="65" t="s">
        <v>31</v>
      </c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64"/>
      <c r="AA113" s="64"/>
      <c r="AB113" s="64"/>
      <c r="AC113" s="64"/>
      <c r="AD113" s="64"/>
      <c r="AE113" s="64"/>
      <c r="AF113" s="64"/>
      <c r="AG113" s="64"/>
      <c r="AH113" s="64"/>
      <c r="AI113" s="64"/>
      <c r="AJ113" s="64"/>
      <c r="AK113" s="64"/>
      <c r="AL113" s="64"/>
      <c r="AM113" s="64"/>
      <c r="AN113" s="64"/>
      <c r="AO113" s="64"/>
      <c r="AP113" s="64"/>
      <c r="AQ113" s="64"/>
      <c r="AR113" s="64"/>
      <c r="AS113" s="64"/>
      <c r="AT113" s="64"/>
      <c r="AU113" s="64"/>
      <c r="AV113" s="64"/>
      <c r="AW113" s="64"/>
      <c r="AX113" s="64"/>
      <c r="AY113" s="66" t="s">
        <v>64</v>
      </c>
      <c r="AZ113" s="64"/>
      <c r="BA113" s="64"/>
      <c r="BB113" s="64"/>
      <c r="BC113" s="64"/>
      <c r="BD113" s="64"/>
      <c r="BE113" s="67">
        <f t="shared" si="0"/>
        <v>0</v>
      </c>
      <c r="BF113" s="67">
        <f t="shared" si="1"/>
        <v>0</v>
      </c>
      <c r="BG113" s="67">
        <f t="shared" si="2"/>
        <v>0</v>
      </c>
      <c r="BH113" s="67">
        <f t="shared" si="3"/>
        <v>0</v>
      </c>
      <c r="BI113" s="67">
        <f t="shared" si="4"/>
        <v>0</v>
      </c>
      <c r="BJ113" s="66" t="s">
        <v>65</v>
      </c>
      <c r="BK113" s="64"/>
      <c r="BL113" s="64"/>
      <c r="BM113" s="64"/>
    </row>
    <row r="114" spans="2:65" s="7" customFormat="1" ht="18" hidden="1" customHeight="1">
      <c r="B114" s="8"/>
      <c r="D114" s="153" t="s">
        <v>68</v>
      </c>
      <c r="E114" s="154"/>
      <c r="F114" s="154"/>
      <c r="J114" s="62">
        <v>0</v>
      </c>
      <c r="L114" s="63"/>
      <c r="M114" s="64"/>
      <c r="N114" s="65" t="s">
        <v>31</v>
      </c>
      <c r="O114" s="64"/>
      <c r="P114" s="64"/>
      <c r="Q114" s="64"/>
      <c r="R114" s="64"/>
      <c r="S114" s="64"/>
      <c r="T114" s="64"/>
      <c r="U114" s="64"/>
      <c r="V114" s="64"/>
      <c r="W114" s="64"/>
      <c r="X114" s="64"/>
      <c r="Y114" s="64"/>
      <c r="Z114" s="64"/>
      <c r="AA114" s="64"/>
      <c r="AB114" s="64"/>
      <c r="AC114" s="64"/>
      <c r="AD114" s="64"/>
      <c r="AE114" s="64"/>
      <c r="AF114" s="64"/>
      <c r="AG114" s="64"/>
      <c r="AH114" s="64"/>
      <c r="AI114" s="64"/>
      <c r="AJ114" s="64"/>
      <c r="AK114" s="64"/>
      <c r="AL114" s="64"/>
      <c r="AM114" s="64"/>
      <c r="AN114" s="64"/>
      <c r="AO114" s="64"/>
      <c r="AP114" s="64"/>
      <c r="AQ114" s="64"/>
      <c r="AR114" s="64"/>
      <c r="AS114" s="64"/>
      <c r="AT114" s="64"/>
      <c r="AU114" s="64"/>
      <c r="AV114" s="64"/>
      <c r="AW114" s="64"/>
      <c r="AX114" s="64"/>
      <c r="AY114" s="66" t="s">
        <v>64</v>
      </c>
      <c r="AZ114" s="64"/>
      <c r="BA114" s="64"/>
      <c r="BB114" s="64"/>
      <c r="BC114" s="64"/>
      <c r="BD114" s="64"/>
      <c r="BE114" s="67">
        <f t="shared" si="0"/>
        <v>0</v>
      </c>
      <c r="BF114" s="67">
        <f t="shared" si="1"/>
        <v>0</v>
      </c>
      <c r="BG114" s="67">
        <f t="shared" si="2"/>
        <v>0</v>
      </c>
      <c r="BH114" s="67">
        <f t="shared" si="3"/>
        <v>0</v>
      </c>
      <c r="BI114" s="67">
        <f t="shared" si="4"/>
        <v>0</v>
      </c>
      <c r="BJ114" s="66" t="s">
        <v>65</v>
      </c>
      <c r="BK114" s="64"/>
      <c r="BL114" s="64"/>
      <c r="BM114" s="64"/>
    </row>
    <row r="115" spans="2:65" s="7" customFormat="1" ht="18" hidden="1" customHeight="1">
      <c r="B115" s="8"/>
      <c r="D115" s="153" t="s">
        <v>69</v>
      </c>
      <c r="E115" s="154"/>
      <c r="F115" s="154"/>
      <c r="J115" s="62">
        <v>0</v>
      </c>
      <c r="L115" s="63"/>
      <c r="M115" s="64"/>
      <c r="N115" s="65" t="s">
        <v>31</v>
      </c>
      <c r="O115" s="64"/>
      <c r="P115" s="64"/>
      <c r="Q115" s="64"/>
      <c r="R115" s="64"/>
      <c r="S115" s="64"/>
      <c r="T115" s="64"/>
      <c r="U115" s="64"/>
      <c r="V115" s="64"/>
      <c r="W115" s="64"/>
      <c r="X115" s="64"/>
      <c r="Y115" s="64"/>
      <c r="Z115" s="64"/>
      <c r="AA115" s="64"/>
      <c r="AB115" s="64"/>
      <c r="AC115" s="64"/>
      <c r="AD115" s="64"/>
      <c r="AE115" s="64"/>
      <c r="AF115" s="64"/>
      <c r="AG115" s="64"/>
      <c r="AH115" s="64"/>
      <c r="AI115" s="64"/>
      <c r="AJ115" s="64"/>
      <c r="AK115" s="64"/>
      <c r="AL115" s="64"/>
      <c r="AM115" s="64"/>
      <c r="AN115" s="64"/>
      <c r="AO115" s="64"/>
      <c r="AP115" s="64"/>
      <c r="AQ115" s="64"/>
      <c r="AR115" s="64"/>
      <c r="AS115" s="64"/>
      <c r="AT115" s="64"/>
      <c r="AU115" s="64"/>
      <c r="AV115" s="64"/>
      <c r="AW115" s="64"/>
      <c r="AX115" s="64"/>
      <c r="AY115" s="66" t="s">
        <v>64</v>
      </c>
      <c r="AZ115" s="64"/>
      <c r="BA115" s="64"/>
      <c r="BB115" s="64"/>
      <c r="BC115" s="64"/>
      <c r="BD115" s="64"/>
      <c r="BE115" s="67">
        <f t="shared" si="0"/>
        <v>0</v>
      </c>
      <c r="BF115" s="67">
        <f t="shared" si="1"/>
        <v>0</v>
      </c>
      <c r="BG115" s="67">
        <f t="shared" si="2"/>
        <v>0</v>
      </c>
      <c r="BH115" s="67">
        <f t="shared" si="3"/>
        <v>0</v>
      </c>
      <c r="BI115" s="67">
        <f t="shared" si="4"/>
        <v>0</v>
      </c>
      <c r="BJ115" s="66" t="s">
        <v>65</v>
      </c>
      <c r="BK115" s="64"/>
      <c r="BL115" s="64"/>
      <c r="BM115" s="64"/>
    </row>
    <row r="116" spans="2:65" s="7" customFormat="1" ht="18" hidden="1" customHeight="1">
      <c r="B116" s="8"/>
      <c r="D116" s="68" t="s">
        <v>70</v>
      </c>
      <c r="J116" s="62">
        <f>ROUND(J28*T116,2)</f>
        <v>0</v>
      </c>
      <c r="L116" s="63"/>
      <c r="M116" s="64"/>
      <c r="N116" s="65" t="s">
        <v>31</v>
      </c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/>
      <c r="AA116" s="64"/>
      <c r="AB116" s="64"/>
      <c r="AC116" s="64"/>
      <c r="AD116" s="64"/>
      <c r="AE116" s="64"/>
      <c r="AF116" s="64"/>
      <c r="AG116" s="64"/>
      <c r="AH116" s="64"/>
      <c r="AI116" s="64"/>
      <c r="AJ116" s="64"/>
      <c r="AK116" s="64"/>
      <c r="AL116" s="64"/>
      <c r="AM116" s="64"/>
      <c r="AN116" s="64"/>
      <c r="AO116" s="64"/>
      <c r="AP116" s="64"/>
      <c r="AQ116" s="64"/>
      <c r="AR116" s="64"/>
      <c r="AS116" s="64"/>
      <c r="AT116" s="64"/>
      <c r="AU116" s="64"/>
      <c r="AV116" s="64"/>
      <c r="AW116" s="64"/>
      <c r="AX116" s="64"/>
      <c r="AY116" s="66" t="s">
        <v>71</v>
      </c>
      <c r="AZ116" s="64"/>
      <c r="BA116" s="64"/>
      <c r="BB116" s="64"/>
      <c r="BC116" s="64"/>
      <c r="BD116" s="64"/>
      <c r="BE116" s="67">
        <f t="shared" si="0"/>
        <v>0</v>
      </c>
      <c r="BF116" s="67">
        <f t="shared" si="1"/>
        <v>0</v>
      </c>
      <c r="BG116" s="67">
        <f t="shared" si="2"/>
        <v>0</v>
      </c>
      <c r="BH116" s="67">
        <f t="shared" si="3"/>
        <v>0</v>
      </c>
      <c r="BI116" s="67">
        <f t="shared" si="4"/>
        <v>0</v>
      </c>
      <c r="BJ116" s="66" t="s">
        <v>65</v>
      </c>
      <c r="BK116" s="64"/>
      <c r="BL116" s="64"/>
      <c r="BM116" s="64"/>
    </row>
    <row r="117" spans="2:65" s="7" customFormat="1" hidden="1">
      <c r="B117" s="8"/>
      <c r="L117" s="8"/>
    </row>
    <row r="118" spans="2:65" s="7" customFormat="1" ht="29.25" hidden="1" customHeight="1">
      <c r="B118" s="8"/>
      <c r="C118" s="69" t="s">
        <v>72</v>
      </c>
      <c r="D118" s="29"/>
      <c r="E118" s="29"/>
      <c r="F118" s="29"/>
      <c r="G118" s="29"/>
      <c r="H118" s="29"/>
      <c r="I118" s="29"/>
      <c r="J118" s="70">
        <f>ROUND(J94+J110,2)</f>
        <v>0</v>
      </c>
      <c r="K118" s="29"/>
      <c r="L118" s="8"/>
    </row>
    <row r="119" spans="2:65" s="7" customFormat="1" ht="7" hidden="1" customHeight="1">
      <c r="B119" s="42"/>
      <c r="C119" s="43"/>
      <c r="D119" s="43"/>
      <c r="E119" s="43"/>
      <c r="F119" s="43"/>
      <c r="G119" s="43"/>
      <c r="H119" s="43"/>
      <c r="I119" s="43"/>
      <c r="J119" s="43"/>
      <c r="K119" s="43"/>
      <c r="L119" s="8"/>
    </row>
    <row r="120" spans="2:65" hidden="1"/>
    <row r="121" spans="2:65" hidden="1"/>
    <row r="122" spans="2:65" hidden="1"/>
    <row r="123" spans="2:65" s="7" customFormat="1" ht="7" customHeight="1">
      <c r="B123" s="44"/>
      <c r="C123" s="45"/>
      <c r="D123" s="45"/>
      <c r="E123" s="45"/>
      <c r="F123" s="45"/>
      <c r="G123" s="45"/>
      <c r="H123" s="45"/>
      <c r="I123" s="45"/>
      <c r="J123" s="45"/>
      <c r="K123" s="45"/>
      <c r="L123" s="8"/>
    </row>
    <row r="124" spans="2:65" s="7" customFormat="1" ht="25" customHeight="1">
      <c r="B124" s="8"/>
      <c r="C124" s="5" t="s">
        <v>73</v>
      </c>
      <c r="L124" s="8"/>
    </row>
    <row r="125" spans="2:65" s="7" customFormat="1" ht="7" customHeight="1">
      <c r="B125" s="8"/>
      <c r="L125" s="8"/>
    </row>
    <row r="126" spans="2:65" s="7" customFormat="1" ht="12" customHeight="1">
      <c r="B126" s="8"/>
      <c r="C126" s="9" t="s">
        <v>5</v>
      </c>
      <c r="L126" s="8"/>
    </row>
    <row r="127" spans="2:65" s="7" customFormat="1" ht="16.5" customHeight="1">
      <c r="B127" s="8"/>
      <c r="E127" s="156" t="str">
        <f>E7</f>
        <v>Vyhliadka Urbanov klobúk</v>
      </c>
      <c r="F127" s="157"/>
      <c r="G127" s="157"/>
      <c r="H127" s="157"/>
      <c r="L127" s="8"/>
    </row>
    <row r="128" spans="2:65" s="7" customFormat="1" ht="7" customHeight="1">
      <c r="B128" s="8"/>
      <c r="L128" s="8"/>
    </row>
    <row r="129" spans="2:65" s="7" customFormat="1" ht="12" customHeight="1">
      <c r="B129" s="8"/>
      <c r="C129" s="9" t="s">
        <v>10</v>
      </c>
      <c r="F129" s="10" t="str">
        <f>F10</f>
        <v>Čierny Balog</v>
      </c>
      <c r="I129" s="9" t="s">
        <v>12</v>
      </c>
      <c r="J129" s="11" t="str">
        <f>IF(J10="","",J10)</f>
        <v/>
      </c>
      <c r="L129" s="8"/>
    </row>
    <row r="130" spans="2:65" s="7" customFormat="1" ht="7" customHeight="1">
      <c r="B130" s="8"/>
      <c r="L130" s="8"/>
    </row>
    <row r="131" spans="2:65" s="7" customFormat="1" ht="15.25" customHeight="1">
      <c r="B131" s="8"/>
      <c r="C131" s="9" t="s">
        <v>13</v>
      </c>
      <c r="F131" s="10" t="str">
        <f>E13</f>
        <v>DonDon s.r.o.</v>
      </c>
      <c r="I131" s="9" t="s">
        <v>18</v>
      </c>
      <c r="J131" s="46" t="str">
        <f>E19</f>
        <v>Ing.arch. Matej Dudon</v>
      </c>
      <c r="L131" s="8"/>
    </row>
    <row r="132" spans="2:65" s="7" customFormat="1" ht="15.25" customHeight="1">
      <c r="B132" s="8"/>
      <c r="C132" s="9" t="s">
        <v>17</v>
      </c>
      <c r="F132" s="10" t="str">
        <f>IF(E16="","",E16)</f>
        <v>Vyplň údaj</v>
      </c>
      <c r="I132" s="9" t="s">
        <v>20</v>
      </c>
      <c r="J132" s="46" t="str">
        <f>E22</f>
        <v>Matej Štugner</v>
      </c>
      <c r="L132" s="8"/>
    </row>
    <row r="133" spans="2:65" s="7" customFormat="1" ht="10.25" customHeight="1">
      <c r="B133" s="8"/>
      <c r="L133" s="8"/>
    </row>
    <row r="134" spans="2:65" s="71" customFormat="1" ht="29.25" customHeight="1">
      <c r="B134" s="72"/>
      <c r="C134" s="73" t="s">
        <v>74</v>
      </c>
      <c r="D134" s="74" t="s">
        <v>75</v>
      </c>
      <c r="E134" s="74" t="s">
        <v>76</v>
      </c>
      <c r="F134" s="74" t="s">
        <v>77</v>
      </c>
      <c r="G134" s="74" t="s">
        <v>78</v>
      </c>
      <c r="H134" s="74" t="s">
        <v>79</v>
      </c>
      <c r="I134" s="74" t="s">
        <v>80</v>
      </c>
      <c r="J134" s="75" t="s">
        <v>46</v>
      </c>
      <c r="K134" s="76" t="s">
        <v>81</v>
      </c>
      <c r="L134" s="72"/>
      <c r="M134" s="77" t="s">
        <v>8</v>
      </c>
      <c r="N134" s="78" t="s">
        <v>29</v>
      </c>
      <c r="O134" s="78" t="s">
        <v>82</v>
      </c>
      <c r="P134" s="78" t="s">
        <v>83</v>
      </c>
      <c r="Q134" s="78" t="s">
        <v>84</v>
      </c>
      <c r="R134" s="78" t="s">
        <v>85</v>
      </c>
      <c r="S134" s="78" t="s">
        <v>86</v>
      </c>
      <c r="T134" s="79" t="s">
        <v>87</v>
      </c>
    </row>
    <row r="135" spans="2:65" s="7" customFormat="1" ht="23" customHeight="1">
      <c r="B135" s="8"/>
      <c r="C135" s="80" t="s">
        <v>23</v>
      </c>
      <c r="J135" s="81">
        <f>BK135</f>
        <v>0</v>
      </c>
      <c r="L135" s="8"/>
      <c r="M135" s="82"/>
      <c r="N135" s="15"/>
      <c r="O135" s="15"/>
      <c r="P135" s="83">
        <f>P136+P169+P343+P347</f>
        <v>0</v>
      </c>
      <c r="Q135" s="15"/>
      <c r="R135" s="83">
        <f>R136+R169+R343+R347</f>
        <v>156.07669465678003</v>
      </c>
      <c r="S135" s="15"/>
      <c r="T135" s="84">
        <f>T136+T169+T343+T347</f>
        <v>0</v>
      </c>
      <c r="AT135" s="1" t="s">
        <v>88</v>
      </c>
      <c r="AU135" s="1" t="s">
        <v>48</v>
      </c>
      <c r="BK135" s="85">
        <f>BK136+BK169+BK343+BK347</f>
        <v>0</v>
      </c>
    </row>
    <row r="136" spans="2:65" s="86" customFormat="1" ht="26" customHeight="1">
      <c r="B136" s="87"/>
      <c r="D136" s="88" t="s">
        <v>88</v>
      </c>
      <c r="E136" s="89" t="s">
        <v>89</v>
      </c>
      <c r="F136" s="89" t="s">
        <v>90</v>
      </c>
      <c r="I136" s="90"/>
      <c r="J136" s="91">
        <f>BK136</f>
        <v>0</v>
      </c>
      <c r="L136" s="87"/>
      <c r="M136" s="92"/>
      <c r="P136" s="93">
        <f>P137+P141+P167</f>
        <v>0</v>
      </c>
      <c r="R136" s="93">
        <f>R137+R141+R167</f>
        <v>139.35540566560002</v>
      </c>
      <c r="T136" s="94">
        <f>T137+T141+T167</f>
        <v>0</v>
      </c>
      <c r="AR136" s="88" t="s">
        <v>91</v>
      </c>
      <c r="AT136" s="95" t="s">
        <v>88</v>
      </c>
      <c r="AU136" s="95" t="s">
        <v>1</v>
      </c>
      <c r="AY136" s="88" t="s">
        <v>92</v>
      </c>
      <c r="BK136" s="96">
        <f>BK137+BK141+BK167</f>
        <v>0</v>
      </c>
    </row>
    <row r="137" spans="2:65" s="86" customFormat="1" ht="23" customHeight="1">
      <c r="B137" s="87"/>
      <c r="D137" s="88" t="s">
        <v>88</v>
      </c>
      <c r="E137" s="97" t="s">
        <v>91</v>
      </c>
      <c r="F137" s="97" t="s">
        <v>93</v>
      </c>
      <c r="I137" s="90"/>
      <c r="J137" s="98">
        <f>BK137</f>
        <v>0</v>
      </c>
      <c r="L137" s="87"/>
      <c r="M137" s="92"/>
      <c r="P137" s="93">
        <f>SUM(P138:P140)</f>
        <v>0</v>
      </c>
      <c r="R137" s="93">
        <f>SUM(R138:R140)</f>
        <v>0</v>
      </c>
      <c r="T137" s="94">
        <f>SUM(T138:T140)</f>
        <v>0</v>
      </c>
      <c r="AR137" s="88" t="s">
        <v>91</v>
      </c>
      <c r="AT137" s="95" t="s">
        <v>88</v>
      </c>
      <c r="AU137" s="95" t="s">
        <v>91</v>
      </c>
      <c r="AY137" s="88" t="s">
        <v>92</v>
      </c>
      <c r="BK137" s="96">
        <f>SUM(BK138:BK140)</f>
        <v>0</v>
      </c>
    </row>
    <row r="138" spans="2:65" s="7" customFormat="1" ht="24.25" customHeight="1">
      <c r="B138" s="8"/>
      <c r="C138" s="99" t="s">
        <v>91</v>
      </c>
      <c r="D138" s="99" t="s">
        <v>94</v>
      </c>
      <c r="E138" s="100" t="s">
        <v>95</v>
      </c>
      <c r="F138" s="101" t="s">
        <v>96</v>
      </c>
      <c r="G138" s="102" t="s">
        <v>97</v>
      </c>
      <c r="H138" s="103">
        <v>75</v>
      </c>
      <c r="I138" s="104"/>
      <c r="J138" s="105">
        <f>ROUND(I138*H138,2)</f>
        <v>0</v>
      </c>
      <c r="K138" s="106"/>
      <c r="L138" s="8"/>
      <c r="M138" s="107" t="s">
        <v>8</v>
      </c>
      <c r="N138" s="61" t="s">
        <v>31</v>
      </c>
      <c r="P138" s="108">
        <f>O138*H138</f>
        <v>0</v>
      </c>
      <c r="Q138" s="108">
        <v>0</v>
      </c>
      <c r="R138" s="108">
        <f>Q138*H138</f>
        <v>0</v>
      </c>
      <c r="S138" s="108">
        <v>0</v>
      </c>
      <c r="T138" s="109">
        <f>S138*H138</f>
        <v>0</v>
      </c>
      <c r="AR138" s="110" t="s">
        <v>98</v>
      </c>
      <c r="AT138" s="110" t="s">
        <v>94</v>
      </c>
      <c r="AU138" s="110" t="s">
        <v>65</v>
      </c>
      <c r="AY138" s="1" t="s">
        <v>92</v>
      </c>
      <c r="BE138" s="111">
        <f>IF(N138="základná",J138,0)</f>
        <v>0</v>
      </c>
      <c r="BF138" s="111">
        <f>IF(N138="znížená",J138,0)</f>
        <v>0</v>
      </c>
      <c r="BG138" s="111">
        <f>IF(N138="zákl. prenesená",J138,0)</f>
        <v>0</v>
      </c>
      <c r="BH138" s="111">
        <f>IF(N138="zníž. prenesená",J138,0)</f>
        <v>0</v>
      </c>
      <c r="BI138" s="111">
        <f>IF(N138="nulová",J138,0)</f>
        <v>0</v>
      </c>
      <c r="BJ138" s="1" t="s">
        <v>65</v>
      </c>
      <c r="BK138" s="111">
        <f>ROUND(I138*H138,2)</f>
        <v>0</v>
      </c>
      <c r="BL138" s="1" t="s">
        <v>98</v>
      </c>
      <c r="BM138" s="110" t="s">
        <v>99</v>
      </c>
    </row>
    <row r="139" spans="2:65" s="7" customFormat="1" ht="24.25" customHeight="1">
      <c r="B139" s="8"/>
      <c r="C139" s="99" t="s">
        <v>65</v>
      </c>
      <c r="D139" s="99" t="s">
        <v>94</v>
      </c>
      <c r="E139" s="100" t="s">
        <v>100</v>
      </c>
      <c r="F139" s="101" t="s">
        <v>101</v>
      </c>
      <c r="G139" s="102" t="s">
        <v>97</v>
      </c>
      <c r="H139" s="103">
        <v>75</v>
      </c>
      <c r="I139" s="104"/>
      <c r="J139" s="105">
        <f>ROUND(I139*H139,2)</f>
        <v>0</v>
      </c>
      <c r="K139" s="106"/>
      <c r="L139" s="8"/>
      <c r="M139" s="107" t="s">
        <v>8</v>
      </c>
      <c r="N139" s="61" t="s">
        <v>31</v>
      </c>
      <c r="P139" s="108">
        <f>O139*H139</f>
        <v>0</v>
      </c>
      <c r="Q139" s="108">
        <v>0</v>
      </c>
      <c r="R139" s="108">
        <f>Q139*H139</f>
        <v>0</v>
      </c>
      <c r="S139" s="108">
        <v>0</v>
      </c>
      <c r="T139" s="109">
        <f>S139*H139</f>
        <v>0</v>
      </c>
      <c r="AR139" s="110" t="s">
        <v>98</v>
      </c>
      <c r="AT139" s="110" t="s">
        <v>94</v>
      </c>
      <c r="AU139" s="110" t="s">
        <v>65</v>
      </c>
      <c r="AY139" s="1" t="s">
        <v>92</v>
      </c>
      <c r="BE139" s="111">
        <f>IF(N139="základná",J139,0)</f>
        <v>0</v>
      </c>
      <c r="BF139" s="111">
        <f>IF(N139="znížená",J139,0)</f>
        <v>0</v>
      </c>
      <c r="BG139" s="111">
        <f>IF(N139="zákl. prenesená",J139,0)</f>
        <v>0</v>
      </c>
      <c r="BH139" s="111">
        <f>IF(N139="zníž. prenesená",J139,0)</f>
        <v>0</v>
      </c>
      <c r="BI139" s="111">
        <f>IF(N139="nulová",J139,0)</f>
        <v>0</v>
      </c>
      <c r="BJ139" s="1" t="s">
        <v>65</v>
      </c>
      <c r="BK139" s="111">
        <f>ROUND(I139*H139,2)</f>
        <v>0</v>
      </c>
      <c r="BL139" s="1" t="s">
        <v>98</v>
      </c>
      <c r="BM139" s="110" t="s">
        <v>102</v>
      </c>
    </row>
    <row r="140" spans="2:65" s="7" customFormat="1" ht="38" customHeight="1">
      <c r="B140" s="8"/>
      <c r="C140" s="99" t="s">
        <v>103</v>
      </c>
      <c r="D140" s="99" t="s">
        <v>94</v>
      </c>
      <c r="E140" s="100" t="s">
        <v>104</v>
      </c>
      <c r="F140" s="101" t="s">
        <v>105</v>
      </c>
      <c r="G140" s="102" t="s">
        <v>97</v>
      </c>
      <c r="H140" s="103">
        <v>75</v>
      </c>
      <c r="I140" s="104"/>
      <c r="J140" s="105">
        <f>ROUND(I140*H140,2)</f>
        <v>0</v>
      </c>
      <c r="K140" s="106"/>
      <c r="L140" s="8"/>
      <c r="M140" s="107" t="s">
        <v>8</v>
      </c>
      <c r="N140" s="61" t="s">
        <v>31</v>
      </c>
      <c r="P140" s="108">
        <f>O140*H140</f>
        <v>0</v>
      </c>
      <c r="Q140" s="108">
        <v>0</v>
      </c>
      <c r="R140" s="108">
        <f>Q140*H140</f>
        <v>0</v>
      </c>
      <c r="S140" s="108">
        <v>0</v>
      </c>
      <c r="T140" s="109">
        <f>S140*H140</f>
        <v>0</v>
      </c>
      <c r="AR140" s="110" t="s">
        <v>98</v>
      </c>
      <c r="AT140" s="110" t="s">
        <v>94</v>
      </c>
      <c r="AU140" s="110" t="s">
        <v>65</v>
      </c>
      <c r="AY140" s="1" t="s">
        <v>92</v>
      </c>
      <c r="BE140" s="111">
        <f>IF(N140="základná",J140,0)</f>
        <v>0</v>
      </c>
      <c r="BF140" s="111">
        <f>IF(N140="znížená",J140,0)</f>
        <v>0</v>
      </c>
      <c r="BG140" s="111">
        <f>IF(N140="zákl. prenesená",J140,0)</f>
        <v>0</v>
      </c>
      <c r="BH140" s="111">
        <f>IF(N140="zníž. prenesená",J140,0)</f>
        <v>0</v>
      </c>
      <c r="BI140" s="111">
        <f>IF(N140="nulová",J140,0)</f>
        <v>0</v>
      </c>
      <c r="BJ140" s="1" t="s">
        <v>65</v>
      </c>
      <c r="BK140" s="111">
        <f>ROUND(I140*H140,2)</f>
        <v>0</v>
      </c>
      <c r="BL140" s="1" t="s">
        <v>98</v>
      </c>
      <c r="BM140" s="110" t="s">
        <v>106</v>
      </c>
    </row>
    <row r="141" spans="2:65" s="86" customFormat="1" ht="23" customHeight="1">
      <c r="B141" s="87"/>
      <c r="D141" s="88" t="s">
        <v>88</v>
      </c>
      <c r="E141" s="97" t="s">
        <v>65</v>
      </c>
      <c r="F141" s="97" t="s">
        <v>107</v>
      </c>
      <c r="I141" s="90"/>
      <c r="J141" s="98">
        <f>BK141</f>
        <v>0</v>
      </c>
      <c r="L141" s="87"/>
      <c r="M141" s="92"/>
      <c r="P141" s="93">
        <f>SUM(P142:P166)</f>
        <v>0</v>
      </c>
      <c r="R141" s="93">
        <f>SUM(R142:R166)</f>
        <v>139.35540566560002</v>
      </c>
      <c r="T141" s="94">
        <f>SUM(T142:T166)</f>
        <v>0</v>
      </c>
      <c r="AR141" s="88" t="s">
        <v>91</v>
      </c>
      <c r="AT141" s="95" t="s">
        <v>88</v>
      </c>
      <c r="AU141" s="95" t="s">
        <v>91</v>
      </c>
      <c r="AY141" s="88" t="s">
        <v>92</v>
      </c>
      <c r="BK141" s="96">
        <f>SUM(BK142:BK166)</f>
        <v>0</v>
      </c>
    </row>
    <row r="142" spans="2:65" s="7" customFormat="1" ht="24.25" customHeight="1">
      <c r="B142" s="8"/>
      <c r="C142" s="99" t="s">
        <v>98</v>
      </c>
      <c r="D142" s="99" t="s">
        <v>94</v>
      </c>
      <c r="E142" s="100" t="s">
        <v>108</v>
      </c>
      <c r="F142" s="101" t="s">
        <v>109</v>
      </c>
      <c r="G142" s="102" t="s">
        <v>97</v>
      </c>
      <c r="H142" s="103">
        <v>10</v>
      </c>
      <c r="I142" s="104"/>
      <c r="J142" s="105">
        <f>ROUND(I142*H142,2)</f>
        <v>0</v>
      </c>
      <c r="K142" s="106"/>
      <c r="L142" s="8"/>
      <c r="M142" s="107" t="s">
        <v>8</v>
      </c>
      <c r="N142" s="61" t="s">
        <v>31</v>
      </c>
      <c r="P142" s="108">
        <f>O142*H142</f>
        <v>0</v>
      </c>
      <c r="Q142" s="108">
        <v>2.0699999999999998</v>
      </c>
      <c r="R142" s="108">
        <f>Q142*H142</f>
        <v>20.7</v>
      </c>
      <c r="S142" s="108">
        <v>0</v>
      </c>
      <c r="T142" s="109">
        <f>S142*H142</f>
        <v>0</v>
      </c>
      <c r="AR142" s="110" t="s">
        <v>98</v>
      </c>
      <c r="AT142" s="110" t="s">
        <v>94</v>
      </c>
      <c r="AU142" s="110" t="s">
        <v>65</v>
      </c>
      <c r="AY142" s="1" t="s">
        <v>92</v>
      </c>
      <c r="BE142" s="111">
        <f>IF(N142="základná",J142,0)</f>
        <v>0</v>
      </c>
      <c r="BF142" s="111">
        <f>IF(N142="znížená",J142,0)</f>
        <v>0</v>
      </c>
      <c r="BG142" s="111">
        <f>IF(N142="zákl. prenesená",J142,0)</f>
        <v>0</v>
      </c>
      <c r="BH142" s="111">
        <f>IF(N142="zníž. prenesená",J142,0)</f>
        <v>0</v>
      </c>
      <c r="BI142" s="111">
        <f>IF(N142="nulová",J142,0)</f>
        <v>0</v>
      </c>
      <c r="BJ142" s="1" t="s">
        <v>65</v>
      </c>
      <c r="BK142" s="111">
        <f>ROUND(I142*H142,2)</f>
        <v>0</v>
      </c>
      <c r="BL142" s="1" t="s">
        <v>98</v>
      </c>
      <c r="BM142" s="110" t="s">
        <v>110</v>
      </c>
    </row>
    <row r="143" spans="2:65" s="7" customFormat="1" ht="24.25" customHeight="1">
      <c r="B143" s="8"/>
      <c r="C143" s="99" t="s">
        <v>111</v>
      </c>
      <c r="D143" s="99" t="s">
        <v>94</v>
      </c>
      <c r="E143" s="100" t="s">
        <v>112</v>
      </c>
      <c r="F143" s="101" t="s">
        <v>113</v>
      </c>
      <c r="G143" s="102" t="s">
        <v>97</v>
      </c>
      <c r="H143" s="103">
        <v>17.135999999999999</v>
      </c>
      <c r="I143" s="104"/>
      <c r="J143" s="105">
        <f>ROUND(I143*H143,2)</f>
        <v>0</v>
      </c>
      <c r="K143" s="106"/>
      <c r="L143" s="8"/>
      <c r="M143" s="107" t="s">
        <v>8</v>
      </c>
      <c r="N143" s="61" t="s">
        <v>31</v>
      </c>
      <c r="P143" s="108">
        <f>O143*H143</f>
        <v>0</v>
      </c>
      <c r="Q143" s="108">
        <v>2.4157199999999999</v>
      </c>
      <c r="R143" s="108">
        <f>Q143*H143</f>
        <v>41.395777919999993</v>
      </c>
      <c r="S143" s="108">
        <v>0</v>
      </c>
      <c r="T143" s="109">
        <f>S143*H143</f>
        <v>0</v>
      </c>
      <c r="AR143" s="110" t="s">
        <v>98</v>
      </c>
      <c r="AT143" s="110" t="s">
        <v>94</v>
      </c>
      <c r="AU143" s="110" t="s">
        <v>65</v>
      </c>
      <c r="AY143" s="1" t="s">
        <v>92</v>
      </c>
      <c r="BE143" s="111">
        <f>IF(N143="základná",J143,0)</f>
        <v>0</v>
      </c>
      <c r="BF143" s="111">
        <f>IF(N143="znížená",J143,0)</f>
        <v>0</v>
      </c>
      <c r="BG143" s="111">
        <f>IF(N143="zákl. prenesená",J143,0)</f>
        <v>0</v>
      </c>
      <c r="BH143" s="111">
        <f>IF(N143="zníž. prenesená",J143,0)</f>
        <v>0</v>
      </c>
      <c r="BI143" s="111">
        <f>IF(N143="nulová",J143,0)</f>
        <v>0</v>
      </c>
      <c r="BJ143" s="1" t="s">
        <v>65</v>
      </c>
      <c r="BK143" s="111">
        <f>ROUND(I143*H143,2)</f>
        <v>0</v>
      </c>
      <c r="BL143" s="1" t="s">
        <v>98</v>
      </c>
      <c r="BM143" s="110" t="s">
        <v>114</v>
      </c>
    </row>
    <row r="144" spans="2:65" s="112" customFormat="1" ht="12">
      <c r="B144" s="113"/>
      <c r="D144" s="114" t="s">
        <v>115</v>
      </c>
      <c r="E144" s="115" t="s">
        <v>8</v>
      </c>
      <c r="F144" s="116" t="s">
        <v>116</v>
      </c>
      <c r="H144" s="117">
        <v>16.079999999999998</v>
      </c>
      <c r="I144" s="118"/>
      <c r="L144" s="113"/>
      <c r="M144" s="119"/>
      <c r="T144" s="120"/>
      <c r="AT144" s="115" t="s">
        <v>115</v>
      </c>
      <c r="AU144" s="115" t="s">
        <v>65</v>
      </c>
      <c r="AV144" s="112" t="s">
        <v>65</v>
      </c>
      <c r="AW144" s="112" t="s">
        <v>117</v>
      </c>
      <c r="AX144" s="112" t="s">
        <v>1</v>
      </c>
      <c r="AY144" s="115" t="s">
        <v>92</v>
      </c>
    </row>
    <row r="145" spans="2:65" s="112" customFormat="1" ht="12">
      <c r="B145" s="113"/>
      <c r="D145" s="114" t="s">
        <v>115</v>
      </c>
      <c r="E145" s="115" t="s">
        <v>8</v>
      </c>
      <c r="F145" s="116" t="s">
        <v>118</v>
      </c>
      <c r="H145" s="117">
        <v>1.056</v>
      </c>
      <c r="I145" s="118"/>
      <c r="L145" s="113"/>
      <c r="M145" s="119"/>
      <c r="T145" s="120"/>
      <c r="AT145" s="115" t="s">
        <v>115</v>
      </c>
      <c r="AU145" s="115" t="s">
        <v>65</v>
      </c>
      <c r="AV145" s="112" t="s">
        <v>65</v>
      </c>
      <c r="AW145" s="112" t="s">
        <v>117</v>
      </c>
      <c r="AX145" s="112" t="s">
        <v>1</v>
      </c>
      <c r="AY145" s="115" t="s">
        <v>92</v>
      </c>
    </row>
    <row r="146" spans="2:65" s="121" customFormat="1" ht="12">
      <c r="B146" s="122"/>
      <c r="D146" s="114" t="s">
        <v>115</v>
      </c>
      <c r="E146" s="123" t="s">
        <v>8</v>
      </c>
      <c r="F146" s="124" t="s">
        <v>119</v>
      </c>
      <c r="H146" s="125">
        <v>17.135999999999999</v>
      </c>
      <c r="I146" s="126"/>
      <c r="L146" s="122"/>
      <c r="M146" s="127"/>
      <c r="T146" s="128"/>
      <c r="AT146" s="123" t="s">
        <v>115</v>
      </c>
      <c r="AU146" s="123" t="s">
        <v>65</v>
      </c>
      <c r="AV146" s="121" t="s">
        <v>98</v>
      </c>
      <c r="AW146" s="121" t="s">
        <v>117</v>
      </c>
      <c r="AX146" s="121" t="s">
        <v>91</v>
      </c>
      <c r="AY146" s="123" t="s">
        <v>92</v>
      </c>
    </row>
    <row r="147" spans="2:65" s="7" customFormat="1" ht="21.75" customHeight="1">
      <c r="B147" s="8"/>
      <c r="C147" s="99" t="s">
        <v>120</v>
      </c>
      <c r="D147" s="99" t="s">
        <v>94</v>
      </c>
      <c r="E147" s="100" t="s">
        <v>121</v>
      </c>
      <c r="F147" s="101" t="s">
        <v>122</v>
      </c>
      <c r="G147" s="102" t="s">
        <v>123</v>
      </c>
      <c r="H147" s="103">
        <v>10.74</v>
      </c>
      <c r="I147" s="104"/>
      <c r="J147" s="105">
        <f>ROUND(I147*H147,2)</f>
        <v>0</v>
      </c>
      <c r="K147" s="106"/>
      <c r="L147" s="8"/>
      <c r="M147" s="107" t="s">
        <v>8</v>
      </c>
      <c r="N147" s="61" t="s">
        <v>31</v>
      </c>
      <c r="P147" s="108">
        <f>O147*H147</f>
        <v>0</v>
      </c>
      <c r="Q147" s="108">
        <v>1.5947400000000001E-3</v>
      </c>
      <c r="R147" s="108">
        <f>Q147*H147</f>
        <v>1.7127507600000001E-2</v>
      </c>
      <c r="S147" s="108">
        <v>0</v>
      </c>
      <c r="T147" s="109">
        <f>S147*H147</f>
        <v>0</v>
      </c>
      <c r="AR147" s="110" t="s">
        <v>98</v>
      </c>
      <c r="AT147" s="110" t="s">
        <v>94</v>
      </c>
      <c r="AU147" s="110" t="s">
        <v>65</v>
      </c>
      <c r="AY147" s="1" t="s">
        <v>92</v>
      </c>
      <c r="BE147" s="111">
        <f>IF(N147="základná",J147,0)</f>
        <v>0</v>
      </c>
      <c r="BF147" s="111">
        <f>IF(N147="znížená",J147,0)</f>
        <v>0</v>
      </c>
      <c r="BG147" s="111">
        <f>IF(N147="zákl. prenesená",J147,0)</f>
        <v>0</v>
      </c>
      <c r="BH147" s="111">
        <f>IF(N147="zníž. prenesená",J147,0)</f>
        <v>0</v>
      </c>
      <c r="BI147" s="111">
        <f>IF(N147="nulová",J147,0)</f>
        <v>0</v>
      </c>
      <c r="BJ147" s="1" t="s">
        <v>65</v>
      </c>
      <c r="BK147" s="111">
        <f>ROUND(I147*H147,2)</f>
        <v>0</v>
      </c>
      <c r="BL147" s="1" t="s">
        <v>98</v>
      </c>
      <c r="BM147" s="110" t="s">
        <v>124</v>
      </c>
    </row>
    <row r="148" spans="2:65" s="112" customFormat="1" ht="12">
      <c r="B148" s="113"/>
      <c r="D148" s="114" t="s">
        <v>115</v>
      </c>
      <c r="E148" s="115" t="s">
        <v>8</v>
      </c>
      <c r="F148" s="116" t="s">
        <v>125</v>
      </c>
      <c r="H148" s="117">
        <v>8.64</v>
      </c>
      <c r="I148" s="118"/>
      <c r="L148" s="113"/>
      <c r="M148" s="119"/>
      <c r="T148" s="120"/>
      <c r="AT148" s="115" t="s">
        <v>115</v>
      </c>
      <c r="AU148" s="115" t="s">
        <v>65</v>
      </c>
      <c r="AV148" s="112" t="s">
        <v>65</v>
      </c>
      <c r="AW148" s="112" t="s">
        <v>117</v>
      </c>
      <c r="AX148" s="112" t="s">
        <v>1</v>
      </c>
      <c r="AY148" s="115" t="s">
        <v>92</v>
      </c>
    </row>
    <row r="149" spans="2:65" s="112" customFormat="1" ht="12">
      <c r="B149" s="113"/>
      <c r="D149" s="114" t="s">
        <v>115</v>
      </c>
      <c r="E149" s="115" t="s">
        <v>8</v>
      </c>
      <c r="F149" s="116" t="s">
        <v>126</v>
      </c>
      <c r="H149" s="117">
        <v>2.1</v>
      </c>
      <c r="I149" s="118"/>
      <c r="L149" s="113"/>
      <c r="M149" s="119"/>
      <c r="T149" s="120"/>
      <c r="AT149" s="115" t="s">
        <v>115</v>
      </c>
      <c r="AU149" s="115" t="s">
        <v>65</v>
      </c>
      <c r="AV149" s="112" t="s">
        <v>65</v>
      </c>
      <c r="AW149" s="112" t="s">
        <v>117</v>
      </c>
      <c r="AX149" s="112" t="s">
        <v>1</v>
      </c>
      <c r="AY149" s="115" t="s">
        <v>92</v>
      </c>
    </row>
    <row r="150" spans="2:65" s="121" customFormat="1" ht="12">
      <c r="B150" s="122"/>
      <c r="D150" s="114" t="s">
        <v>115</v>
      </c>
      <c r="E150" s="123" t="s">
        <v>8</v>
      </c>
      <c r="F150" s="124" t="s">
        <v>119</v>
      </c>
      <c r="H150" s="125">
        <v>10.74</v>
      </c>
      <c r="I150" s="126"/>
      <c r="L150" s="122"/>
      <c r="M150" s="127"/>
      <c r="T150" s="128"/>
      <c r="AT150" s="123" t="s">
        <v>115</v>
      </c>
      <c r="AU150" s="123" t="s">
        <v>65</v>
      </c>
      <c r="AV150" s="121" t="s">
        <v>98</v>
      </c>
      <c r="AW150" s="121" t="s">
        <v>117</v>
      </c>
      <c r="AX150" s="121" t="s">
        <v>91</v>
      </c>
      <c r="AY150" s="123" t="s">
        <v>92</v>
      </c>
    </row>
    <row r="151" spans="2:65" s="7" customFormat="1" ht="21.75" customHeight="1">
      <c r="B151" s="8"/>
      <c r="C151" s="99" t="s">
        <v>127</v>
      </c>
      <c r="D151" s="99" t="s">
        <v>94</v>
      </c>
      <c r="E151" s="100" t="s">
        <v>128</v>
      </c>
      <c r="F151" s="101" t="s">
        <v>129</v>
      </c>
      <c r="G151" s="102" t="s">
        <v>123</v>
      </c>
      <c r="H151" s="103">
        <v>10.74</v>
      </c>
      <c r="I151" s="104"/>
      <c r="J151" s="105">
        <f>ROUND(I151*H151,2)</f>
        <v>0</v>
      </c>
      <c r="K151" s="106"/>
      <c r="L151" s="8"/>
      <c r="M151" s="107" t="s">
        <v>8</v>
      </c>
      <c r="N151" s="61" t="s">
        <v>31</v>
      </c>
      <c r="P151" s="108">
        <f>O151*H151</f>
        <v>0</v>
      </c>
      <c r="Q151" s="108">
        <v>0</v>
      </c>
      <c r="R151" s="108">
        <f>Q151*H151</f>
        <v>0</v>
      </c>
      <c r="S151" s="108">
        <v>0</v>
      </c>
      <c r="T151" s="109">
        <f>S151*H151</f>
        <v>0</v>
      </c>
      <c r="AR151" s="110" t="s">
        <v>98</v>
      </c>
      <c r="AT151" s="110" t="s">
        <v>94</v>
      </c>
      <c r="AU151" s="110" t="s">
        <v>65</v>
      </c>
      <c r="AY151" s="1" t="s">
        <v>92</v>
      </c>
      <c r="BE151" s="111">
        <f>IF(N151="základná",J151,0)</f>
        <v>0</v>
      </c>
      <c r="BF151" s="111">
        <f>IF(N151="znížená",J151,0)</f>
        <v>0</v>
      </c>
      <c r="BG151" s="111">
        <f>IF(N151="zákl. prenesená",J151,0)</f>
        <v>0</v>
      </c>
      <c r="BH151" s="111">
        <f>IF(N151="zníž. prenesená",J151,0)</f>
        <v>0</v>
      </c>
      <c r="BI151" s="111">
        <f>IF(N151="nulová",J151,0)</f>
        <v>0</v>
      </c>
      <c r="BJ151" s="1" t="s">
        <v>65</v>
      </c>
      <c r="BK151" s="111">
        <f>ROUND(I151*H151,2)</f>
        <v>0</v>
      </c>
      <c r="BL151" s="1" t="s">
        <v>98</v>
      </c>
      <c r="BM151" s="110" t="s">
        <v>130</v>
      </c>
    </row>
    <row r="152" spans="2:65" s="7" customFormat="1" ht="16.5" customHeight="1">
      <c r="B152" s="8"/>
      <c r="C152" s="99" t="s">
        <v>131</v>
      </c>
      <c r="D152" s="99" t="s">
        <v>94</v>
      </c>
      <c r="E152" s="100" t="s">
        <v>132</v>
      </c>
      <c r="F152" s="101" t="s">
        <v>133</v>
      </c>
      <c r="G152" s="102" t="s">
        <v>134</v>
      </c>
      <c r="H152" s="103">
        <v>1.028</v>
      </c>
      <c r="I152" s="104"/>
      <c r="J152" s="105">
        <f>ROUND(I152*H152,2)</f>
        <v>0</v>
      </c>
      <c r="K152" s="106"/>
      <c r="L152" s="8"/>
      <c r="M152" s="107" t="s">
        <v>8</v>
      </c>
      <c r="N152" s="61" t="s">
        <v>31</v>
      </c>
      <c r="P152" s="108">
        <f>O152*H152</f>
        <v>0</v>
      </c>
      <c r="Q152" s="108">
        <v>1.20296</v>
      </c>
      <c r="R152" s="108">
        <f>Q152*H152</f>
        <v>1.23664288</v>
      </c>
      <c r="S152" s="108">
        <v>0</v>
      </c>
      <c r="T152" s="109">
        <f>S152*H152</f>
        <v>0</v>
      </c>
      <c r="AR152" s="110" t="s">
        <v>98</v>
      </c>
      <c r="AT152" s="110" t="s">
        <v>94</v>
      </c>
      <c r="AU152" s="110" t="s">
        <v>65</v>
      </c>
      <c r="AY152" s="1" t="s">
        <v>92</v>
      </c>
      <c r="BE152" s="111">
        <f>IF(N152="základná",J152,0)</f>
        <v>0</v>
      </c>
      <c r="BF152" s="111">
        <f>IF(N152="znížená",J152,0)</f>
        <v>0</v>
      </c>
      <c r="BG152" s="111">
        <f>IF(N152="zákl. prenesená",J152,0)</f>
        <v>0</v>
      </c>
      <c r="BH152" s="111">
        <f>IF(N152="zníž. prenesená",J152,0)</f>
        <v>0</v>
      </c>
      <c r="BI152" s="111">
        <f>IF(N152="nulová",J152,0)</f>
        <v>0</v>
      </c>
      <c r="BJ152" s="1" t="s">
        <v>65</v>
      </c>
      <c r="BK152" s="111">
        <f>ROUND(I152*H152,2)</f>
        <v>0</v>
      </c>
      <c r="BL152" s="1" t="s">
        <v>98</v>
      </c>
      <c r="BM152" s="110" t="s">
        <v>135</v>
      </c>
    </row>
    <row r="153" spans="2:65" s="112" customFormat="1" ht="12">
      <c r="B153" s="113"/>
      <c r="D153" s="114" t="s">
        <v>115</v>
      </c>
      <c r="E153" s="115" t="s">
        <v>8</v>
      </c>
      <c r="F153" s="116" t="s">
        <v>136</v>
      </c>
      <c r="H153" s="117">
        <v>1.028</v>
      </c>
      <c r="I153" s="118"/>
      <c r="L153" s="113"/>
      <c r="M153" s="119"/>
      <c r="T153" s="120"/>
      <c r="AT153" s="115" t="s">
        <v>115</v>
      </c>
      <c r="AU153" s="115" t="s">
        <v>65</v>
      </c>
      <c r="AV153" s="112" t="s">
        <v>65</v>
      </c>
      <c r="AW153" s="112" t="s">
        <v>117</v>
      </c>
      <c r="AX153" s="112" t="s">
        <v>91</v>
      </c>
      <c r="AY153" s="115" t="s">
        <v>92</v>
      </c>
    </row>
    <row r="154" spans="2:65" s="7" customFormat="1" ht="24.25" customHeight="1">
      <c r="B154" s="8"/>
      <c r="C154" s="99" t="s">
        <v>137</v>
      </c>
      <c r="D154" s="99" t="s">
        <v>94</v>
      </c>
      <c r="E154" s="100" t="s">
        <v>138</v>
      </c>
      <c r="F154" s="101" t="s">
        <v>139</v>
      </c>
      <c r="G154" s="102" t="s">
        <v>97</v>
      </c>
      <c r="H154" s="103">
        <v>30.78</v>
      </c>
      <c r="I154" s="104"/>
      <c r="J154" s="105">
        <f>ROUND(I154*H154,2)</f>
        <v>0</v>
      </c>
      <c r="K154" s="106"/>
      <c r="L154" s="8"/>
      <c r="M154" s="107" t="s">
        <v>8</v>
      </c>
      <c r="N154" s="61" t="s">
        <v>31</v>
      </c>
      <c r="P154" s="108">
        <f>O154*H154</f>
        <v>0</v>
      </c>
      <c r="Q154" s="108">
        <v>2.4157202</v>
      </c>
      <c r="R154" s="108">
        <f>Q154*H154</f>
        <v>74.355867756000009</v>
      </c>
      <c r="S154" s="108">
        <v>0</v>
      </c>
      <c r="T154" s="109">
        <f>S154*H154</f>
        <v>0</v>
      </c>
      <c r="AR154" s="110" t="s">
        <v>98</v>
      </c>
      <c r="AT154" s="110" t="s">
        <v>94</v>
      </c>
      <c r="AU154" s="110" t="s">
        <v>65</v>
      </c>
      <c r="AY154" s="1" t="s">
        <v>92</v>
      </c>
      <c r="BE154" s="111">
        <f>IF(N154="základná",J154,0)</f>
        <v>0</v>
      </c>
      <c r="BF154" s="111">
        <f>IF(N154="znížená",J154,0)</f>
        <v>0</v>
      </c>
      <c r="BG154" s="111">
        <f>IF(N154="zákl. prenesená",J154,0)</f>
        <v>0</v>
      </c>
      <c r="BH154" s="111">
        <f>IF(N154="zníž. prenesená",J154,0)</f>
        <v>0</v>
      </c>
      <c r="BI154" s="111">
        <f>IF(N154="nulová",J154,0)</f>
        <v>0</v>
      </c>
      <c r="BJ154" s="1" t="s">
        <v>65</v>
      </c>
      <c r="BK154" s="111">
        <f>ROUND(I154*H154,2)</f>
        <v>0</v>
      </c>
      <c r="BL154" s="1" t="s">
        <v>98</v>
      </c>
      <c r="BM154" s="110" t="s">
        <v>140</v>
      </c>
    </row>
    <row r="155" spans="2:65" s="112" customFormat="1" ht="12">
      <c r="B155" s="113"/>
      <c r="D155" s="114" t="s">
        <v>115</v>
      </c>
      <c r="E155" s="115" t="s">
        <v>8</v>
      </c>
      <c r="F155" s="116" t="s">
        <v>141</v>
      </c>
      <c r="H155" s="117">
        <v>15.552</v>
      </c>
      <c r="I155" s="118"/>
      <c r="L155" s="113"/>
      <c r="M155" s="119"/>
      <c r="T155" s="120"/>
      <c r="AT155" s="115" t="s">
        <v>115</v>
      </c>
      <c r="AU155" s="115" t="s">
        <v>65</v>
      </c>
      <c r="AV155" s="112" t="s">
        <v>65</v>
      </c>
      <c r="AW155" s="112" t="s">
        <v>117</v>
      </c>
      <c r="AX155" s="112" t="s">
        <v>1</v>
      </c>
      <c r="AY155" s="115" t="s">
        <v>92</v>
      </c>
    </row>
    <row r="156" spans="2:65" s="112" customFormat="1" ht="12">
      <c r="B156" s="113"/>
      <c r="D156" s="114" t="s">
        <v>115</v>
      </c>
      <c r="E156" s="115" t="s">
        <v>8</v>
      </c>
      <c r="F156" s="116" t="s">
        <v>142</v>
      </c>
      <c r="H156" s="117">
        <v>8.64</v>
      </c>
      <c r="I156" s="118"/>
      <c r="L156" s="113"/>
      <c r="M156" s="119"/>
      <c r="T156" s="120"/>
      <c r="AT156" s="115" t="s">
        <v>115</v>
      </c>
      <c r="AU156" s="115" t="s">
        <v>65</v>
      </c>
      <c r="AV156" s="112" t="s">
        <v>65</v>
      </c>
      <c r="AW156" s="112" t="s">
        <v>117</v>
      </c>
      <c r="AX156" s="112" t="s">
        <v>1</v>
      </c>
      <c r="AY156" s="115" t="s">
        <v>92</v>
      </c>
    </row>
    <row r="157" spans="2:65" s="112" customFormat="1" ht="12">
      <c r="B157" s="113"/>
      <c r="D157" s="114" t="s">
        <v>115</v>
      </c>
      <c r="E157" s="115" t="s">
        <v>8</v>
      </c>
      <c r="F157" s="116" t="s">
        <v>143</v>
      </c>
      <c r="H157" s="117">
        <v>6.5880000000000001</v>
      </c>
      <c r="I157" s="118"/>
      <c r="L157" s="113"/>
      <c r="M157" s="119"/>
      <c r="T157" s="120"/>
      <c r="AT157" s="115" t="s">
        <v>115</v>
      </c>
      <c r="AU157" s="115" t="s">
        <v>65</v>
      </c>
      <c r="AV157" s="112" t="s">
        <v>65</v>
      </c>
      <c r="AW157" s="112" t="s">
        <v>117</v>
      </c>
      <c r="AX157" s="112" t="s">
        <v>1</v>
      </c>
      <c r="AY157" s="115" t="s">
        <v>92</v>
      </c>
    </row>
    <row r="158" spans="2:65" s="121" customFormat="1" ht="12">
      <c r="B158" s="122"/>
      <c r="D158" s="114" t="s">
        <v>115</v>
      </c>
      <c r="E158" s="123" t="s">
        <v>8</v>
      </c>
      <c r="F158" s="124" t="s">
        <v>119</v>
      </c>
      <c r="H158" s="125">
        <v>30.78</v>
      </c>
      <c r="I158" s="126"/>
      <c r="L158" s="122"/>
      <c r="M158" s="127"/>
      <c r="T158" s="128"/>
      <c r="AT158" s="123" t="s">
        <v>115</v>
      </c>
      <c r="AU158" s="123" t="s">
        <v>65</v>
      </c>
      <c r="AV158" s="121" t="s">
        <v>98</v>
      </c>
      <c r="AW158" s="121" t="s">
        <v>117</v>
      </c>
      <c r="AX158" s="121" t="s">
        <v>91</v>
      </c>
      <c r="AY158" s="123" t="s">
        <v>92</v>
      </c>
    </row>
    <row r="159" spans="2:65" s="7" customFormat="1" ht="21.75" customHeight="1">
      <c r="B159" s="8"/>
      <c r="C159" s="99" t="s">
        <v>144</v>
      </c>
      <c r="D159" s="99" t="s">
        <v>94</v>
      </c>
      <c r="E159" s="100" t="s">
        <v>145</v>
      </c>
      <c r="F159" s="101" t="s">
        <v>146</v>
      </c>
      <c r="G159" s="102" t="s">
        <v>123</v>
      </c>
      <c r="H159" s="103">
        <v>51.3</v>
      </c>
      <c r="I159" s="104"/>
      <c r="J159" s="105">
        <f>ROUND(I159*H159,2)</f>
        <v>0</v>
      </c>
      <c r="K159" s="106"/>
      <c r="L159" s="8"/>
      <c r="M159" s="107" t="s">
        <v>8</v>
      </c>
      <c r="N159" s="61" t="s">
        <v>31</v>
      </c>
      <c r="P159" s="108">
        <f>O159*H159</f>
        <v>0</v>
      </c>
      <c r="Q159" s="108">
        <v>1.5947400000000001E-3</v>
      </c>
      <c r="R159" s="108">
        <f>Q159*H159</f>
        <v>8.1810162000000006E-2</v>
      </c>
      <c r="S159" s="108">
        <v>0</v>
      </c>
      <c r="T159" s="109">
        <f>S159*H159</f>
        <v>0</v>
      </c>
      <c r="AR159" s="110" t="s">
        <v>98</v>
      </c>
      <c r="AT159" s="110" t="s">
        <v>94</v>
      </c>
      <c r="AU159" s="110" t="s">
        <v>65</v>
      </c>
      <c r="AY159" s="1" t="s">
        <v>92</v>
      </c>
      <c r="BE159" s="111">
        <f>IF(N159="základná",J159,0)</f>
        <v>0</v>
      </c>
      <c r="BF159" s="111">
        <f>IF(N159="znížená",J159,0)</f>
        <v>0</v>
      </c>
      <c r="BG159" s="111">
        <f>IF(N159="zákl. prenesená",J159,0)</f>
        <v>0</v>
      </c>
      <c r="BH159" s="111">
        <f>IF(N159="zníž. prenesená",J159,0)</f>
        <v>0</v>
      </c>
      <c r="BI159" s="111">
        <f>IF(N159="nulová",J159,0)</f>
        <v>0</v>
      </c>
      <c r="BJ159" s="1" t="s">
        <v>65</v>
      </c>
      <c r="BK159" s="111">
        <f>ROUND(I159*H159,2)</f>
        <v>0</v>
      </c>
      <c r="BL159" s="1" t="s">
        <v>98</v>
      </c>
      <c r="BM159" s="110" t="s">
        <v>147</v>
      </c>
    </row>
    <row r="160" spans="2:65" s="112" customFormat="1" ht="12">
      <c r="B160" s="113"/>
      <c r="D160" s="114" t="s">
        <v>115</v>
      </c>
      <c r="E160" s="115" t="s">
        <v>8</v>
      </c>
      <c r="F160" s="116" t="s">
        <v>148</v>
      </c>
      <c r="H160" s="117">
        <v>25.92</v>
      </c>
      <c r="I160" s="118"/>
      <c r="L160" s="113"/>
      <c r="M160" s="119"/>
      <c r="T160" s="120"/>
      <c r="AT160" s="115" t="s">
        <v>115</v>
      </c>
      <c r="AU160" s="115" t="s">
        <v>65</v>
      </c>
      <c r="AV160" s="112" t="s">
        <v>65</v>
      </c>
      <c r="AW160" s="112" t="s">
        <v>117</v>
      </c>
      <c r="AX160" s="112" t="s">
        <v>1</v>
      </c>
      <c r="AY160" s="115" t="s">
        <v>92</v>
      </c>
    </row>
    <row r="161" spans="2:65" s="112" customFormat="1" ht="12">
      <c r="B161" s="113"/>
      <c r="D161" s="114" t="s">
        <v>115</v>
      </c>
      <c r="E161" s="115" t="s">
        <v>8</v>
      </c>
      <c r="F161" s="116" t="s">
        <v>149</v>
      </c>
      <c r="H161" s="117">
        <v>14.4</v>
      </c>
      <c r="I161" s="118"/>
      <c r="L161" s="113"/>
      <c r="M161" s="119"/>
      <c r="T161" s="120"/>
      <c r="AT161" s="115" t="s">
        <v>115</v>
      </c>
      <c r="AU161" s="115" t="s">
        <v>65</v>
      </c>
      <c r="AV161" s="112" t="s">
        <v>65</v>
      </c>
      <c r="AW161" s="112" t="s">
        <v>117</v>
      </c>
      <c r="AX161" s="112" t="s">
        <v>1</v>
      </c>
      <c r="AY161" s="115" t="s">
        <v>92</v>
      </c>
    </row>
    <row r="162" spans="2:65" s="112" customFormat="1" ht="12">
      <c r="B162" s="113"/>
      <c r="D162" s="114" t="s">
        <v>115</v>
      </c>
      <c r="E162" s="115" t="s">
        <v>8</v>
      </c>
      <c r="F162" s="116" t="s">
        <v>150</v>
      </c>
      <c r="H162" s="117">
        <v>10.98</v>
      </c>
      <c r="I162" s="118"/>
      <c r="L162" s="113"/>
      <c r="M162" s="119"/>
      <c r="T162" s="120"/>
      <c r="AT162" s="115" t="s">
        <v>115</v>
      </c>
      <c r="AU162" s="115" t="s">
        <v>65</v>
      </c>
      <c r="AV162" s="112" t="s">
        <v>65</v>
      </c>
      <c r="AW162" s="112" t="s">
        <v>117</v>
      </c>
      <c r="AX162" s="112" t="s">
        <v>1</v>
      </c>
      <c r="AY162" s="115" t="s">
        <v>92</v>
      </c>
    </row>
    <row r="163" spans="2:65" s="121" customFormat="1" ht="12">
      <c r="B163" s="122"/>
      <c r="D163" s="114" t="s">
        <v>115</v>
      </c>
      <c r="E163" s="123" t="s">
        <v>8</v>
      </c>
      <c r="F163" s="124" t="s">
        <v>119</v>
      </c>
      <c r="H163" s="125">
        <v>51.3</v>
      </c>
      <c r="I163" s="126"/>
      <c r="L163" s="122"/>
      <c r="M163" s="127"/>
      <c r="T163" s="128"/>
      <c r="AT163" s="123" t="s">
        <v>115</v>
      </c>
      <c r="AU163" s="123" t="s">
        <v>65</v>
      </c>
      <c r="AV163" s="121" t="s">
        <v>98</v>
      </c>
      <c r="AW163" s="121" t="s">
        <v>117</v>
      </c>
      <c r="AX163" s="121" t="s">
        <v>91</v>
      </c>
      <c r="AY163" s="123" t="s">
        <v>92</v>
      </c>
    </row>
    <row r="164" spans="2:65" s="7" customFormat="1" ht="21.75" customHeight="1">
      <c r="B164" s="8"/>
      <c r="C164" s="99" t="s">
        <v>151</v>
      </c>
      <c r="D164" s="99" t="s">
        <v>94</v>
      </c>
      <c r="E164" s="100" t="s">
        <v>152</v>
      </c>
      <c r="F164" s="101" t="s">
        <v>153</v>
      </c>
      <c r="G164" s="102" t="s">
        <v>123</v>
      </c>
      <c r="H164" s="103">
        <v>51.3</v>
      </c>
      <c r="I164" s="104"/>
      <c r="J164" s="105">
        <f>ROUND(I164*H164,2)</f>
        <v>0</v>
      </c>
      <c r="K164" s="106"/>
      <c r="L164" s="8"/>
      <c r="M164" s="107" t="s">
        <v>8</v>
      </c>
      <c r="N164" s="61" t="s">
        <v>31</v>
      </c>
      <c r="P164" s="108">
        <f>O164*H164</f>
        <v>0</v>
      </c>
      <c r="Q164" s="108">
        <v>0</v>
      </c>
      <c r="R164" s="108">
        <f>Q164*H164</f>
        <v>0</v>
      </c>
      <c r="S164" s="108">
        <v>0</v>
      </c>
      <c r="T164" s="109">
        <f>S164*H164</f>
        <v>0</v>
      </c>
      <c r="AR164" s="110" t="s">
        <v>98</v>
      </c>
      <c r="AT164" s="110" t="s">
        <v>94</v>
      </c>
      <c r="AU164" s="110" t="s">
        <v>65</v>
      </c>
      <c r="AY164" s="1" t="s">
        <v>92</v>
      </c>
      <c r="BE164" s="111">
        <f>IF(N164="základná",J164,0)</f>
        <v>0</v>
      </c>
      <c r="BF164" s="111">
        <f>IF(N164="znížená",J164,0)</f>
        <v>0</v>
      </c>
      <c r="BG164" s="111">
        <f>IF(N164="zákl. prenesená",J164,0)</f>
        <v>0</v>
      </c>
      <c r="BH164" s="111">
        <f>IF(N164="zníž. prenesená",J164,0)</f>
        <v>0</v>
      </c>
      <c r="BI164" s="111">
        <f>IF(N164="nulová",J164,0)</f>
        <v>0</v>
      </c>
      <c r="BJ164" s="1" t="s">
        <v>65</v>
      </c>
      <c r="BK164" s="111">
        <f>ROUND(I164*H164,2)</f>
        <v>0</v>
      </c>
      <c r="BL164" s="1" t="s">
        <v>98</v>
      </c>
      <c r="BM164" s="110" t="s">
        <v>154</v>
      </c>
    </row>
    <row r="165" spans="2:65" s="7" customFormat="1" ht="16.5" customHeight="1">
      <c r="B165" s="8"/>
      <c r="C165" s="99" t="s">
        <v>155</v>
      </c>
      <c r="D165" s="99" t="s">
        <v>94</v>
      </c>
      <c r="E165" s="100" t="s">
        <v>156</v>
      </c>
      <c r="F165" s="101" t="s">
        <v>157</v>
      </c>
      <c r="G165" s="102" t="s">
        <v>134</v>
      </c>
      <c r="H165" s="103">
        <v>1.5389999999999999</v>
      </c>
      <c r="I165" s="104"/>
      <c r="J165" s="105">
        <f>ROUND(I165*H165,2)</f>
        <v>0</v>
      </c>
      <c r="K165" s="106"/>
      <c r="L165" s="8"/>
      <c r="M165" s="107" t="s">
        <v>8</v>
      </c>
      <c r="N165" s="61" t="s">
        <v>31</v>
      </c>
      <c r="P165" s="108">
        <f>O165*H165</f>
        <v>0</v>
      </c>
      <c r="Q165" s="108">
        <v>1.0189600000000001</v>
      </c>
      <c r="R165" s="108">
        <f>Q165*H165</f>
        <v>1.56817944</v>
      </c>
      <c r="S165" s="108">
        <v>0</v>
      </c>
      <c r="T165" s="109">
        <f>S165*H165</f>
        <v>0</v>
      </c>
      <c r="AR165" s="110" t="s">
        <v>98</v>
      </c>
      <c r="AT165" s="110" t="s">
        <v>94</v>
      </c>
      <c r="AU165" s="110" t="s">
        <v>65</v>
      </c>
      <c r="AY165" s="1" t="s">
        <v>92</v>
      </c>
      <c r="BE165" s="111">
        <f>IF(N165="základná",J165,0)</f>
        <v>0</v>
      </c>
      <c r="BF165" s="111">
        <f>IF(N165="znížená",J165,0)</f>
        <v>0</v>
      </c>
      <c r="BG165" s="111">
        <f>IF(N165="zákl. prenesená",J165,0)</f>
        <v>0</v>
      </c>
      <c r="BH165" s="111">
        <f>IF(N165="zníž. prenesená",J165,0)</f>
        <v>0</v>
      </c>
      <c r="BI165" s="111">
        <f>IF(N165="nulová",J165,0)</f>
        <v>0</v>
      </c>
      <c r="BJ165" s="1" t="s">
        <v>65</v>
      </c>
      <c r="BK165" s="111">
        <f>ROUND(I165*H165,2)</f>
        <v>0</v>
      </c>
      <c r="BL165" s="1" t="s">
        <v>98</v>
      </c>
      <c r="BM165" s="110" t="s">
        <v>158</v>
      </c>
    </row>
    <row r="166" spans="2:65" s="112" customFormat="1" ht="12">
      <c r="B166" s="113"/>
      <c r="D166" s="114" t="s">
        <v>115</v>
      </c>
      <c r="E166" s="115" t="s">
        <v>8</v>
      </c>
      <c r="F166" s="116" t="s">
        <v>159</v>
      </c>
      <c r="H166" s="117">
        <v>1.5389999999999999</v>
      </c>
      <c r="I166" s="118"/>
      <c r="L166" s="113"/>
      <c r="M166" s="119"/>
      <c r="T166" s="120"/>
      <c r="AT166" s="115" t="s">
        <v>115</v>
      </c>
      <c r="AU166" s="115" t="s">
        <v>65</v>
      </c>
      <c r="AV166" s="112" t="s">
        <v>65</v>
      </c>
      <c r="AW166" s="112" t="s">
        <v>117</v>
      </c>
      <c r="AX166" s="112" t="s">
        <v>91</v>
      </c>
      <c r="AY166" s="115" t="s">
        <v>92</v>
      </c>
    </row>
    <row r="167" spans="2:65" s="86" customFormat="1" ht="23" customHeight="1">
      <c r="B167" s="87"/>
      <c r="D167" s="88" t="s">
        <v>88</v>
      </c>
      <c r="E167" s="97" t="s">
        <v>160</v>
      </c>
      <c r="F167" s="97" t="s">
        <v>161</v>
      </c>
      <c r="I167" s="90"/>
      <c r="J167" s="98">
        <f>BK167</f>
        <v>0</v>
      </c>
      <c r="L167" s="87"/>
      <c r="M167" s="92"/>
      <c r="P167" s="93">
        <f>P168</f>
        <v>0</v>
      </c>
      <c r="R167" s="93">
        <f>R168</f>
        <v>0</v>
      </c>
      <c r="T167" s="94">
        <f>T168</f>
        <v>0</v>
      </c>
      <c r="AR167" s="88" t="s">
        <v>91</v>
      </c>
      <c r="AT167" s="95" t="s">
        <v>88</v>
      </c>
      <c r="AU167" s="95" t="s">
        <v>91</v>
      </c>
      <c r="AY167" s="88" t="s">
        <v>92</v>
      </c>
      <c r="BK167" s="96">
        <f>BK168</f>
        <v>0</v>
      </c>
    </row>
    <row r="168" spans="2:65" s="7" customFormat="1" ht="24.25" customHeight="1">
      <c r="B168" s="8"/>
      <c r="C168" s="99" t="s">
        <v>162</v>
      </c>
      <c r="D168" s="99" t="s">
        <v>94</v>
      </c>
      <c r="E168" s="100" t="s">
        <v>163</v>
      </c>
      <c r="F168" s="101" t="s">
        <v>164</v>
      </c>
      <c r="G168" s="102" t="s">
        <v>134</v>
      </c>
      <c r="H168" s="103">
        <v>139.35499999999999</v>
      </c>
      <c r="I168" s="104"/>
      <c r="J168" s="105">
        <f>ROUND(I168*H168,2)</f>
        <v>0</v>
      </c>
      <c r="K168" s="106"/>
      <c r="L168" s="8"/>
      <c r="M168" s="107" t="s">
        <v>8</v>
      </c>
      <c r="N168" s="61" t="s">
        <v>31</v>
      </c>
      <c r="P168" s="108">
        <f>O168*H168</f>
        <v>0</v>
      </c>
      <c r="Q168" s="108">
        <v>0</v>
      </c>
      <c r="R168" s="108">
        <f>Q168*H168</f>
        <v>0</v>
      </c>
      <c r="S168" s="108">
        <v>0</v>
      </c>
      <c r="T168" s="109">
        <f>S168*H168</f>
        <v>0</v>
      </c>
      <c r="AR168" s="110" t="s">
        <v>98</v>
      </c>
      <c r="AT168" s="110" t="s">
        <v>94</v>
      </c>
      <c r="AU168" s="110" t="s">
        <v>65</v>
      </c>
      <c r="AY168" s="1" t="s">
        <v>92</v>
      </c>
      <c r="BE168" s="111">
        <f>IF(N168="základná",J168,0)</f>
        <v>0</v>
      </c>
      <c r="BF168" s="111">
        <f>IF(N168="znížená",J168,0)</f>
        <v>0</v>
      </c>
      <c r="BG168" s="111">
        <f>IF(N168="zákl. prenesená",J168,0)</f>
        <v>0</v>
      </c>
      <c r="BH168" s="111">
        <f>IF(N168="zníž. prenesená",J168,0)</f>
        <v>0</v>
      </c>
      <c r="BI168" s="111">
        <f>IF(N168="nulová",J168,0)</f>
        <v>0</v>
      </c>
      <c r="BJ168" s="1" t="s">
        <v>65</v>
      </c>
      <c r="BK168" s="111">
        <f>ROUND(I168*H168,2)</f>
        <v>0</v>
      </c>
      <c r="BL168" s="1" t="s">
        <v>98</v>
      </c>
      <c r="BM168" s="110" t="s">
        <v>165</v>
      </c>
    </row>
    <row r="169" spans="2:65" s="86" customFormat="1" ht="26" customHeight="1">
      <c r="B169" s="87"/>
      <c r="D169" s="88" t="s">
        <v>88</v>
      </c>
      <c r="E169" s="89" t="s">
        <v>166</v>
      </c>
      <c r="F169" s="89" t="s">
        <v>167</v>
      </c>
      <c r="I169" s="90"/>
      <c r="J169" s="91">
        <f>BK169</f>
        <v>0</v>
      </c>
      <c r="L169" s="87"/>
      <c r="M169" s="92"/>
      <c r="P169" s="93">
        <f>P170+P263+P281+P292+P298</f>
        <v>0</v>
      </c>
      <c r="R169" s="93">
        <f>R170+R263+R281+R292+R298</f>
        <v>16.721288991180003</v>
      </c>
      <c r="T169" s="94">
        <f>T170+T263+T281+T292+T298</f>
        <v>0</v>
      </c>
      <c r="AR169" s="88" t="s">
        <v>65</v>
      </c>
      <c r="AT169" s="95" t="s">
        <v>88</v>
      </c>
      <c r="AU169" s="95" t="s">
        <v>1</v>
      </c>
      <c r="AY169" s="88" t="s">
        <v>92</v>
      </c>
      <c r="BK169" s="96">
        <f>BK170+BK263+BK281+BK292+BK298</f>
        <v>0</v>
      </c>
    </row>
    <row r="170" spans="2:65" s="86" customFormat="1" ht="23" customHeight="1">
      <c r="B170" s="87"/>
      <c r="D170" s="88" t="s">
        <v>88</v>
      </c>
      <c r="E170" s="97" t="s">
        <v>168</v>
      </c>
      <c r="F170" s="97" t="s">
        <v>169</v>
      </c>
      <c r="I170" s="90"/>
      <c r="J170" s="98">
        <f>BK170</f>
        <v>0</v>
      </c>
      <c r="L170" s="87"/>
      <c r="M170" s="92"/>
      <c r="P170" s="93">
        <f>SUM(P171:P262)</f>
        <v>0</v>
      </c>
      <c r="R170" s="93">
        <f>SUM(R171:R262)</f>
        <v>14.500733120000001</v>
      </c>
      <c r="T170" s="94">
        <f>SUM(T171:T262)</f>
        <v>0</v>
      </c>
      <c r="AR170" s="88" t="s">
        <v>65</v>
      </c>
      <c r="AT170" s="95" t="s">
        <v>88</v>
      </c>
      <c r="AU170" s="95" t="s">
        <v>91</v>
      </c>
      <c r="AY170" s="88" t="s">
        <v>92</v>
      </c>
      <c r="BK170" s="96">
        <f>SUM(BK171:BK262)</f>
        <v>0</v>
      </c>
    </row>
    <row r="171" spans="2:65" s="7" customFormat="1" ht="16.5" customHeight="1">
      <c r="B171" s="8"/>
      <c r="C171" s="99" t="s">
        <v>170</v>
      </c>
      <c r="D171" s="99" t="s">
        <v>94</v>
      </c>
      <c r="E171" s="100" t="s">
        <v>171</v>
      </c>
      <c r="F171" s="101" t="s">
        <v>172</v>
      </c>
      <c r="G171" s="102" t="s">
        <v>173</v>
      </c>
      <c r="H171" s="103">
        <v>87.65</v>
      </c>
      <c r="I171" s="104"/>
      <c r="J171" s="105">
        <f>ROUND(I171*H171,2)</f>
        <v>0</v>
      </c>
      <c r="K171" s="106"/>
      <c r="L171" s="8"/>
      <c r="M171" s="107" t="s">
        <v>8</v>
      </c>
      <c r="N171" s="61" t="s">
        <v>31</v>
      </c>
      <c r="P171" s="108">
        <f>O171*H171</f>
        <v>0</v>
      </c>
      <c r="Q171" s="108">
        <v>2.7999999999999998E-4</v>
      </c>
      <c r="R171" s="108">
        <f>Q171*H171</f>
        <v>2.4541999999999998E-2</v>
      </c>
      <c r="S171" s="108">
        <v>0</v>
      </c>
      <c r="T171" s="109">
        <f>S171*H171</f>
        <v>0</v>
      </c>
      <c r="AR171" s="110" t="s">
        <v>174</v>
      </c>
      <c r="AT171" s="110" t="s">
        <v>94</v>
      </c>
      <c r="AU171" s="110" t="s">
        <v>65</v>
      </c>
      <c r="AY171" s="1" t="s">
        <v>92</v>
      </c>
      <c r="BE171" s="111">
        <f>IF(N171="základná",J171,0)</f>
        <v>0</v>
      </c>
      <c r="BF171" s="111">
        <f>IF(N171="znížená",J171,0)</f>
        <v>0</v>
      </c>
      <c r="BG171" s="111">
        <f>IF(N171="zákl. prenesená",J171,0)</f>
        <v>0</v>
      </c>
      <c r="BH171" s="111">
        <f>IF(N171="zníž. prenesená",J171,0)</f>
        <v>0</v>
      </c>
      <c r="BI171" s="111">
        <f>IF(N171="nulová",J171,0)</f>
        <v>0</v>
      </c>
      <c r="BJ171" s="1" t="s">
        <v>65</v>
      </c>
      <c r="BK171" s="111">
        <f>ROUND(I171*H171,2)</f>
        <v>0</v>
      </c>
      <c r="BL171" s="1" t="s">
        <v>174</v>
      </c>
      <c r="BM171" s="110" t="s">
        <v>175</v>
      </c>
    </row>
    <row r="172" spans="2:65" s="112" customFormat="1" ht="12">
      <c r="B172" s="113"/>
      <c r="D172" s="114" t="s">
        <v>115</v>
      </c>
      <c r="E172" s="115" t="s">
        <v>8</v>
      </c>
      <c r="F172" s="116" t="s">
        <v>176</v>
      </c>
      <c r="H172" s="117">
        <v>39</v>
      </c>
      <c r="I172" s="118"/>
      <c r="L172" s="113"/>
      <c r="M172" s="119"/>
      <c r="T172" s="120"/>
      <c r="AT172" s="115" t="s">
        <v>115</v>
      </c>
      <c r="AU172" s="115" t="s">
        <v>65</v>
      </c>
      <c r="AV172" s="112" t="s">
        <v>65</v>
      </c>
      <c r="AW172" s="112" t="s">
        <v>117</v>
      </c>
      <c r="AX172" s="112" t="s">
        <v>1</v>
      </c>
      <c r="AY172" s="115" t="s">
        <v>92</v>
      </c>
    </row>
    <row r="173" spans="2:65" s="112" customFormat="1" ht="12">
      <c r="B173" s="113"/>
      <c r="D173" s="114" t="s">
        <v>115</v>
      </c>
      <c r="E173" s="115" t="s">
        <v>8</v>
      </c>
      <c r="F173" s="116" t="s">
        <v>177</v>
      </c>
      <c r="H173" s="117">
        <v>7.35</v>
      </c>
      <c r="I173" s="118"/>
      <c r="L173" s="113"/>
      <c r="M173" s="119"/>
      <c r="T173" s="120"/>
      <c r="AT173" s="115" t="s">
        <v>115</v>
      </c>
      <c r="AU173" s="115" t="s">
        <v>65</v>
      </c>
      <c r="AV173" s="112" t="s">
        <v>65</v>
      </c>
      <c r="AW173" s="112" t="s">
        <v>117</v>
      </c>
      <c r="AX173" s="112" t="s">
        <v>1</v>
      </c>
      <c r="AY173" s="115" t="s">
        <v>92</v>
      </c>
    </row>
    <row r="174" spans="2:65" s="112" customFormat="1" ht="12">
      <c r="B174" s="113"/>
      <c r="D174" s="114" t="s">
        <v>115</v>
      </c>
      <c r="E174" s="115" t="s">
        <v>8</v>
      </c>
      <c r="F174" s="116" t="s">
        <v>178</v>
      </c>
      <c r="H174" s="117">
        <v>20.100000000000001</v>
      </c>
      <c r="I174" s="118"/>
      <c r="L174" s="113"/>
      <c r="M174" s="119"/>
      <c r="T174" s="120"/>
      <c r="AT174" s="115" t="s">
        <v>115</v>
      </c>
      <c r="AU174" s="115" t="s">
        <v>65</v>
      </c>
      <c r="AV174" s="112" t="s">
        <v>65</v>
      </c>
      <c r="AW174" s="112" t="s">
        <v>117</v>
      </c>
      <c r="AX174" s="112" t="s">
        <v>1</v>
      </c>
      <c r="AY174" s="115" t="s">
        <v>92</v>
      </c>
    </row>
    <row r="175" spans="2:65" s="112" customFormat="1" ht="12">
      <c r="B175" s="113"/>
      <c r="D175" s="114" t="s">
        <v>115</v>
      </c>
      <c r="E175" s="115" t="s">
        <v>8</v>
      </c>
      <c r="F175" s="116" t="s">
        <v>179</v>
      </c>
      <c r="H175" s="117">
        <v>2.8</v>
      </c>
      <c r="I175" s="118"/>
      <c r="L175" s="113"/>
      <c r="M175" s="119"/>
      <c r="T175" s="120"/>
      <c r="AT175" s="115" t="s">
        <v>115</v>
      </c>
      <c r="AU175" s="115" t="s">
        <v>65</v>
      </c>
      <c r="AV175" s="112" t="s">
        <v>65</v>
      </c>
      <c r="AW175" s="112" t="s">
        <v>117</v>
      </c>
      <c r="AX175" s="112" t="s">
        <v>1</v>
      </c>
      <c r="AY175" s="115" t="s">
        <v>92</v>
      </c>
    </row>
    <row r="176" spans="2:65" s="112" customFormat="1" ht="12">
      <c r="B176" s="113"/>
      <c r="D176" s="114" t="s">
        <v>115</v>
      </c>
      <c r="E176" s="115" t="s">
        <v>8</v>
      </c>
      <c r="F176" s="116" t="s">
        <v>180</v>
      </c>
      <c r="H176" s="117">
        <v>4.4000000000000004</v>
      </c>
      <c r="I176" s="118"/>
      <c r="L176" s="113"/>
      <c r="M176" s="119"/>
      <c r="T176" s="120"/>
      <c r="AT176" s="115" t="s">
        <v>115</v>
      </c>
      <c r="AU176" s="115" t="s">
        <v>65</v>
      </c>
      <c r="AV176" s="112" t="s">
        <v>65</v>
      </c>
      <c r="AW176" s="112" t="s">
        <v>117</v>
      </c>
      <c r="AX176" s="112" t="s">
        <v>1</v>
      </c>
      <c r="AY176" s="115" t="s">
        <v>92</v>
      </c>
    </row>
    <row r="177" spans="2:65" s="129" customFormat="1" ht="12">
      <c r="B177" s="130"/>
      <c r="D177" s="114" t="s">
        <v>115</v>
      </c>
      <c r="E177" s="131" t="s">
        <v>8</v>
      </c>
      <c r="F177" s="132" t="s">
        <v>181</v>
      </c>
      <c r="H177" s="131" t="s">
        <v>8</v>
      </c>
      <c r="I177" s="133"/>
      <c r="L177" s="130"/>
      <c r="M177" s="134"/>
      <c r="T177" s="135"/>
      <c r="AT177" s="131" t="s">
        <v>115</v>
      </c>
      <c r="AU177" s="131" t="s">
        <v>65</v>
      </c>
      <c r="AV177" s="129" t="s">
        <v>91</v>
      </c>
      <c r="AW177" s="129" t="s">
        <v>117</v>
      </c>
      <c r="AX177" s="129" t="s">
        <v>1</v>
      </c>
      <c r="AY177" s="131" t="s">
        <v>92</v>
      </c>
    </row>
    <row r="178" spans="2:65" s="112" customFormat="1" ht="12">
      <c r="B178" s="113"/>
      <c r="D178" s="114" t="s">
        <v>115</v>
      </c>
      <c r="E178" s="115" t="s">
        <v>8</v>
      </c>
      <c r="F178" s="116" t="s">
        <v>182</v>
      </c>
      <c r="H178" s="117">
        <v>14</v>
      </c>
      <c r="I178" s="118"/>
      <c r="L178" s="113"/>
      <c r="M178" s="119"/>
      <c r="T178" s="120"/>
      <c r="AT178" s="115" t="s">
        <v>115</v>
      </c>
      <c r="AU178" s="115" t="s">
        <v>65</v>
      </c>
      <c r="AV178" s="112" t="s">
        <v>65</v>
      </c>
      <c r="AW178" s="112" t="s">
        <v>117</v>
      </c>
      <c r="AX178" s="112" t="s">
        <v>1</v>
      </c>
      <c r="AY178" s="115" t="s">
        <v>92</v>
      </c>
    </row>
    <row r="179" spans="2:65" s="121" customFormat="1" ht="12">
      <c r="B179" s="122"/>
      <c r="D179" s="114" t="s">
        <v>115</v>
      </c>
      <c r="E179" s="123" t="s">
        <v>8</v>
      </c>
      <c r="F179" s="124" t="s">
        <v>119</v>
      </c>
      <c r="H179" s="125">
        <v>87.65</v>
      </c>
      <c r="I179" s="126"/>
      <c r="L179" s="122"/>
      <c r="M179" s="127"/>
      <c r="T179" s="128"/>
      <c r="AT179" s="123" t="s">
        <v>115</v>
      </c>
      <c r="AU179" s="123" t="s">
        <v>65</v>
      </c>
      <c r="AV179" s="121" t="s">
        <v>98</v>
      </c>
      <c r="AW179" s="121" t="s">
        <v>117</v>
      </c>
      <c r="AX179" s="121" t="s">
        <v>91</v>
      </c>
      <c r="AY179" s="123" t="s">
        <v>92</v>
      </c>
    </row>
    <row r="180" spans="2:65" s="7" customFormat="1" ht="16.5" customHeight="1">
      <c r="B180" s="8"/>
      <c r="C180" s="99" t="s">
        <v>183</v>
      </c>
      <c r="D180" s="99" t="s">
        <v>94</v>
      </c>
      <c r="E180" s="100" t="s">
        <v>184</v>
      </c>
      <c r="F180" s="101" t="s">
        <v>185</v>
      </c>
      <c r="G180" s="102" t="s">
        <v>173</v>
      </c>
      <c r="H180" s="103">
        <v>27.2</v>
      </c>
      <c r="I180" s="104"/>
      <c r="J180" s="105">
        <f>ROUND(I180*H180,2)</f>
        <v>0</v>
      </c>
      <c r="K180" s="106"/>
      <c r="L180" s="8"/>
      <c r="M180" s="107" t="s">
        <v>8</v>
      </c>
      <c r="N180" s="61" t="s">
        <v>31</v>
      </c>
      <c r="P180" s="108">
        <f>O180*H180</f>
        <v>0</v>
      </c>
      <c r="Q180" s="108">
        <v>2.7999999999999998E-4</v>
      </c>
      <c r="R180" s="108">
        <f>Q180*H180</f>
        <v>7.6159999999999995E-3</v>
      </c>
      <c r="S180" s="108">
        <v>0</v>
      </c>
      <c r="T180" s="109">
        <f>S180*H180</f>
        <v>0</v>
      </c>
      <c r="AR180" s="110" t="s">
        <v>174</v>
      </c>
      <c r="AT180" s="110" t="s">
        <v>94</v>
      </c>
      <c r="AU180" s="110" t="s">
        <v>65</v>
      </c>
      <c r="AY180" s="1" t="s">
        <v>92</v>
      </c>
      <c r="BE180" s="111">
        <f>IF(N180="základná",J180,0)</f>
        <v>0</v>
      </c>
      <c r="BF180" s="111">
        <f>IF(N180="znížená",J180,0)</f>
        <v>0</v>
      </c>
      <c r="BG180" s="111">
        <f>IF(N180="zákl. prenesená",J180,0)</f>
        <v>0</v>
      </c>
      <c r="BH180" s="111">
        <f>IF(N180="zníž. prenesená",J180,0)</f>
        <v>0</v>
      </c>
      <c r="BI180" s="111">
        <f>IF(N180="nulová",J180,0)</f>
        <v>0</v>
      </c>
      <c r="BJ180" s="1" t="s">
        <v>65</v>
      </c>
      <c r="BK180" s="111">
        <f>ROUND(I180*H180,2)</f>
        <v>0</v>
      </c>
      <c r="BL180" s="1" t="s">
        <v>174</v>
      </c>
      <c r="BM180" s="110" t="s">
        <v>186</v>
      </c>
    </row>
    <row r="181" spans="2:65" s="112" customFormat="1" ht="12">
      <c r="B181" s="113"/>
      <c r="D181" s="114" t="s">
        <v>115</v>
      </c>
      <c r="E181" s="115" t="s">
        <v>8</v>
      </c>
      <c r="F181" s="116" t="s">
        <v>187</v>
      </c>
      <c r="H181" s="117">
        <v>27.2</v>
      </c>
      <c r="I181" s="118"/>
      <c r="L181" s="113"/>
      <c r="M181" s="119"/>
      <c r="T181" s="120"/>
      <c r="AT181" s="115" t="s">
        <v>115</v>
      </c>
      <c r="AU181" s="115" t="s">
        <v>65</v>
      </c>
      <c r="AV181" s="112" t="s">
        <v>65</v>
      </c>
      <c r="AW181" s="112" t="s">
        <v>117</v>
      </c>
      <c r="AX181" s="112" t="s">
        <v>91</v>
      </c>
      <c r="AY181" s="115" t="s">
        <v>92</v>
      </c>
    </row>
    <row r="182" spans="2:65" s="7" customFormat="1" ht="24.25" customHeight="1">
      <c r="B182" s="8"/>
      <c r="C182" s="99" t="s">
        <v>174</v>
      </c>
      <c r="D182" s="99" t="s">
        <v>94</v>
      </c>
      <c r="E182" s="100" t="s">
        <v>188</v>
      </c>
      <c r="F182" s="101" t="s">
        <v>189</v>
      </c>
      <c r="G182" s="102" t="s">
        <v>123</v>
      </c>
      <c r="H182" s="103">
        <v>229.5</v>
      </c>
      <c r="I182" s="104"/>
      <c r="J182" s="105">
        <f>ROUND(I182*H182,2)</f>
        <v>0</v>
      </c>
      <c r="K182" s="106"/>
      <c r="L182" s="8"/>
      <c r="M182" s="107" t="s">
        <v>8</v>
      </c>
      <c r="N182" s="61" t="s">
        <v>31</v>
      </c>
      <c r="P182" s="108">
        <f>O182*H182</f>
        <v>0</v>
      </c>
      <c r="Q182" s="108">
        <v>0</v>
      </c>
      <c r="R182" s="108">
        <f>Q182*H182</f>
        <v>0</v>
      </c>
      <c r="S182" s="108">
        <v>0</v>
      </c>
      <c r="T182" s="109">
        <f>S182*H182</f>
        <v>0</v>
      </c>
      <c r="AR182" s="110" t="s">
        <v>174</v>
      </c>
      <c r="AT182" s="110" t="s">
        <v>94</v>
      </c>
      <c r="AU182" s="110" t="s">
        <v>65</v>
      </c>
      <c r="AY182" s="1" t="s">
        <v>92</v>
      </c>
      <c r="BE182" s="111">
        <f>IF(N182="základná",J182,0)</f>
        <v>0</v>
      </c>
      <c r="BF182" s="111">
        <f>IF(N182="znížená",J182,0)</f>
        <v>0</v>
      </c>
      <c r="BG182" s="111">
        <f>IF(N182="zákl. prenesená",J182,0)</f>
        <v>0</v>
      </c>
      <c r="BH182" s="111">
        <f>IF(N182="zníž. prenesená",J182,0)</f>
        <v>0</v>
      </c>
      <c r="BI182" s="111">
        <f>IF(N182="nulová",J182,0)</f>
        <v>0</v>
      </c>
      <c r="BJ182" s="1" t="s">
        <v>65</v>
      </c>
      <c r="BK182" s="111">
        <f>ROUND(I182*H182,2)</f>
        <v>0</v>
      </c>
      <c r="BL182" s="1" t="s">
        <v>174</v>
      </c>
      <c r="BM182" s="110" t="s">
        <v>190</v>
      </c>
    </row>
    <row r="183" spans="2:65" s="112" customFormat="1" ht="12">
      <c r="B183" s="113"/>
      <c r="D183" s="114" t="s">
        <v>115</v>
      </c>
      <c r="E183" s="115" t="s">
        <v>8</v>
      </c>
      <c r="F183" s="116" t="s">
        <v>191</v>
      </c>
      <c r="H183" s="117">
        <v>229.5</v>
      </c>
      <c r="I183" s="118"/>
      <c r="L183" s="113"/>
      <c r="M183" s="119"/>
      <c r="T183" s="120"/>
      <c r="AT183" s="115" t="s">
        <v>115</v>
      </c>
      <c r="AU183" s="115" t="s">
        <v>65</v>
      </c>
      <c r="AV183" s="112" t="s">
        <v>65</v>
      </c>
      <c r="AW183" s="112" t="s">
        <v>117</v>
      </c>
      <c r="AX183" s="112" t="s">
        <v>91</v>
      </c>
      <c r="AY183" s="115" t="s">
        <v>92</v>
      </c>
    </row>
    <row r="184" spans="2:65" s="7" customFormat="1" ht="24.25" customHeight="1">
      <c r="B184" s="8"/>
      <c r="C184" s="136" t="s">
        <v>192</v>
      </c>
      <c r="D184" s="136" t="s">
        <v>193</v>
      </c>
      <c r="E184" s="137" t="s">
        <v>194</v>
      </c>
      <c r="F184" s="138" t="s">
        <v>195</v>
      </c>
      <c r="G184" s="139" t="s">
        <v>97</v>
      </c>
      <c r="H184" s="140">
        <v>0.62</v>
      </c>
      <c r="I184" s="141"/>
      <c r="J184" s="142">
        <f>ROUND(I184*H184,2)</f>
        <v>0</v>
      </c>
      <c r="K184" s="143"/>
      <c r="L184" s="144"/>
      <c r="M184" s="145" t="s">
        <v>8</v>
      </c>
      <c r="N184" s="146" t="s">
        <v>31</v>
      </c>
      <c r="P184" s="108">
        <f>O184*H184</f>
        <v>0</v>
      </c>
      <c r="Q184" s="108">
        <v>0.55000000000000004</v>
      </c>
      <c r="R184" s="108">
        <f>Q184*H184</f>
        <v>0.34100000000000003</v>
      </c>
      <c r="S184" s="108">
        <v>0</v>
      </c>
      <c r="T184" s="109">
        <f>S184*H184</f>
        <v>0</v>
      </c>
      <c r="AR184" s="110" t="s">
        <v>196</v>
      </c>
      <c r="AT184" s="110" t="s">
        <v>193</v>
      </c>
      <c r="AU184" s="110" t="s">
        <v>65</v>
      </c>
      <c r="AY184" s="1" t="s">
        <v>92</v>
      </c>
      <c r="BE184" s="111">
        <f>IF(N184="základná",J184,0)</f>
        <v>0</v>
      </c>
      <c r="BF184" s="111">
        <f>IF(N184="znížená",J184,0)</f>
        <v>0</v>
      </c>
      <c r="BG184" s="111">
        <f>IF(N184="zákl. prenesená",J184,0)</f>
        <v>0</v>
      </c>
      <c r="BH184" s="111">
        <f>IF(N184="zníž. prenesená",J184,0)</f>
        <v>0</v>
      </c>
      <c r="BI184" s="111">
        <f>IF(N184="nulová",J184,0)</f>
        <v>0</v>
      </c>
      <c r="BJ184" s="1" t="s">
        <v>65</v>
      </c>
      <c r="BK184" s="111">
        <f>ROUND(I184*H184,2)</f>
        <v>0</v>
      </c>
      <c r="BL184" s="1" t="s">
        <v>174</v>
      </c>
      <c r="BM184" s="110" t="s">
        <v>197</v>
      </c>
    </row>
    <row r="185" spans="2:65" s="129" customFormat="1" ht="12">
      <c r="B185" s="130"/>
      <c r="D185" s="114" t="s">
        <v>115</v>
      </c>
      <c r="E185" s="131" t="s">
        <v>8</v>
      </c>
      <c r="F185" s="132" t="s">
        <v>198</v>
      </c>
      <c r="H185" s="131" t="s">
        <v>8</v>
      </c>
      <c r="I185" s="133"/>
      <c r="L185" s="130"/>
      <c r="M185" s="134"/>
      <c r="T185" s="135"/>
      <c r="AT185" s="131" t="s">
        <v>115</v>
      </c>
      <c r="AU185" s="131" t="s">
        <v>65</v>
      </c>
      <c r="AV185" s="129" t="s">
        <v>91</v>
      </c>
      <c r="AW185" s="129" t="s">
        <v>117</v>
      </c>
      <c r="AX185" s="129" t="s">
        <v>1</v>
      </c>
      <c r="AY185" s="131" t="s">
        <v>92</v>
      </c>
    </row>
    <row r="186" spans="2:65" s="112" customFormat="1" ht="12">
      <c r="B186" s="113"/>
      <c r="D186" s="114" t="s">
        <v>115</v>
      </c>
      <c r="E186" s="115" t="s">
        <v>8</v>
      </c>
      <c r="F186" s="116" t="s">
        <v>199</v>
      </c>
      <c r="H186" s="117">
        <v>0.57399999999999995</v>
      </c>
      <c r="I186" s="118"/>
      <c r="L186" s="113"/>
      <c r="M186" s="119"/>
      <c r="T186" s="120"/>
      <c r="AT186" s="115" t="s">
        <v>115</v>
      </c>
      <c r="AU186" s="115" t="s">
        <v>65</v>
      </c>
      <c r="AV186" s="112" t="s">
        <v>65</v>
      </c>
      <c r="AW186" s="112" t="s">
        <v>117</v>
      </c>
      <c r="AX186" s="112" t="s">
        <v>91</v>
      </c>
      <c r="AY186" s="115" t="s">
        <v>92</v>
      </c>
    </row>
    <row r="187" spans="2:65" s="112" customFormat="1" ht="12">
      <c r="B187" s="113"/>
      <c r="D187" s="114" t="s">
        <v>115</v>
      </c>
      <c r="F187" s="116" t="s">
        <v>200</v>
      </c>
      <c r="H187" s="117">
        <v>0.62</v>
      </c>
      <c r="I187" s="118"/>
      <c r="L187" s="113"/>
      <c r="M187" s="119"/>
      <c r="T187" s="120"/>
      <c r="AT187" s="115" t="s">
        <v>115</v>
      </c>
      <c r="AU187" s="115" t="s">
        <v>65</v>
      </c>
      <c r="AV187" s="112" t="s">
        <v>65</v>
      </c>
      <c r="AW187" s="112" t="s">
        <v>4</v>
      </c>
      <c r="AX187" s="112" t="s">
        <v>91</v>
      </c>
      <c r="AY187" s="115" t="s">
        <v>92</v>
      </c>
    </row>
    <row r="188" spans="2:65" s="7" customFormat="1" ht="24.25" customHeight="1">
      <c r="B188" s="8"/>
      <c r="C188" s="99" t="s">
        <v>201</v>
      </c>
      <c r="D188" s="99" t="s">
        <v>94</v>
      </c>
      <c r="E188" s="100" t="s">
        <v>202</v>
      </c>
      <c r="F188" s="101" t="s">
        <v>203</v>
      </c>
      <c r="G188" s="102" t="s">
        <v>173</v>
      </c>
      <c r="H188" s="103">
        <v>47</v>
      </c>
      <c r="I188" s="104"/>
      <c r="J188" s="105">
        <f>ROUND(I188*H188,2)</f>
        <v>0</v>
      </c>
      <c r="K188" s="106"/>
      <c r="L188" s="8"/>
      <c r="M188" s="107" t="s">
        <v>8</v>
      </c>
      <c r="N188" s="61" t="s">
        <v>31</v>
      </c>
      <c r="P188" s="108">
        <f>O188*H188</f>
        <v>0</v>
      </c>
      <c r="Q188" s="108">
        <v>2.1000000000000001E-4</v>
      </c>
      <c r="R188" s="108">
        <f>Q188*H188</f>
        <v>9.8700000000000003E-3</v>
      </c>
      <c r="S188" s="108">
        <v>0</v>
      </c>
      <c r="T188" s="109">
        <f>S188*H188</f>
        <v>0</v>
      </c>
      <c r="AR188" s="110" t="s">
        <v>174</v>
      </c>
      <c r="AT188" s="110" t="s">
        <v>94</v>
      </c>
      <c r="AU188" s="110" t="s">
        <v>65</v>
      </c>
      <c r="AY188" s="1" t="s">
        <v>92</v>
      </c>
      <c r="BE188" s="111">
        <f>IF(N188="základná",J188,0)</f>
        <v>0</v>
      </c>
      <c r="BF188" s="111">
        <f>IF(N188="znížená",J188,0)</f>
        <v>0</v>
      </c>
      <c r="BG188" s="111">
        <f>IF(N188="zákl. prenesená",J188,0)</f>
        <v>0</v>
      </c>
      <c r="BH188" s="111">
        <f>IF(N188="zníž. prenesená",J188,0)</f>
        <v>0</v>
      </c>
      <c r="BI188" s="111">
        <f>IF(N188="nulová",J188,0)</f>
        <v>0</v>
      </c>
      <c r="BJ188" s="1" t="s">
        <v>65</v>
      </c>
      <c r="BK188" s="111">
        <f>ROUND(I188*H188,2)</f>
        <v>0</v>
      </c>
      <c r="BL188" s="1" t="s">
        <v>174</v>
      </c>
      <c r="BM188" s="110" t="s">
        <v>204</v>
      </c>
    </row>
    <row r="189" spans="2:65" s="129" customFormat="1" ht="12">
      <c r="B189" s="130"/>
      <c r="D189" s="114" t="s">
        <v>115</v>
      </c>
      <c r="E189" s="131" t="s">
        <v>8</v>
      </c>
      <c r="F189" s="132" t="s">
        <v>205</v>
      </c>
      <c r="H189" s="131" t="s">
        <v>8</v>
      </c>
      <c r="I189" s="133"/>
      <c r="L189" s="130"/>
      <c r="M189" s="134"/>
      <c r="T189" s="135"/>
      <c r="AT189" s="131" t="s">
        <v>115</v>
      </c>
      <c r="AU189" s="131" t="s">
        <v>65</v>
      </c>
      <c r="AV189" s="129" t="s">
        <v>91</v>
      </c>
      <c r="AW189" s="129" t="s">
        <v>117</v>
      </c>
      <c r="AX189" s="129" t="s">
        <v>1</v>
      </c>
      <c r="AY189" s="131" t="s">
        <v>92</v>
      </c>
    </row>
    <row r="190" spans="2:65" s="112" customFormat="1" ht="12">
      <c r="B190" s="113"/>
      <c r="D190" s="114" t="s">
        <v>115</v>
      </c>
      <c r="E190" s="115" t="s">
        <v>8</v>
      </c>
      <c r="F190" s="116" t="s">
        <v>206</v>
      </c>
      <c r="H190" s="117">
        <v>35</v>
      </c>
      <c r="I190" s="118"/>
      <c r="L190" s="113"/>
      <c r="M190" s="119"/>
      <c r="T190" s="120"/>
      <c r="AT190" s="115" t="s">
        <v>115</v>
      </c>
      <c r="AU190" s="115" t="s">
        <v>65</v>
      </c>
      <c r="AV190" s="112" t="s">
        <v>65</v>
      </c>
      <c r="AW190" s="112" t="s">
        <v>117</v>
      </c>
      <c r="AX190" s="112" t="s">
        <v>1</v>
      </c>
      <c r="AY190" s="115" t="s">
        <v>92</v>
      </c>
    </row>
    <row r="191" spans="2:65" s="129" customFormat="1" ht="12">
      <c r="B191" s="130"/>
      <c r="D191" s="114" t="s">
        <v>115</v>
      </c>
      <c r="E191" s="131" t="s">
        <v>8</v>
      </c>
      <c r="F191" s="132" t="s">
        <v>207</v>
      </c>
      <c r="H191" s="131" t="s">
        <v>8</v>
      </c>
      <c r="I191" s="133"/>
      <c r="L191" s="130"/>
      <c r="M191" s="134"/>
      <c r="T191" s="135"/>
      <c r="AT191" s="131" t="s">
        <v>115</v>
      </c>
      <c r="AU191" s="131" t="s">
        <v>65</v>
      </c>
      <c r="AV191" s="129" t="s">
        <v>91</v>
      </c>
      <c r="AW191" s="129" t="s">
        <v>117</v>
      </c>
      <c r="AX191" s="129" t="s">
        <v>1</v>
      </c>
      <c r="AY191" s="131" t="s">
        <v>92</v>
      </c>
    </row>
    <row r="192" spans="2:65" s="112" customFormat="1" ht="12">
      <c r="B192" s="113"/>
      <c r="D192" s="114" t="s">
        <v>115</v>
      </c>
      <c r="E192" s="115" t="s">
        <v>8</v>
      </c>
      <c r="F192" s="116" t="s">
        <v>208</v>
      </c>
      <c r="H192" s="117">
        <v>12</v>
      </c>
      <c r="I192" s="118"/>
      <c r="L192" s="113"/>
      <c r="M192" s="119"/>
      <c r="T192" s="120"/>
      <c r="AT192" s="115" t="s">
        <v>115</v>
      </c>
      <c r="AU192" s="115" t="s">
        <v>65</v>
      </c>
      <c r="AV192" s="112" t="s">
        <v>65</v>
      </c>
      <c r="AW192" s="112" t="s">
        <v>117</v>
      </c>
      <c r="AX192" s="112" t="s">
        <v>1</v>
      </c>
      <c r="AY192" s="115" t="s">
        <v>92</v>
      </c>
    </row>
    <row r="193" spans="2:65" s="121" customFormat="1" ht="12">
      <c r="B193" s="122"/>
      <c r="D193" s="114" t="s">
        <v>115</v>
      </c>
      <c r="E193" s="123" t="s">
        <v>8</v>
      </c>
      <c r="F193" s="124" t="s">
        <v>119</v>
      </c>
      <c r="H193" s="125">
        <v>47</v>
      </c>
      <c r="I193" s="126"/>
      <c r="L193" s="122"/>
      <c r="M193" s="127"/>
      <c r="T193" s="128"/>
      <c r="AT193" s="123" t="s">
        <v>115</v>
      </c>
      <c r="AU193" s="123" t="s">
        <v>65</v>
      </c>
      <c r="AV193" s="121" t="s">
        <v>98</v>
      </c>
      <c r="AW193" s="121" t="s">
        <v>117</v>
      </c>
      <c r="AX193" s="121" t="s">
        <v>91</v>
      </c>
      <c r="AY193" s="123" t="s">
        <v>92</v>
      </c>
    </row>
    <row r="194" spans="2:65" s="7" customFormat="1" ht="33" customHeight="1">
      <c r="B194" s="8"/>
      <c r="C194" s="99" t="s">
        <v>209</v>
      </c>
      <c r="D194" s="99" t="s">
        <v>94</v>
      </c>
      <c r="E194" s="100" t="s">
        <v>210</v>
      </c>
      <c r="F194" s="101" t="s">
        <v>211</v>
      </c>
      <c r="G194" s="102" t="s">
        <v>173</v>
      </c>
      <c r="H194" s="103">
        <v>132</v>
      </c>
      <c r="I194" s="104"/>
      <c r="J194" s="105">
        <f>ROUND(I194*H194,2)</f>
        <v>0</v>
      </c>
      <c r="K194" s="106"/>
      <c r="L194" s="8"/>
      <c r="M194" s="107" t="s">
        <v>8</v>
      </c>
      <c r="N194" s="61" t="s">
        <v>31</v>
      </c>
      <c r="P194" s="108">
        <f>O194*H194</f>
        <v>0</v>
      </c>
      <c r="Q194" s="108">
        <v>2.1000000000000001E-4</v>
      </c>
      <c r="R194" s="108">
        <f>Q194*H194</f>
        <v>2.7720000000000002E-2</v>
      </c>
      <c r="S194" s="108">
        <v>0</v>
      </c>
      <c r="T194" s="109">
        <f>S194*H194</f>
        <v>0</v>
      </c>
      <c r="AR194" s="110" t="s">
        <v>174</v>
      </c>
      <c r="AT194" s="110" t="s">
        <v>94</v>
      </c>
      <c r="AU194" s="110" t="s">
        <v>65</v>
      </c>
      <c r="AY194" s="1" t="s">
        <v>92</v>
      </c>
      <c r="BE194" s="111">
        <f>IF(N194="základná",J194,0)</f>
        <v>0</v>
      </c>
      <c r="BF194" s="111">
        <f>IF(N194="znížená",J194,0)</f>
        <v>0</v>
      </c>
      <c r="BG194" s="111">
        <f>IF(N194="zákl. prenesená",J194,0)</f>
        <v>0</v>
      </c>
      <c r="BH194" s="111">
        <f>IF(N194="zníž. prenesená",J194,0)</f>
        <v>0</v>
      </c>
      <c r="BI194" s="111">
        <f>IF(N194="nulová",J194,0)</f>
        <v>0</v>
      </c>
      <c r="BJ194" s="1" t="s">
        <v>65</v>
      </c>
      <c r="BK194" s="111">
        <f>ROUND(I194*H194,2)</f>
        <v>0</v>
      </c>
      <c r="BL194" s="1" t="s">
        <v>174</v>
      </c>
      <c r="BM194" s="110" t="s">
        <v>212</v>
      </c>
    </row>
    <row r="195" spans="2:65" s="129" customFormat="1" ht="12">
      <c r="B195" s="130"/>
      <c r="D195" s="114" t="s">
        <v>115</v>
      </c>
      <c r="E195" s="131" t="s">
        <v>8</v>
      </c>
      <c r="F195" s="132" t="s">
        <v>213</v>
      </c>
      <c r="H195" s="131" t="s">
        <v>8</v>
      </c>
      <c r="I195" s="133"/>
      <c r="L195" s="130"/>
      <c r="M195" s="134"/>
      <c r="T195" s="135"/>
      <c r="AT195" s="131" t="s">
        <v>115</v>
      </c>
      <c r="AU195" s="131" t="s">
        <v>65</v>
      </c>
      <c r="AV195" s="129" t="s">
        <v>91</v>
      </c>
      <c r="AW195" s="129" t="s">
        <v>117</v>
      </c>
      <c r="AX195" s="129" t="s">
        <v>1</v>
      </c>
      <c r="AY195" s="131" t="s">
        <v>92</v>
      </c>
    </row>
    <row r="196" spans="2:65" s="112" customFormat="1" ht="12">
      <c r="B196" s="113"/>
      <c r="D196" s="114" t="s">
        <v>115</v>
      </c>
      <c r="E196" s="115" t="s">
        <v>8</v>
      </c>
      <c r="F196" s="116" t="s">
        <v>214</v>
      </c>
      <c r="H196" s="117">
        <v>38</v>
      </c>
      <c r="I196" s="118"/>
      <c r="L196" s="113"/>
      <c r="M196" s="119"/>
      <c r="T196" s="120"/>
      <c r="AT196" s="115" t="s">
        <v>115</v>
      </c>
      <c r="AU196" s="115" t="s">
        <v>65</v>
      </c>
      <c r="AV196" s="112" t="s">
        <v>65</v>
      </c>
      <c r="AW196" s="112" t="s">
        <v>117</v>
      </c>
      <c r="AX196" s="112" t="s">
        <v>1</v>
      </c>
      <c r="AY196" s="115" t="s">
        <v>92</v>
      </c>
    </row>
    <row r="197" spans="2:65" s="129" customFormat="1" ht="12">
      <c r="B197" s="130"/>
      <c r="D197" s="114" t="s">
        <v>115</v>
      </c>
      <c r="E197" s="131" t="s">
        <v>8</v>
      </c>
      <c r="F197" s="132" t="s">
        <v>215</v>
      </c>
      <c r="H197" s="131" t="s">
        <v>8</v>
      </c>
      <c r="I197" s="133"/>
      <c r="L197" s="130"/>
      <c r="M197" s="134"/>
      <c r="T197" s="135"/>
      <c r="AT197" s="131" t="s">
        <v>115</v>
      </c>
      <c r="AU197" s="131" t="s">
        <v>65</v>
      </c>
      <c r="AV197" s="129" t="s">
        <v>91</v>
      </c>
      <c r="AW197" s="129" t="s">
        <v>117</v>
      </c>
      <c r="AX197" s="129" t="s">
        <v>1</v>
      </c>
      <c r="AY197" s="131" t="s">
        <v>92</v>
      </c>
    </row>
    <row r="198" spans="2:65" s="112" customFormat="1" ht="12">
      <c r="B198" s="113"/>
      <c r="D198" s="114" t="s">
        <v>115</v>
      </c>
      <c r="E198" s="115" t="s">
        <v>8</v>
      </c>
      <c r="F198" s="116" t="s">
        <v>216</v>
      </c>
      <c r="H198" s="117">
        <v>10</v>
      </c>
      <c r="I198" s="118"/>
      <c r="L198" s="113"/>
      <c r="M198" s="119"/>
      <c r="T198" s="120"/>
      <c r="AT198" s="115" t="s">
        <v>115</v>
      </c>
      <c r="AU198" s="115" t="s">
        <v>65</v>
      </c>
      <c r="AV198" s="112" t="s">
        <v>65</v>
      </c>
      <c r="AW198" s="112" t="s">
        <v>117</v>
      </c>
      <c r="AX198" s="112" t="s">
        <v>1</v>
      </c>
      <c r="AY198" s="115" t="s">
        <v>92</v>
      </c>
    </row>
    <row r="199" spans="2:65" s="129" customFormat="1" ht="12">
      <c r="B199" s="130"/>
      <c r="D199" s="114" t="s">
        <v>115</v>
      </c>
      <c r="E199" s="131" t="s">
        <v>8</v>
      </c>
      <c r="F199" s="132" t="s">
        <v>217</v>
      </c>
      <c r="H199" s="131" t="s">
        <v>8</v>
      </c>
      <c r="I199" s="133"/>
      <c r="L199" s="130"/>
      <c r="M199" s="134"/>
      <c r="T199" s="135"/>
      <c r="AT199" s="131" t="s">
        <v>115</v>
      </c>
      <c r="AU199" s="131" t="s">
        <v>65</v>
      </c>
      <c r="AV199" s="129" t="s">
        <v>91</v>
      </c>
      <c r="AW199" s="129" t="s">
        <v>117</v>
      </c>
      <c r="AX199" s="129" t="s">
        <v>1</v>
      </c>
      <c r="AY199" s="131" t="s">
        <v>92</v>
      </c>
    </row>
    <row r="200" spans="2:65" s="112" customFormat="1" ht="12">
      <c r="B200" s="113"/>
      <c r="D200" s="114" t="s">
        <v>115</v>
      </c>
      <c r="E200" s="115" t="s">
        <v>8</v>
      </c>
      <c r="F200" s="116" t="s">
        <v>218</v>
      </c>
      <c r="H200" s="117">
        <v>27</v>
      </c>
      <c r="I200" s="118"/>
      <c r="L200" s="113"/>
      <c r="M200" s="119"/>
      <c r="T200" s="120"/>
      <c r="AT200" s="115" t="s">
        <v>115</v>
      </c>
      <c r="AU200" s="115" t="s">
        <v>65</v>
      </c>
      <c r="AV200" s="112" t="s">
        <v>65</v>
      </c>
      <c r="AW200" s="112" t="s">
        <v>117</v>
      </c>
      <c r="AX200" s="112" t="s">
        <v>1</v>
      </c>
      <c r="AY200" s="115" t="s">
        <v>92</v>
      </c>
    </row>
    <row r="201" spans="2:65" s="129" customFormat="1" ht="12">
      <c r="B201" s="130"/>
      <c r="D201" s="114" t="s">
        <v>115</v>
      </c>
      <c r="E201" s="131" t="s">
        <v>8</v>
      </c>
      <c r="F201" s="132" t="s">
        <v>219</v>
      </c>
      <c r="H201" s="131" t="s">
        <v>8</v>
      </c>
      <c r="I201" s="133"/>
      <c r="L201" s="130"/>
      <c r="M201" s="134"/>
      <c r="T201" s="135"/>
      <c r="AT201" s="131" t="s">
        <v>115</v>
      </c>
      <c r="AU201" s="131" t="s">
        <v>65</v>
      </c>
      <c r="AV201" s="129" t="s">
        <v>91</v>
      </c>
      <c r="AW201" s="129" t="s">
        <v>117</v>
      </c>
      <c r="AX201" s="129" t="s">
        <v>1</v>
      </c>
      <c r="AY201" s="131" t="s">
        <v>92</v>
      </c>
    </row>
    <row r="202" spans="2:65" s="112" customFormat="1" ht="12">
      <c r="B202" s="113"/>
      <c r="D202" s="114" t="s">
        <v>115</v>
      </c>
      <c r="E202" s="115" t="s">
        <v>8</v>
      </c>
      <c r="F202" s="116" t="s">
        <v>220</v>
      </c>
      <c r="H202" s="117">
        <v>57</v>
      </c>
      <c r="I202" s="118"/>
      <c r="L202" s="113"/>
      <c r="M202" s="119"/>
      <c r="T202" s="120"/>
      <c r="AT202" s="115" t="s">
        <v>115</v>
      </c>
      <c r="AU202" s="115" t="s">
        <v>65</v>
      </c>
      <c r="AV202" s="112" t="s">
        <v>65</v>
      </c>
      <c r="AW202" s="112" t="s">
        <v>117</v>
      </c>
      <c r="AX202" s="112" t="s">
        <v>1</v>
      </c>
      <c r="AY202" s="115" t="s">
        <v>92</v>
      </c>
    </row>
    <row r="203" spans="2:65" s="121" customFormat="1" ht="12">
      <c r="B203" s="122"/>
      <c r="D203" s="114" t="s">
        <v>115</v>
      </c>
      <c r="E203" s="123" t="s">
        <v>8</v>
      </c>
      <c r="F203" s="124" t="s">
        <v>119</v>
      </c>
      <c r="H203" s="125">
        <v>132</v>
      </c>
      <c r="I203" s="126"/>
      <c r="L203" s="122"/>
      <c r="M203" s="127"/>
      <c r="T203" s="128"/>
      <c r="AT203" s="123" t="s">
        <v>115</v>
      </c>
      <c r="AU203" s="123" t="s">
        <v>65</v>
      </c>
      <c r="AV203" s="121" t="s">
        <v>98</v>
      </c>
      <c r="AW203" s="121" t="s">
        <v>117</v>
      </c>
      <c r="AX203" s="121" t="s">
        <v>91</v>
      </c>
      <c r="AY203" s="123" t="s">
        <v>92</v>
      </c>
    </row>
    <row r="204" spans="2:65" s="7" customFormat="1" ht="33" customHeight="1">
      <c r="B204" s="8"/>
      <c r="C204" s="99" t="s">
        <v>221</v>
      </c>
      <c r="D204" s="99" t="s">
        <v>94</v>
      </c>
      <c r="E204" s="100" t="s">
        <v>222</v>
      </c>
      <c r="F204" s="101" t="s">
        <v>223</v>
      </c>
      <c r="G204" s="102" t="s">
        <v>173</v>
      </c>
      <c r="H204" s="103">
        <v>317</v>
      </c>
      <c r="I204" s="104"/>
      <c r="J204" s="105">
        <f>ROUND(I204*H204,2)</f>
        <v>0</v>
      </c>
      <c r="K204" s="106"/>
      <c r="L204" s="8"/>
      <c r="M204" s="107" t="s">
        <v>8</v>
      </c>
      <c r="N204" s="61" t="s">
        <v>31</v>
      </c>
      <c r="P204" s="108">
        <f>O204*H204</f>
        <v>0</v>
      </c>
      <c r="Q204" s="108">
        <v>2.1000000000000001E-4</v>
      </c>
      <c r="R204" s="108">
        <f>Q204*H204</f>
        <v>6.6570000000000004E-2</v>
      </c>
      <c r="S204" s="108">
        <v>0</v>
      </c>
      <c r="T204" s="109">
        <f>S204*H204</f>
        <v>0</v>
      </c>
      <c r="AR204" s="110" t="s">
        <v>174</v>
      </c>
      <c r="AT204" s="110" t="s">
        <v>94</v>
      </c>
      <c r="AU204" s="110" t="s">
        <v>65</v>
      </c>
      <c r="AY204" s="1" t="s">
        <v>92</v>
      </c>
      <c r="BE204" s="111">
        <f>IF(N204="základná",J204,0)</f>
        <v>0</v>
      </c>
      <c r="BF204" s="111">
        <f>IF(N204="znížená",J204,0)</f>
        <v>0</v>
      </c>
      <c r="BG204" s="111">
        <f>IF(N204="zákl. prenesená",J204,0)</f>
        <v>0</v>
      </c>
      <c r="BH204" s="111">
        <f>IF(N204="zníž. prenesená",J204,0)</f>
        <v>0</v>
      </c>
      <c r="BI204" s="111">
        <f>IF(N204="nulová",J204,0)</f>
        <v>0</v>
      </c>
      <c r="BJ204" s="1" t="s">
        <v>65</v>
      </c>
      <c r="BK204" s="111">
        <f>ROUND(I204*H204,2)</f>
        <v>0</v>
      </c>
      <c r="BL204" s="1" t="s">
        <v>174</v>
      </c>
      <c r="BM204" s="110" t="s">
        <v>224</v>
      </c>
    </row>
    <row r="205" spans="2:65" s="129" customFormat="1" ht="12">
      <c r="B205" s="130"/>
      <c r="D205" s="114" t="s">
        <v>115</v>
      </c>
      <c r="E205" s="131" t="s">
        <v>8</v>
      </c>
      <c r="F205" s="132" t="s">
        <v>225</v>
      </c>
      <c r="H205" s="131" t="s">
        <v>8</v>
      </c>
      <c r="I205" s="133"/>
      <c r="L205" s="130"/>
      <c r="M205" s="134"/>
      <c r="T205" s="135"/>
      <c r="AT205" s="131" t="s">
        <v>115</v>
      </c>
      <c r="AU205" s="131" t="s">
        <v>65</v>
      </c>
      <c r="AV205" s="129" t="s">
        <v>91</v>
      </c>
      <c r="AW205" s="129" t="s">
        <v>117</v>
      </c>
      <c r="AX205" s="129" t="s">
        <v>1</v>
      </c>
      <c r="AY205" s="131" t="s">
        <v>92</v>
      </c>
    </row>
    <row r="206" spans="2:65" s="112" customFormat="1" ht="12">
      <c r="B206" s="113"/>
      <c r="D206" s="114" t="s">
        <v>115</v>
      </c>
      <c r="E206" s="115" t="s">
        <v>8</v>
      </c>
      <c r="F206" s="116" t="s">
        <v>226</v>
      </c>
      <c r="H206" s="117">
        <v>76</v>
      </c>
      <c r="I206" s="118"/>
      <c r="L206" s="113"/>
      <c r="M206" s="119"/>
      <c r="T206" s="120"/>
      <c r="AT206" s="115" t="s">
        <v>115</v>
      </c>
      <c r="AU206" s="115" t="s">
        <v>65</v>
      </c>
      <c r="AV206" s="112" t="s">
        <v>65</v>
      </c>
      <c r="AW206" s="112" t="s">
        <v>117</v>
      </c>
      <c r="AX206" s="112" t="s">
        <v>1</v>
      </c>
      <c r="AY206" s="115" t="s">
        <v>92</v>
      </c>
    </row>
    <row r="207" spans="2:65" s="129" customFormat="1" ht="12">
      <c r="B207" s="130"/>
      <c r="D207" s="114" t="s">
        <v>115</v>
      </c>
      <c r="E207" s="131" t="s">
        <v>8</v>
      </c>
      <c r="F207" s="132" t="s">
        <v>227</v>
      </c>
      <c r="H207" s="131" t="s">
        <v>8</v>
      </c>
      <c r="I207" s="133"/>
      <c r="L207" s="130"/>
      <c r="M207" s="134"/>
      <c r="T207" s="135"/>
      <c r="AT207" s="131" t="s">
        <v>115</v>
      </c>
      <c r="AU207" s="131" t="s">
        <v>65</v>
      </c>
      <c r="AV207" s="129" t="s">
        <v>91</v>
      </c>
      <c r="AW207" s="129" t="s">
        <v>117</v>
      </c>
      <c r="AX207" s="129" t="s">
        <v>1</v>
      </c>
      <c r="AY207" s="131" t="s">
        <v>92</v>
      </c>
    </row>
    <row r="208" spans="2:65" s="112" customFormat="1" ht="12">
      <c r="B208" s="113"/>
      <c r="D208" s="114" t="s">
        <v>115</v>
      </c>
      <c r="E208" s="115" t="s">
        <v>8</v>
      </c>
      <c r="F208" s="116" t="s">
        <v>228</v>
      </c>
      <c r="H208" s="117">
        <v>151</v>
      </c>
      <c r="I208" s="118"/>
      <c r="L208" s="113"/>
      <c r="M208" s="119"/>
      <c r="T208" s="120"/>
      <c r="AT208" s="115" t="s">
        <v>115</v>
      </c>
      <c r="AU208" s="115" t="s">
        <v>65</v>
      </c>
      <c r="AV208" s="112" t="s">
        <v>65</v>
      </c>
      <c r="AW208" s="112" t="s">
        <v>117</v>
      </c>
      <c r="AX208" s="112" t="s">
        <v>1</v>
      </c>
      <c r="AY208" s="115" t="s">
        <v>92</v>
      </c>
    </row>
    <row r="209" spans="2:65" s="129" customFormat="1" ht="12">
      <c r="B209" s="130"/>
      <c r="D209" s="114" t="s">
        <v>115</v>
      </c>
      <c r="E209" s="131" t="s">
        <v>8</v>
      </c>
      <c r="F209" s="132" t="s">
        <v>229</v>
      </c>
      <c r="H209" s="131" t="s">
        <v>8</v>
      </c>
      <c r="I209" s="133"/>
      <c r="L209" s="130"/>
      <c r="M209" s="134"/>
      <c r="T209" s="135"/>
      <c r="AT209" s="131" t="s">
        <v>115</v>
      </c>
      <c r="AU209" s="131" t="s">
        <v>65</v>
      </c>
      <c r="AV209" s="129" t="s">
        <v>91</v>
      </c>
      <c r="AW209" s="129" t="s">
        <v>117</v>
      </c>
      <c r="AX209" s="129" t="s">
        <v>1</v>
      </c>
      <c r="AY209" s="131" t="s">
        <v>92</v>
      </c>
    </row>
    <row r="210" spans="2:65" s="112" customFormat="1" ht="12">
      <c r="B210" s="113"/>
      <c r="D210" s="114" t="s">
        <v>115</v>
      </c>
      <c r="E210" s="115" t="s">
        <v>8</v>
      </c>
      <c r="F210" s="116" t="s">
        <v>230</v>
      </c>
      <c r="H210" s="117">
        <v>38</v>
      </c>
      <c r="I210" s="118"/>
      <c r="L210" s="113"/>
      <c r="M210" s="119"/>
      <c r="T210" s="120"/>
      <c r="AT210" s="115" t="s">
        <v>115</v>
      </c>
      <c r="AU210" s="115" t="s">
        <v>65</v>
      </c>
      <c r="AV210" s="112" t="s">
        <v>65</v>
      </c>
      <c r="AW210" s="112" t="s">
        <v>117</v>
      </c>
      <c r="AX210" s="112" t="s">
        <v>1</v>
      </c>
      <c r="AY210" s="115" t="s">
        <v>92</v>
      </c>
    </row>
    <row r="211" spans="2:65" s="129" customFormat="1" ht="12">
      <c r="B211" s="130"/>
      <c r="D211" s="114" t="s">
        <v>115</v>
      </c>
      <c r="E211" s="131" t="s">
        <v>8</v>
      </c>
      <c r="F211" s="132" t="s">
        <v>231</v>
      </c>
      <c r="H211" s="131" t="s">
        <v>8</v>
      </c>
      <c r="I211" s="133"/>
      <c r="L211" s="130"/>
      <c r="M211" s="134"/>
      <c r="T211" s="135"/>
      <c r="AT211" s="131" t="s">
        <v>115</v>
      </c>
      <c r="AU211" s="131" t="s">
        <v>65</v>
      </c>
      <c r="AV211" s="129" t="s">
        <v>91</v>
      </c>
      <c r="AW211" s="129" t="s">
        <v>117</v>
      </c>
      <c r="AX211" s="129" t="s">
        <v>1</v>
      </c>
      <c r="AY211" s="131" t="s">
        <v>92</v>
      </c>
    </row>
    <row r="212" spans="2:65" s="112" customFormat="1" ht="12">
      <c r="B212" s="113"/>
      <c r="D212" s="114" t="s">
        <v>115</v>
      </c>
      <c r="E212" s="115" t="s">
        <v>8</v>
      </c>
      <c r="F212" s="116" t="s">
        <v>232</v>
      </c>
      <c r="H212" s="117">
        <v>52</v>
      </c>
      <c r="I212" s="118"/>
      <c r="L212" s="113"/>
      <c r="M212" s="119"/>
      <c r="T212" s="120"/>
      <c r="AT212" s="115" t="s">
        <v>115</v>
      </c>
      <c r="AU212" s="115" t="s">
        <v>65</v>
      </c>
      <c r="AV212" s="112" t="s">
        <v>65</v>
      </c>
      <c r="AW212" s="112" t="s">
        <v>117</v>
      </c>
      <c r="AX212" s="112" t="s">
        <v>1</v>
      </c>
      <c r="AY212" s="115" t="s">
        <v>92</v>
      </c>
    </row>
    <row r="213" spans="2:65" s="121" customFormat="1" ht="12">
      <c r="B213" s="122"/>
      <c r="D213" s="114" t="s">
        <v>115</v>
      </c>
      <c r="E213" s="123" t="s">
        <v>8</v>
      </c>
      <c r="F213" s="124" t="s">
        <v>119</v>
      </c>
      <c r="H213" s="125">
        <v>317</v>
      </c>
      <c r="I213" s="126"/>
      <c r="L213" s="122"/>
      <c r="M213" s="127"/>
      <c r="T213" s="128"/>
      <c r="AT213" s="123" t="s">
        <v>115</v>
      </c>
      <c r="AU213" s="123" t="s">
        <v>65</v>
      </c>
      <c r="AV213" s="121" t="s">
        <v>98</v>
      </c>
      <c r="AW213" s="121" t="s">
        <v>117</v>
      </c>
      <c r="AX213" s="121" t="s">
        <v>91</v>
      </c>
      <c r="AY213" s="123" t="s">
        <v>92</v>
      </c>
    </row>
    <row r="214" spans="2:65" s="7" customFormat="1" ht="33" customHeight="1">
      <c r="B214" s="8"/>
      <c r="C214" s="99" t="s">
        <v>233</v>
      </c>
      <c r="D214" s="99" t="s">
        <v>94</v>
      </c>
      <c r="E214" s="100" t="s">
        <v>234</v>
      </c>
      <c r="F214" s="101" t="s">
        <v>235</v>
      </c>
      <c r="G214" s="102" t="s">
        <v>173</v>
      </c>
      <c r="H214" s="103">
        <v>155</v>
      </c>
      <c r="I214" s="104"/>
      <c r="J214" s="105">
        <f>ROUND(I214*H214,2)</f>
        <v>0</v>
      </c>
      <c r="K214" s="106"/>
      <c r="L214" s="8"/>
      <c r="M214" s="107" t="s">
        <v>8</v>
      </c>
      <c r="N214" s="61" t="s">
        <v>31</v>
      </c>
      <c r="P214" s="108">
        <f>O214*H214</f>
        <v>0</v>
      </c>
      <c r="Q214" s="108">
        <v>2.1000000000000001E-4</v>
      </c>
      <c r="R214" s="108">
        <f>Q214*H214</f>
        <v>3.2550000000000003E-2</v>
      </c>
      <c r="S214" s="108">
        <v>0</v>
      </c>
      <c r="T214" s="109">
        <f>S214*H214</f>
        <v>0</v>
      </c>
      <c r="AR214" s="110" t="s">
        <v>174</v>
      </c>
      <c r="AT214" s="110" t="s">
        <v>94</v>
      </c>
      <c r="AU214" s="110" t="s">
        <v>65</v>
      </c>
      <c r="AY214" s="1" t="s">
        <v>92</v>
      </c>
      <c r="BE214" s="111">
        <f>IF(N214="základná",J214,0)</f>
        <v>0</v>
      </c>
      <c r="BF214" s="111">
        <f>IF(N214="znížená",J214,0)</f>
        <v>0</v>
      </c>
      <c r="BG214" s="111">
        <f>IF(N214="zákl. prenesená",J214,0)</f>
        <v>0</v>
      </c>
      <c r="BH214" s="111">
        <f>IF(N214="zníž. prenesená",J214,0)</f>
        <v>0</v>
      </c>
      <c r="BI214" s="111">
        <f>IF(N214="nulová",J214,0)</f>
        <v>0</v>
      </c>
      <c r="BJ214" s="1" t="s">
        <v>65</v>
      </c>
      <c r="BK214" s="111">
        <f>ROUND(I214*H214,2)</f>
        <v>0</v>
      </c>
      <c r="BL214" s="1" t="s">
        <v>174</v>
      </c>
      <c r="BM214" s="110" t="s">
        <v>236</v>
      </c>
    </row>
    <row r="215" spans="2:65" s="129" customFormat="1" ht="12">
      <c r="B215" s="130"/>
      <c r="D215" s="114" t="s">
        <v>115</v>
      </c>
      <c r="E215" s="131" t="s">
        <v>8</v>
      </c>
      <c r="F215" s="132" t="s">
        <v>237</v>
      </c>
      <c r="H215" s="131" t="s">
        <v>8</v>
      </c>
      <c r="I215" s="133"/>
      <c r="L215" s="130"/>
      <c r="M215" s="134"/>
      <c r="T215" s="135"/>
      <c r="AT215" s="131" t="s">
        <v>115</v>
      </c>
      <c r="AU215" s="131" t="s">
        <v>65</v>
      </c>
      <c r="AV215" s="129" t="s">
        <v>91</v>
      </c>
      <c r="AW215" s="129" t="s">
        <v>117</v>
      </c>
      <c r="AX215" s="129" t="s">
        <v>1</v>
      </c>
      <c r="AY215" s="131" t="s">
        <v>92</v>
      </c>
    </row>
    <row r="216" spans="2:65" s="112" customFormat="1" ht="12">
      <c r="B216" s="113"/>
      <c r="D216" s="114" t="s">
        <v>115</v>
      </c>
      <c r="E216" s="115" t="s">
        <v>8</v>
      </c>
      <c r="F216" s="116" t="s">
        <v>238</v>
      </c>
      <c r="H216" s="117">
        <v>81</v>
      </c>
      <c r="I216" s="118"/>
      <c r="L216" s="113"/>
      <c r="M216" s="119"/>
      <c r="T216" s="120"/>
      <c r="AT216" s="115" t="s">
        <v>115</v>
      </c>
      <c r="AU216" s="115" t="s">
        <v>65</v>
      </c>
      <c r="AV216" s="112" t="s">
        <v>65</v>
      </c>
      <c r="AW216" s="112" t="s">
        <v>117</v>
      </c>
      <c r="AX216" s="112" t="s">
        <v>1</v>
      </c>
      <c r="AY216" s="115" t="s">
        <v>92</v>
      </c>
    </row>
    <row r="217" spans="2:65" s="129" customFormat="1" ht="12">
      <c r="B217" s="130"/>
      <c r="D217" s="114" t="s">
        <v>115</v>
      </c>
      <c r="E217" s="131" t="s">
        <v>8</v>
      </c>
      <c r="F217" s="132" t="s">
        <v>239</v>
      </c>
      <c r="H217" s="131" t="s">
        <v>8</v>
      </c>
      <c r="I217" s="133"/>
      <c r="L217" s="130"/>
      <c r="M217" s="134"/>
      <c r="T217" s="135"/>
      <c r="AT217" s="131" t="s">
        <v>115</v>
      </c>
      <c r="AU217" s="131" t="s">
        <v>65</v>
      </c>
      <c r="AV217" s="129" t="s">
        <v>91</v>
      </c>
      <c r="AW217" s="129" t="s">
        <v>117</v>
      </c>
      <c r="AX217" s="129" t="s">
        <v>1</v>
      </c>
      <c r="AY217" s="131" t="s">
        <v>92</v>
      </c>
    </row>
    <row r="218" spans="2:65" s="112" customFormat="1" ht="12">
      <c r="B218" s="113"/>
      <c r="D218" s="114" t="s">
        <v>115</v>
      </c>
      <c r="E218" s="115" t="s">
        <v>8</v>
      </c>
      <c r="F218" s="116" t="s">
        <v>240</v>
      </c>
      <c r="H218" s="117">
        <v>58</v>
      </c>
      <c r="I218" s="118"/>
      <c r="L218" s="113"/>
      <c r="M218" s="119"/>
      <c r="T218" s="120"/>
      <c r="AT218" s="115" t="s">
        <v>115</v>
      </c>
      <c r="AU218" s="115" t="s">
        <v>65</v>
      </c>
      <c r="AV218" s="112" t="s">
        <v>65</v>
      </c>
      <c r="AW218" s="112" t="s">
        <v>117</v>
      </c>
      <c r="AX218" s="112" t="s">
        <v>1</v>
      </c>
      <c r="AY218" s="115" t="s">
        <v>92</v>
      </c>
    </row>
    <row r="219" spans="2:65" s="129" customFormat="1" ht="12">
      <c r="B219" s="130"/>
      <c r="D219" s="114" t="s">
        <v>115</v>
      </c>
      <c r="E219" s="131" t="s">
        <v>8</v>
      </c>
      <c r="F219" s="132" t="s">
        <v>241</v>
      </c>
      <c r="H219" s="131" t="s">
        <v>8</v>
      </c>
      <c r="I219" s="133"/>
      <c r="L219" s="130"/>
      <c r="M219" s="134"/>
      <c r="T219" s="135"/>
      <c r="AT219" s="131" t="s">
        <v>115</v>
      </c>
      <c r="AU219" s="131" t="s">
        <v>65</v>
      </c>
      <c r="AV219" s="129" t="s">
        <v>91</v>
      </c>
      <c r="AW219" s="129" t="s">
        <v>117</v>
      </c>
      <c r="AX219" s="129" t="s">
        <v>1</v>
      </c>
      <c r="AY219" s="131" t="s">
        <v>92</v>
      </c>
    </row>
    <row r="220" spans="2:65" s="112" customFormat="1" ht="12">
      <c r="B220" s="113"/>
      <c r="D220" s="114" t="s">
        <v>115</v>
      </c>
      <c r="E220" s="115" t="s">
        <v>8</v>
      </c>
      <c r="F220" s="116" t="s">
        <v>242</v>
      </c>
      <c r="H220" s="117">
        <v>16</v>
      </c>
      <c r="I220" s="118"/>
      <c r="L220" s="113"/>
      <c r="M220" s="119"/>
      <c r="T220" s="120"/>
      <c r="AT220" s="115" t="s">
        <v>115</v>
      </c>
      <c r="AU220" s="115" t="s">
        <v>65</v>
      </c>
      <c r="AV220" s="112" t="s">
        <v>65</v>
      </c>
      <c r="AW220" s="112" t="s">
        <v>117</v>
      </c>
      <c r="AX220" s="112" t="s">
        <v>1</v>
      </c>
      <c r="AY220" s="115" t="s">
        <v>92</v>
      </c>
    </row>
    <row r="221" spans="2:65" s="121" customFormat="1" ht="12">
      <c r="B221" s="122"/>
      <c r="D221" s="114" t="s">
        <v>115</v>
      </c>
      <c r="E221" s="123" t="s">
        <v>8</v>
      </c>
      <c r="F221" s="124" t="s">
        <v>119</v>
      </c>
      <c r="H221" s="125">
        <v>155</v>
      </c>
      <c r="I221" s="126"/>
      <c r="L221" s="122"/>
      <c r="M221" s="127"/>
      <c r="T221" s="128"/>
      <c r="AT221" s="123" t="s">
        <v>115</v>
      </c>
      <c r="AU221" s="123" t="s">
        <v>65</v>
      </c>
      <c r="AV221" s="121" t="s">
        <v>98</v>
      </c>
      <c r="AW221" s="121" t="s">
        <v>117</v>
      </c>
      <c r="AX221" s="121" t="s">
        <v>91</v>
      </c>
      <c r="AY221" s="123" t="s">
        <v>92</v>
      </c>
    </row>
    <row r="222" spans="2:65" s="7" customFormat="1" ht="33" customHeight="1">
      <c r="B222" s="8"/>
      <c r="C222" s="99" t="s">
        <v>243</v>
      </c>
      <c r="D222" s="99" t="s">
        <v>94</v>
      </c>
      <c r="E222" s="100" t="s">
        <v>244</v>
      </c>
      <c r="F222" s="101" t="s">
        <v>245</v>
      </c>
      <c r="G222" s="102" t="s">
        <v>173</v>
      </c>
      <c r="H222" s="103">
        <v>132</v>
      </c>
      <c r="I222" s="104"/>
      <c r="J222" s="105">
        <f>ROUND(I222*H222,2)</f>
        <v>0</v>
      </c>
      <c r="K222" s="106"/>
      <c r="L222" s="8"/>
      <c r="M222" s="107" t="s">
        <v>8</v>
      </c>
      <c r="N222" s="61" t="s">
        <v>31</v>
      </c>
      <c r="P222" s="108">
        <f>O222*H222</f>
        <v>0</v>
      </c>
      <c r="Q222" s="108">
        <v>2.1000000000000001E-4</v>
      </c>
      <c r="R222" s="108">
        <f>Q222*H222</f>
        <v>2.7720000000000002E-2</v>
      </c>
      <c r="S222" s="108">
        <v>0</v>
      </c>
      <c r="T222" s="109">
        <f>S222*H222</f>
        <v>0</v>
      </c>
      <c r="AR222" s="110" t="s">
        <v>174</v>
      </c>
      <c r="AT222" s="110" t="s">
        <v>94</v>
      </c>
      <c r="AU222" s="110" t="s">
        <v>65</v>
      </c>
      <c r="AY222" s="1" t="s">
        <v>92</v>
      </c>
      <c r="BE222" s="111">
        <f>IF(N222="základná",J222,0)</f>
        <v>0</v>
      </c>
      <c r="BF222" s="111">
        <f>IF(N222="znížená",J222,0)</f>
        <v>0</v>
      </c>
      <c r="BG222" s="111">
        <f>IF(N222="zákl. prenesená",J222,0)</f>
        <v>0</v>
      </c>
      <c r="BH222" s="111">
        <f>IF(N222="zníž. prenesená",J222,0)</f>
        <v>0</v>
      </c>
      <c r="BI222" s="111">
        <f>IF(N222="nulová",J222,0)</f>
        <v>0</v>
      </c>
      <c r="BJ222" s="1" t="s">
        <v>65</v>
      </c>
      <c r="BK222" s="111">
        <f>ROUND(I222*H222,2)</f>
        <v>0</v>
      </c>
      <c r="BL222" s="1" t="s">
        <v>174</v>
      </c>
      <c r="BM222" s="110" t="s">
        <v>246</v>
      </c>
    </row>
    <row r="223" spans="2:65" s="129" customFormat="1" ht="12">
      <c r="B223" s="130"/>
      <c r="D223" s="114" t="s">
        <v>115</v>
      </c>
      <c r="E223" s="131" t="s">
        <v>8</v>
      </c>
      <c r="F223" s="132" t="s">
        <v>247</v>
      </c>
      <c r="H223" s="131" t="s">
        <v>8</v>
      </c>
      <c r="I223" s="133"/>
      <c r="L223" s="130"/>
      <c r="M223" s="134"/>
      <c r="T223" s="135"/>
      <c r="AT223" s="131" t="s">
        <v>115</v>
      </c>
      <c r="AU223" s="131" t="s">
        <v>65</v>
      </c>
      <c r="AV223" s="129" t="s">
        <v>91</v>
      </c>
      <c r="AW223" s="129" t="s">
        <v>117</v>
      </c>
      <c r="AX223" s="129" t="s">
        <v>1</v>
      </c>
      <c r="AY223" s="131" t="s">
        <v>92</v>
      </c>
    </row>
    <row r="224" spans="2:65" s="112" customFormat="1" ht="12">
      <c r="B224" s="113"/>
      <c r="D224" s="114" t="s">
        <v>115</v>
      </c>
      <c r="E224" s="115" t="s">
        <v>8</v>
      </c>
      <c r="F224" s="116" t="s">
        <v>248</v>
      </c>
      <c r="H224" s="117">
        <v>67</v>
      </c>
      <c r="I224" s="118"/>
      <c r="L224" s="113"/>
      <c r="M224" s="119"/>
      <c r="T224" s="120"/>
      <c r="AT224" s="115" t="s">
        <v>115</v>
      </c>
      <c r="AU224" s="115" t="s">
        <v>65</v>
      </c>
      <c r="AV224" s="112" t="s">
        <v>65</v>
      </c>
      <c r="AW224" s="112" t="s">
        <v>117</v>
      </c>
      <c r="AX224" s="112" t="s">
        <v>1</v>
      </c>
      <c r="AY224" s="115" t="s">
        <v>92</v>
      </c>
    </row>
    <row r="225" spans="2:65" s="129" customFormat="1" ht="12">
      <c r="B225" s="130"/>
      <c r="D225" s="114" t="s">
        <v>115</v>
      </c>
      <c r="E225" s="131" t="s">
        <v>8</v>
      </c>
      <c r="F225" s="132" t="s">
        <v>249</v>
      </c>
      <c r="H225" s="131" t="s">
        <v>8</v>
      </c>
      <c r="I225" s="133"/>
      <c r="L225" s="130"/>
      <c r="M225" s="134"/>
      <c r="T225" s="135"/>
      <c r="AT225" s="131" t="s">
        <v>115</v>
      </c>
      <c r="AU225" s="131" t="s">
        <v>65</v>
      </c>
      <c r="AV225" s="129" t="s">
        <v>91</v>
      </c>
      <c r="AW225" s="129" t="s">
        <v>117</v>
      </c>
      <c r="AX225" s="129" t="s">
        <v>1</v>
      </c>
      <c r="AY225" s="131" t="s">
        <v>92</v>
      </c>
    </row>
    <row r="226" spans="2:65" s="112" customFormat="1" ht="12">
      <c r="B226" s="113"/>
      <c r="D226" s="114" t="s">
        <v>115</v>
      </c>
      <c r="E226" s="115" t="s">
        <v>8</v>
      </c>
      <c r="F226" s="116" t="s">
        <v>250</v>
      </c>
      <c r="H226" s="117">
        <v>65</v>
      </c>
      <c r="I226" s="118"/>
      <c r="L226" s="113"/>
      <c r="M226" s="119"/>
      <c r="T226" s="120"/>
      <c r="AT226" s="115" t="s">
        <v>115</v>
      </c>
      <c r="AU226" s="115" t="s">
        <v>65</v>
      </c>
      <c r="AV226" s="112" t="s">
        <v>65</v>
      </c>
      <c r="AW226" s="112" t="s">
        <v>117</v>
      </c>
      <c r="AX226" s="112" t="s">
        <v>1</v>
      </c>
      <c r="AY226" s="115" t="s">
        <v>92</v>
      </c>
    </row>
    <row r="227" spans="2:65" s="121" customFormat="1" ht="12">
      <c r="B227" s="122"/>
      <c r="D227" s="114" t="s">
        <v>115</v>
      </c>
      <c r="E227" s="123" t="s">
        <v>8</v>
      </c>
      <c r="F227" s="124" t="s">
        <v>119</v>
      </c>
      <c r="H227" s="125">
        <v>132</v>
      </c>
      <c r="I227" s="126"/>
      <c r="L227" s="122"/>
      <c r="M227" s="127"/>
      <c r="T227" s="128"/>
      <c r="AT227" s="123" t="s">
        <v>115</v>
      </c>
      <c r="AU227" s="123" t="s">
        <v>65</v>
      </c>
      <c r="AV227" s="121" t="s">
        <v>98</v>
      </c>
      <c r="AW227" s="121" t="s">
        <v>117</v>
      </c>
      <c r="AX227" s="121" t="s">
        <v>91</v>
      </c>
      <c r="AY227" s="123" t="s">
        <v>92</v>
      </c>
    </row>
    <row r="228" spans="2:65" s="7" customFormat="1" ht="21.75" customHeight="1">
      <c r="B228" s="8"/>
      <c r="C228" s="136" t="s">
        <v>251</v>
      </c>
      <c r="D228" s="136" t="s">
        <v>193</v>
      </c>
      <c r="E228" s="137" t="s">
        <v>252</v>
      </c>
      <c r="F228" s="138" t="s">
        <v>253</v>
      </c>
      <c r="G228" s="139" t="s">
        <v>97</v>
      </c>
      <c r="H228" s="140">
        <v>24.263000000000002</v>
      </c>
      <c r="I228" s="141"/>
      <c r="J228" s="142">
        <f>ROUND(I228*H228,2)</f>
        <v>0</v>
      </c>
      <c r="K228" s="143"/>
      <c r="L228" s="144"/>
      <c r="M228" s="145" t="s">
        <v>8</v>
      </c>
      <c r="N228" s="146" t="s">
        <v>31</v>
      </c>
      <c r="P228" s="108">
        <f>O228*H228</f>
        <v>0</v>
      </c>
      <c r="Q228" s="108">
        <v>0.55000000000000004</v>
      </c>
      <c r="R228" s="108">
        <f>Q228*H228</f>
        <v>13.344650000000001</v>
      </c>
      <c r="S228" s="108">
        <v>0</v>
      </c>
      <c r="T228" s="109">
        <f>S228*H228</f>
        <v>0</v>
      </c>
      <c r="AR228" s="110" t="s">
        <v>196</v>
      </c>
      <c r="AT228" s="110" t="s">
        <v>193</v>
      </c>
      <c r="AU228" s="110" t="s">
        <v>65</v>
      </c>
      <c r="AY228" s="1" t="s">
        <v>92</v>
      </c>
      <c r="BE228" s="111">
        <f>IF(N228="základná",J228,0)</f>
        <v>0</v>
      </c>
      <c r="BF228" s="111">
        <f>IF(N228="znížená",J228,0)</f>
        <v>0</v>
      </c>
      <c r="BG228" s="111">
        <f>IF(N228="zákl. prenesená",J228,0)</f>
        <v>0</v>
      </c>
      <c r="BH228" s="111">
        <f>IF(N228="zníž. prenesená",J228,0)</f>
        <v>0</v>
      </c>
      <c r="BI228" s="111">
        <f>IF(N228="nulová",J228,0)</f>
        <v>0</v>
      </c>
      <c r="BJ228" s="1" t="s">
        <v>65</v>
      </c>
      <c r="BK228" s="111">
        <f>ROUND(I228*H228,2)</f>
        <v>0</v>
      </c>
      <c r="BL228" s="1" t="s">
        <v>174</v>
      </c>
      <c r="BM228" s="110" t="s">
        <v>254</v>
      </c>
    </row>
    <row r="229" spans="2:65" s="129" customFormat="1" ht="12">
      <c r="B229" s="130"/>
      <c r="D229" s="114" t="s">
        <v>115</v>
      </c>
      <c r="E229" s="131" t="s">
        <v>8</v>
      </c>
      <c r="F229" s="132" t="s">
        <v>205</v>
      </c>
      <c r="H229" s="131" t="s">
        <v>8</v>
      </c>
      <c r="I229" s="133"/>
      <c r="L229" s="130"/>
      <c r="M229" s="134"/>
      <c r="T229" s="135"/>
      <c r="AT229" s="131" t="s">
        <v>115</v>
      </c>
      <c r="AU229" s="131" t="s">
        <v>65</v>
      </c>
      <c r="AV229" s="129" t="s">
        <v>91</v>
      </c>
      <c r="AW229" s="129" t="s">
        <v>117</v>
      </c>
      <c r="AX229" s="129" t="s">
        <v>1</v>
      </c>
      <c r="AY229" s="131" t="s">
        <v>92</v>
      </c>
    </row>
    <row r="230" spans="2:65" s="112" customFormat="1" ht="12">
      <c r="B230" s="113"/>
      <c r="D230" s="114" t="s">
        <v>115</v>
      </c>
      <c r="E230" s="115" t="s">
        <v>8</v>
      </c>
      <c r="F230" s="116" t="s">
        <v>255</v>
      </c>
      <c r="H230" s="117">
        <v>0.35</v>
      </c>
      <c r="I230" s="118"/>
      <c r="L230" s="113"/>
      <c r="M230" s="119"/>
      <c r="T230" s="120"/>
      <c r="AT230" s="115" t="s">
        <v>115</v>
      </c>
      <c r="AU230" s="115" t="s">
        <v>65</v>
      </c>
      <c r="AV230" s="112" t="s">
        <v>65</v>
      </c>
      <c r="AW230" s="112" t="s">
        <v>117</v>
      </c>
      <c r="AX230" s="112" t="s">
        <v>1</v>
      </c>
      <c r="AY230" s="115" t="s">
        <v>92</v>
      </c>
    </row>
    <row r="231" spans="2:65" s="129" customFormat="1" ht="12">
      <c r="B231" s="130"/>
      <c r="D231" s="114" t="s">
        <v>115</v>
      </c>
      <c r="E231" s="131" t="s">
        <v>8</v>
      </c>
      <c r="F231" s="132" t="s">
        <v>207</v>
      </c>
      <c r="H231" s="131" t="s">
        <v>8</v>
      </c>
      <c r="I231" s="133"/>
      <c r="L231" s="130"/>
      <c r="M231" s="134"/>
      <c r="T231" s="135"/>
      <c r="AT231" s="131" t="s">
        <v>115</v>
      </c>
      <c r="AU231" s="131" t="s">
        <v>65</v>
      </c>
      <c r="AV231" s="129" t="s">
        <v>91</v>
      </c>
      <c r="AW231" s="129" t="s">
        <v>117</v>
      </c>
      <c r="AX231" s="129" t="s">
        <v>1</v>
      </c>
      <c r="AY231" s="131" t="s">
        <v>92</v>
      </c>
    </row>
    <row r="232" spans="2:65" s="112" customFormat="1" ht="12">
      <c r="B232" s="113"/>
      <c r="D232" s="114" t="s">
        <v>115</v>
      </c>
      <c r="E232" s="115" t="s">
        <v>8</v>
      </c>
      <c r="F232" s="116" t="s">
        <v>256</v>
      </c>
      <c r="H232" s="117">
        <v>0.09</v>
      </c>
      <c r="I232" s="118"/>
      <c r="L232" s="113"/>
      <c r="M232" s="119"/>
      <c r="T232" s="120"/>
      <c r="AT232" s="115" t="s">
        <v>115</v>
      </c>
      <c r="AU232" s="115" t="s">
        <v>65</v>
      </c>
      <c r="AV232" s="112" t="s">
        <v>65</v>
      </c>
      <c r="AW232" s="112" t="s">
        <v>117</v>
      </c>
      <c r="AX232" s="112" t="s">
        <v>1</v>
      </c>
      <c r="AY232" s="115" t="s">
        <v>92</v>
      </c>
    </row>
    <row r="233" spans="2:65" s="129" customFormat="1" ht="12">
      <c r="B233" s="130"/>
      <c r="D233" s="114" t="s">
        <v>115</v>
      </c>
      <c r="E233" s="131" t="s">
        <v>8</v>
      </c>
      <c r="F233" s="132" t="s">
        <v>213</v>
      </c>
      <c r="H233" s="131" t="s">
        <v>8</v>
      </c>
      <c r="I233" s="133"/>
      <c r="L233" s="130"/>
      <c r="M233" s="134"/>
      <c r="T233" s="135"/>
      <c r="AT233" s="131" t="s">
        <v>115</v>
      </c>
      <c r="AU233" s="131" t="s">
        <v>65</v>
      </c>
      <c r="AV233" s="129" t="s">
        <v>91</v>
      </c>
      <c r="AW233" s="129" t="s">
        <v>117</v>
      </c>
      <c r="AX233" s="129" t="s">
        <v>1</v>
      </c>
      <c r="AY233" s="131" t="s">
        <v>92</v>
      </c>
    </row>
    <row r="234" spans="2:65" s="112" customFormat="1" ht="12">
      <c r="B234" s="113"/>
      <c r="D234" s="114" t="s">
        <v>115</v>
      </c>
      <c r="E234" s="115" t="s">
        <v>8</v>
      </c>
      <c r="F234" s="116" t="s">
        <v>257</v>
      </c>
      <c r="H234" s="117">
        <v>0.60799999999999998</v>
      </c>
      <c r="I234" s="118"/>
      <c r="L234" s="113"/>
      <c r="M234" s="119"/>
      <c r="T234" s="120"/>
      <c r="AT234" s="115" t="s">
        <v>115</v>
      </c>
      <c r="AU234" s="115" t="s">
        <v>65</v>
      </c>
      <c r="AV234" s="112" t="s">
        <v>65</v>
      </c>
      <c r="AW234" s="112" t="s">
        <v>117</v>
      </c>
      <c r="AX234" s="112" t="s">
        <v>1</v>
      </c>
      <c r="AY234" s="115" t="s">
        <v>92</v>
      </c>
    </row>
    <row r="235" spans="2:65" s="129" customFormat="1" ht="12">
      <c r="B235" s="130"/>
      <c r="D235" s="114" t="s">
        <v>115</v>
      </c>
      <c r="E235" s="131" t="s">
        <v>8</v>
      </c>
      <c r="F235" s="132" t="s">
        <v>215</v>
      </c>
      <c r="H235" s="131" t="s">
        <v>8</v>
      </c>
      <c r="I235" s="133"/>
      <c r="L235" s="130"/>
      <c r="M235" s="134"/>
      <c r="T235" s="135"/>
      <c r="AT235" s="131" t="s">
        <v>115</v>
      </c>
      <c r="AU235" s="131" t="s">
        <v>65</v>
      </c>
      <c r="AV235" s="129" t="s">
        <v>91</v>
      </c>
      <c r="AW235" s="129" t="s">
        <v>117</v>
      </c>
      <c r="AX235" s="129" t="s">
        <v>1</v>
      </c>
      <c r="AY235" s="131" t="s">
        <v>92</v>
      </c>
    </row>
    <row r="236" spans="2:65" s="112" customFormat="1" ht="12">
      <c r="B236" s="113"/>
      <c r="D236" s="114" t="s">
        <v>115</v>
      </c>
      <c r="E236" s="115" t="s">
        <v>8</v>
      </c>
      <c r="F236" s="116" t="s">
        <v>258</v>
      </c>
      <c r="H236" s="117">
        <v>0.18</v>
      </c>
      <c r="I236" s="118"/>
      <c r="L236" s="113"/>
      <c r="M236" s="119"/>
      <c r="T236" s="120"/>
      <c r="AT236" s="115" t="s">
        <v>115</v>
      </c>
      <c r="AU236" s="115" t="s">
        <v>65</v>
      </c>
      <c r="AV236" s="112" t="s">
        <v>65</v>
      </c>
      <c r="AW236" s="112" t="s">
        <v>117</v>
      </c>
      <c r="AX236" s="112" t="s">
        <v>1</v>
      </c>
      <c r="AY236" s="115" t="s">
        <v>92</v>
      </c>
    </row>
    <row r="237" spans="2:65" s="129" customFormat="1" ht="12">
      <c r="B237" s="130"/>
      <c r="D237" s="114" t="s">
        <v>115</v>
      </c>
      <c r="E237" s="131" t="s">
        <v>8</v>
      </c>
      <c r="F237" s="132" t="s">
        <v>217</v>
      </c>
      <c r="H237" s="131" t="s">
        <v>8</v>
      </c>
      <c r="I237" s="133"/>
      <c r="L237" s="130"/>
      <c r="M237" s="134"/>
      <c r="T237" s="135"/>
      <c r="AT237" s="131" t="s">
        <v>115</v>
      </c>
      <c r="AU237" s="131" t="s">
        <v>65</v>
      </c>
      <c r="AV237" s="129" t="s">
        <v>91</v>
      </c>
      <c r="AW237" s="129" t="s">
        <v>117</v>
      </c>
      <c r="AX237" s="129" t="s">
        <v>1</v>
      </c>
      <c r="AY237" s="131" t="s">
        <v>92</v>
      </c>
    </row>
    <row r="238" spans="2:65" s="112" customFormat="1" ht="12">
      <c r="B238" s="113"/>
      <c r="D238" s="114" t="s">
        <v>115</v>
      </c>
      <c r="E238" s="115" t="s">
        <v>8</v>
      </c>
      <c r="F238" s="116" t="s">
        <v>259</v>
      </c>
      <c r="H238" s="117">
        <v>0.38900000000000001</v>
      </c>
      <c r="I238" s="118"/>
      <c r="L238" s="113"/>
      <c r="M238" s="119"/>
      <c r="T238" s="120"/>
      <c r="AT238" s="115" t="s">
        <v>115</v>
      </c>
      <c r="AU238" s="115" t="s">
        <v>65</v>
      </c>
      <c r="AV238" s="112" t="s">
        <v>65</v>
      </c>
      <c r="AW238" s="112" t="s">
        <v>117</v>
      </c>
      <c r="AX238" s="112" t="s">
        <v>1</v>
      </c>
      <c r="AY238" s="115" t="s">
        <v>92</v>
      </c>
    </row>
    <row r="239" spans="2:65" s="129" customFormat="1" ht="12">
      <c r="B239" s="130"/>
      <c r="D239" s="114" t="s">
        <v>115</v>
      </c>
      <c r="E239" s="131" t="s">
        <v>8</v>
      </c>
      <c r="F239" s="132" t="s">
        <v>219</v>
      </c>
      <c r="H239" s="131" t="s">
        <v>8</v>
      </c>
      <c r="I239" s="133"/>
      <c r="L239" s="130"/>
      <c r="M239" s="134"/>
      <c r="T239" s="135"/>
      <c r="AT239" s="131" t="s">
        <v>115</v>
      </c>
      <c r="AU239" s="131" t="s">
        <v>65</v>
      </c>
      <c r="AV239" s="129" t="s">
        <v>91</v>
      </c>
      <c r="AW239" s="129" t="s">
        <v>117</v>
      </c>
      <c r="AX239" s="129" t="s">
        <v>1</v>
      </c>
      <c r="AY239" s="131" t="s">
        <v>92</v>
      </c>
    </row>
    <row r="240" spans="2:65" s="112" customFormat="1" ht="12">
      <c r="B240" s="113"/>
      <c r="D240" s="114" t="s">
        <v>115</v>
      </c>
      <c r="E240" s="115" t="s">
        <v>8</v>
      </c>
      <c r="F240" s="116" t="s">
        <v>260</v>
      </c>
      <c r="H240" s="117">
        <v>0.82099999999999995</v>
      </c>
      <c r="I240" s="118"/>
      <c r="L240" s="113"/>
      <c r="M240" s="119"/>
      <c r="T240" s="120"/>
      <c r="AT240" s="115" t="s">
        <v>115</v>
      </c>
      <c r="AU240" s="115" t="s">
        <v>65</v>
      </c>
      <c r="AV240" s="112" t="s">
        <v>65</v>
      </c>
      <c r="AW240" s="112" t="s">
        <v>117</v>
      </c>
      <c r="AX240" s="112" t="s">
        <v>1</v>
      </c>
      <c r="AY240" s="115" t="s">
        <v>92</v>
      </c>
    </row>
    <row r="241" spans="2:51" s="129" customFormat="1" ht="12">
      <c r="B241" s="130"/>
      <c r="D241" s="114" t="s">
        <v>115</v>
      </c>
      <c r="E241" s="131" t="s">
        <v>8</v>
      </c>
      <c r="F241" s="132" t="s">
        <v>225</v>
      </c>
      <c r="H241" s="131" t="s">
        <v>8</v>
      </c>
      <c r="I241" s="133"/>
      <c r="L241" s="130"/>
      <c r="M241" s="134"/>
      <c r="T241" s="135"/>
      <c r="AT241" s="131" t="s">
        <v>115</v>
      </c>
      <c r="AU241" s="131" t="s">
        <v>65</v>
      </c>
      <c r="AV241" s="129" t="s">
        <v>91</v>
      </c>
      <c r="AW241" s="129" t="s">
        <v>117</v>
      </c>
      <c r="AX241" s="129" t="s">
        <v>1</v>
      </c>
      <c r="AY241" s="131" t="s">
        <v>92</v>
      </c>
    </row>
    <row r="242" spans="2:51" s="112" customFormat="1" ht="12">
      <c r="B242" s="113"/>
      <c r="D242" s="114" t="s">
        <v>115</v>
      </c>
      <c r="E242" s="115" t="s">
        <v>8</v>
      </c>
      <c r="F242" s="116" t="s">
        <v>261</v>
      </c>
      <c r="H242" s="117">
        <v>1.7330000000000001</v>
      </c>
      <c r="I242" s="118"/>
      <c r="L242" s="113"/>
      <c r="M242" s="119"/>
      <c r="T242" s="120"/>
      <c r="AT242" s="115" t="s">
        <v>115</v>
      </c>
      <c r="AU242" s="115" t="s">
        <v>65</v>
      </c>
      <c r="AV242" s="112" t="s">
        <v>65</v>
      </c>
      <c r="AW242" s="112" t="s">
        <v>117</v>
      </c>
      <c r="AX242" s="112" t="s">
        <v>1</v>
      </c>
      <c r="AY242" s="115" t="s">
        <v>92</v>
      </c>
    </row>
    <row r="243" spans="2:51" s="129" customFormat="1" ht="12">
      <c r="B243" s="130"/>
      <c r="D243" s="114" t="s">
        <v>115</v>
      </c>
      <c r="E243" s="131" t="s">
        <v>8</v>
      </c>
      <c r="F243" s="132" t="s">
        <v>227</v>
      </c>
      <c r="H243" s="131" t="s">
        <v>8</v>
      </c>
      <c r="I243" s="133"/>
      <c r="L243" s="130"/>
      <c r="M243" s="134"/>
      <c r="T243" s="135"/>
      <c r="AT243" s="131" t="s">
        <v>115</v>
      </c>
      <c r="AU243" s="131" t="s">
        <v>65</v>
      </c>
      <c r="AV243" s="129" t="s">
        <v>91</v>
      </c>
      <c r="AW243" s="129" t="s">
        <v>117</v>
      </c>
      <c r="AX243" s="129" t="s">
        <v>1</v>
      </c>
      <c r="AY243" s="131" t="s">
        <v>92</v>
      </c>
    </row>
    <row r="244" spans="2:51" s="112" customFormat="1" ht="12">
      <c r="B244" s="113"/>
      <c r="D244" s="114" t="s">
        <v>115</v>
      </c>
      <c r="E244" s="115" t="s">
        <v>8</v>
      </c>
      <c r="F244" s="116" t="s">
        <v>262</v>
      </c>
      <c r="H244" s="117">
        <v>3.3980000000000001</v>
      </c>
      <c r="I244" s="118"/>
      <c r="L244" s="113"/>
      <c r="M244" s="119"/>
      <c r="T244" s="120"/>
      <c r="AT244" s="115" t="s">
        <v>115</v>
      </c>
      <c r="AU244" s="115" t="s">
        <v>65</v>
      </c>
      <c r="AV244" s="112" t="s">
        <v>65</v>
      </c>
      <c r="AW244" s="112" t="s">
        <v>117</v>
      </c>
      <c r="AX244" s="112" t="s">
        <v>1</v>
      </c>
      <c r="AY244" s="115" t="s">
        <v>92</v>
      </c>
    </row>
    <row r="245" spans="2:51" s="129" customFormat="1" ht="12">
      <c r="B245" s="130"/>
      <c r="D245" s="114" t="s">
        <v>115</v>
      </c>
      <c r="E245" s="131" t="s">
        <v>8</v>
      </c>
      <c r="F245" s="132" t="s">
        <v>229</v>
      </c>
      <c r="H245" s="131" t="s">
        <v>8</v>
      </c>
      <c r="I245" s="133"/>
      <c r="L245" s="130"/>
      <c r="M245" s="134"/>
      <c r="T245" s="135"/>
      <c r="AT245" s="131" t="s">
        <v>115</v>
      </c>
      <c r="AU245" s="131" t="s">
        <v>65</v>
      </c>
      <c r="AV245" s="129" t="s">
        <v>91</v>
      </c>
      <c r="AW245" s="129" t="s">
        <v>117</v>
      </c>
      <c r="AX245" s="129" t="s">
        <v>1</v>
      </c>
      <c r="AY245" s="131" t="s">
        <v>92</v>
      </c>
    </row>
    <row r="246" spans="2:51" s="112" customFormat="1" ht="12">
      <c r="B246" s="113"/>
      <c r="D246" s="114" t="s">
        <v>115</v>
      </c>
      <c r="E246" s="115" t="s">
        <v>8</v>
      </c>
      <c r="F246" s="116" t="s">
        <v>263</v>
      </c>
      <c r="H246" s="117">
        <v>0.86599999999999999</v>
      </c>
      <c r="I246" s="118"/>
      <c r="L246" s="113"/>
      <c r="M246" s="119"/>
      <c r="T246" s="120"/>
      <c r="AT246" s="115" t="s">
        <v>115</v>
      </c>
      <c r="AU246" s="115" t="s">
        <v>65</v>
      </c>
      <c r="AV246" s="112" t="s">
        <v>65</v>
      </c>
      <c r="AW246" s="112" t="s">
        <v>117</v>
      </c>
      <c r="AX246" s="112" t="s">
        <v>1</v>
      </c>
      <c r="AY246" s="115" t="s">
        <v>92</v>
      </c>
    </row>
    <row r="247" spans="2:51" s="129" customFormat="1" ht="12">
      <c r="B247" s="130"/>
      <c r="D247" s="114" t="s">
        <v>115</v>
      </c>
      <c r="E247" s="131" t="s">
        <v>8</v>
      </c>
      <c r="F247" s="132" t="s">
        <v>231</v>
      </c>
      <c r="H247" s="131" t="s">
        <v>8</v>
      </c>
      <c r="I247" s="133"/>
      <c r="L247" s="130"/>
      <c r="M247" s="134"/>
      <c r="T247" s="135"/>
      <c r="AT247" s="131" t="s">
        <v>115</v>
      </c>
      <c r="AU247" s="131" t="s">
        <v>65</v>
      </c>
      <c r="AV247" s="129" t="s">
        <v>91</v>
      </c>
      <c r="AW247" s="129" t="s">
        <v>117</v>
      </c>
      <c r="AX247" s="129" t="s">
        <v>1</v>
      </c>
      <c r="AY247" s="131" t="s">
        <v>92</v>
      </c>
    </row>
    <row r="248" spans="2:51" s="112" customFormat="1" ht="12">
      <c r="B248" s="113"/>
      <c r="D248" s="114" t="s">
        <v>115</v>
      </c>
      <c r="E248" s="115" t="s">
        <v>8</v>
      </c>
      <c r="F248" s="116" t="s">
        <v>264</v>
      </c>
      <c r="H248" s="117">
        <v>1.331</v>
      </c>
      <c r="I248" s="118"/>
      <c r="L248" s="113"/>
      <c r="M248" s="119"/>
      <c r="T248" s="120"/>
      <c r="AT248" s="115" t="s">
        <v>115</v>
      </c>
      <c r="AU248" s="115" t="s">
        <v>65</v>
      </c>
      <c r="AV248" s="112" t="s">
        <v>65</v>
      </c>
      <c r="AW248" s="112" t="s">
        <v>117</v>
      </c>
      <c r="AX248" s="112" t="s">
        <v>1</v>
      </c>
      <c r="AY248" s="115" t="s">
        <v>92</v>
      </c>
    </row>
    <row r="249" spans="2:51" s="129" customFormat="1" ht="12">
      <c r="B249" s="130"/>
      <c r="D249" s="114" t="s">
        <v>115</v>
      </c>
      <c r="E249" s="131" t="s">
        <v>8</v>
      </c>
      <c r="F249" s="132" t="s">
        <v>237</v>
      </c>
      <c r="H249" s="131" t="s">
        <v>8</v>
      </c>
      <c r="I249" s="133"/>
      <c r="L249" s="130"/>
      <c r="M249" s="134"/>
      <c r="T249" s="135"/>
      <c r="AT249" s="131" t="s">
        <v>115</v>
      </c>
      <c r="AU249" s="131" t="s">
        <v>65</v>
      </c>
      <c r="AV249" s="129" t="s">
        <v>91</v>
      </c>
      <c r="AW249" s="129" t="s">
        <v>117</v>
      </c>
      <c r="AX249" s="129" t="s">
        <v>1</v>
      </c>
      <c r="AY249" s="131" t="s">
        <v>92</v>
      </c>
    </row>
    <row r="250" spans="2:51" s="112" customFormat="1" ht="12">
      <c r="B250" s="113"/>
      <c r="D250" s="114" t="s">
        <v>115</v>
      </c>
      <c r="E250" s="115" t="s">
        <v>8</v>
      </c>
      <c r="F250" s="116" t="s">
        <v>265</v>
      </c>
      <c r="H250" s="117">
        <v>2.4300000000000002</v>
      </c>
      <c r="I250" s="118"/>
      <c r="L250" s="113"/>
      <c r="M250" s="119"/>
      <c r="T250" s="120"/>
      <c r="AT250" s="115" t="s">
        <v>115</v>
      </c>
      <c r="AU250" s="115" t="s">
        <v>65</v>
      </c>
      <c r="AV250" s="112" t="s">
        <v>65</v>
      </c>
      <c r="AW250" s="112" t="s">
        <v>117</v>
      </c>
      <c r="AX250" s="112" t="s">
        <v>1</v>
      </c>
      <c r="AY250" s="115" t="s">
        <v>92</v>
      </c>
    </row>
    <row r="251" spans="2:51" s="129" customFormat="1" ht="12">
      <c r="B251" s="130"/>
      <c r="D251" s="114" t="s">
        <v>115</v>
      </c>
      <c r="E251" s="131" t="s">
        <v>8</v>
      </c>
      <c r="F251" s="132" t="s">
        <v>239</v>
      </c>
      <c r="H251" s="131" t="s">
        <v>8</v>
      </c>
      <c r="I251" s="133"/>
      <c r="L251" s="130"/>
      <c r="M251" s="134"/>
      <c r="T251" s="135"/>
      <c r="AT251" s="131" t="s">
        <v>115</v>
      </c>
      <c r="AU251" s="131" t="s">
        <v>65</v>
      </c>
      <c r="AV251" s="129" t="s">
        <v>91</v>
      </c>
      <c r="AW251" s="129" t="s">
        <v>117</v>
      </c>
      <c r="AX251" s="129" t="s">
        <v>1</v>
      </c>
      <c r="AY251" s="131" t="s">
        <v>92</v>
      </c>
    </row>
    <row r="252" spans="2:51" s="112" customFormat="1" ht="12">
      <c r="B252" s="113"/>
      <c r="D252" s="114" t="s">
        <v>115</v>
      </c>
      <c r="E252" s="115" t="s">
        <v>8</v>
      </c>
      <c r="F252" s="116" t="s">
        <v>266</v>
      </c>
      <c r="H252" s="117">
        <v>2.3199999999999998</v>
      </c>
      <c r="I252" s="118"/>
      <c r="L252" s="113"/>
      <c r="M252" s="119"/>
      <c r="T252" s="120"/>
      <c r="AT252" s="115" t="s">
        <v>115</v>
      </c>
      <c r="AU252" s="115" t="s">
        <v>65</v>
      </c>
      <c r="AV252" s="112" t="s">
        <v>65</v>
      </c>
      <c r="AW252" s="112" t="s">
        <v>117</v>
      </c>
      <c r="AX252" s="112" t="s">
        <v>1</v>
      </c>
      <c r="AY252" s="115" t="s">
        <v>92</v>
      </c>
    </row>
    <row r="253" spans="2:51" s="129" customFormat="1" ht="12">
      <c r="B253" s="130"/>
      <c r="D253" s="114" t="s">
        <v>115</v>
      </c>
      <c r="E253" s="131" t="s">
        <v>8</v>
      </c>
      <c r="F253" s="132" t="s">
        <v>241</v>
      </c>
      <c r="H253" s="131" t="s">
        <v>8</v>
      </c>
      <c r="I253" s="133"/>
      <c r="L253" s="130"/>
      <c r="M253" s="134"/>
      <c r="T253" s="135"/>
      <c r="AT253" s="131" t="s">
        <v>115</v>
      </c>
      <c r="AU253" s="131" t="s">
        <v>65</v>
      </c>
      <c r="AV253" s="129" t="s">
        <v>91</v>
      </c>
      <c r="AW253" s="129" t="s">
        <v>117</v>
      </c>
      <c r="AX253" s="129" t="s">
        <v>1</v>
      </c>
      <c r="AY253" s="131" t="s">
        <v>92</v>
      </c>
    </row>
    <row r="254" spans="2:51" s="112" customFormat="1" ht="12">
      <c r="B254" s="113"/>
      <c r="D254" s="114" t="s">
        <v>115</v>
      </c>
      <c r="E254" s="115" t="s">
        <v>8</v>
      </c>
      <c r="F254" s="116" t="s">
        <v>267</v>
      </c>
      <c r="H254" s="117">
        <v>0.64</v>
      </c>
      <c r="I254" s="118"/>
      <c r="L254" s="113"/>
      <c r="M254" s="119"/>
      <c r="T254" s="120"/>
      <c r="AT254" s="115" t="s">
        <v>115</v>
      </c>
      <c r="AU254" s="115" t="s">
        <v>65</v>
      </c>
      <c r="AV254" s="112" t="s">
        <v>65</v>
      </c>
      <c r="AW254" s="112" t="s">
        <v>117</v>
      </c>
      <c r="AX254" s="112" t="s">
        <v>1</v>
      </c>
      <c r="AY254" s="115" t="s">
        <v>92</v>
      </c>
    </row>
    <row r="255" spans="2:51" s="129" customFormat="1" ht="12">
      <c r="B255" s="130"/>
      <c r="D255" s="114" t="s">
        <v>115</v>
      </c>
      <c r="E255" s="131" t="s">
        <v>8</v>
      </c>
      <c r="F255" s="132" t="s">
        <v>247</v>
      </c>
      <c r="H255" s="131" t="s">
        <v>8</v>
      </c>
      <c r="I255" s="133"/>
      <c r="L255" s="130"/>
      <c r="M255" s="134"/>
      <c r="T255" s="135"/>
      <c r="AT255" s="131" t="s">
        <v>115</v>
      </c>
      <c r="AU255" s="131" t="s">
        <v>65</v>
      </c>
      <c r="AV255" s="129" t="s">
        <v>91</v>
      </c>
      <c r="AW255" s="129" t="s">
        <v>117</v>
      </c>
      <c r="AX255" s="129" t="s">
        <v>1</v>
      </c>
      <c r="AY255" s="131" t="s">
        <v>92</v>
      </c>
    </row>
    <row r="256" spans="2:51" s="112" customFormat="1" ht="12">
      <c r="B256" s="113"/>
      <c r="D256" s="114" t="s">
        <v>115</v>
      </c>
      <c r="E256" s="115" t="s">
        <v>8</v>
      </c>
      <c r="F256" s="116" t="s">
        <v>268</v>
      </c>
      <c r="H256" s="117">
        <v>3.859</v>
      </c>
      <c r="I256" s="118"/>
      <c r="L256" s="113"/>
      <c r="M256" s="119"/>
      <c r="T256" s="120"/>
      <c r="AT256" s="115" t="s">
        <v>115</v>
      </c>
      <c r="AU256" s="115" t="s">
        <v>65</v>
      </c>
      <c r="AV256" s="112" t="s">
        <v>65</v>
      </c>
      <c r="AW256" s="112" t="s">
        <v>117</v>
      </c>
      <c r="AX256" s="112" t="s">
        <v>1</v>
      </c>
      <c r="AY256" s="115" t="s">
        <v>92</v>
      </c>
    </row>
    <row r="257" spans="2:65" s="129" customFormat="1" ht="12">
      <c r="B257" s="130"/>
      <c r="D257" s="114" t="s">
        <v>115</v>
      </c>
      <c r="E257" s="131" t="s">
        <v>8</v>
      </c>
      <c r="F257" s="132" t="s">
        <v>249</v>
      </c>
      <c r="H257" s="131" t="s">
        <v>8</v>
      </c>
      <c r="I257" s="133"/>
      <c r="L257" s="130"/>
      <c r="M257" s="134"/>
      <c r="T257" s="135"/>
      <c r="AT257" s="131" t="s">
        <v>115</v>
      </c>
      <c r="AU257" s="131" t="s">
        <v>65</v>
      </c>
      <c r="AV257" s="129" t="s">
        <v>91</v>
      </c>
      <c r="AW257" s="129" t="s">
        <v>117</v>
      </c>
      <c r="AX257" s="129" t="s">
        <v>1</v>
      </c>
      <c r="AY257" s="131" t="s">
        <v>92</v>
      </c>
    </row>
    <row r="258" spans="2:65" s="112" customFormat="1" ht="12">
      <c r="B258" s="113"/>
      <c r="D258" s="114" t="s">
        <v>115</v>
      </c>
      <c r="E258" s="115" t="s">
        <v>8</v>
      </c>
      <c r="F258" s="116" t="s">
        <v>269</v>
      </c>
      <c r="H258" s="117">
        <v>3.0419999999999998</v>
      </c>
      <c r="I258" s="118"/>
      <c r="L258" s="113"/>
      <c r="M258" s="119"/>
      <c r="T258" s="120"/>
      <c r="AT258" s="115" t="s">
        <v>115</v>
      </c>
      <c r="AU258" s="115" t="s">
        <v>65</v>
      </c>
      <c r="AV258" s="112" t="s">
        <v>65</v>
      </c>
      <c r="AW258" s="112" t="s">
        <v>117</v>
      </c>
      <c r="AX258" s="112" t="s">
        <v>1</v>
      </c>
      <c r="AY258" s="115" t="s">
        <v>92</v>
      </c>
    </row>
    <row r="259" spans="2:65" s="121" customFormat="1" ht="12">
      <c r="B259" s="122"/>
      <c r="D259" s="114" t="s">
        <v>115</v>
      </c>
      <c r="E259" s="123" t="s">
        <v>8</v>
      </c>
      <c r="F259" s="124" t="s">
        <v>119</v>
      </c>
      <c r="H259" s="125">
        <v>22.056999999999999</v>
      </c>
      <c r="I259" s="126"/>
      <c r="L259" s="122"/>
      <c r="M259" s="127"/>
      <c r="T259" s="128"/>
      <c r="AT259" s="123" t="s">
        <v>115</v>
      </c>
      <c r="AU259" s="123" t="s">
        <v>65</v>
      </c>
      <c r="AV259" s="121" t="s">
        <v>98</v>
      </c>
      <c r="AW259" s="121" t="s">
        <v>117</v>
      </c>
      <c r="AX259" s="121" t="s">
        <v>91</v>
      </c>
      <c r="AY259" s="123" t="s">
        <v>92</v>
      </c>
    </row>
    <row r="260" spans="2:65" s="112" customFormat="1" ht="12">
      <c r="B260" s="113"/>
      <c r="D260" s="114" t="s">
        <v>115</v>
      </c>
      <c r="F260" s="116" t="s">
        <v>270</v>
      </c>
      <c r="H260" s="117">
        <v>24.263000000000002</v>
      </c>
      <c r="I260" s="118"/>
      <c r="L260" s="113"/>
      <c r="M260" s="119"/>
      <c r="T260" s="120"/>
      <c r="AT260" s="115" t="s">
        <v>115</v>
      </c>
      <c r="AU260" s="115" t="s">
        <v>65</v>
      </c>
      <c r="AV260" s="112" t="s">
        <v>65</v>
      </c>
      <c r="AW260" s="112" t="s">
        <v>4</v>
      </c>
      <c r="AX260" s="112" t="s">
        <v>91</v>
      </c>
      <c r="AY260" s="115" t="s">
        <v>92</v>
      </c>
    </row>
    <row r="261" spans="2:65" s="7" customFormat="1" ht="24.25" customHeight="1">
      <c r="B261" s="8"/>
      <c r="C261" s="99" t="s">
        <v>271</v>
      </c>
      <c r="D261" s="99" t="s">
        <v>94</v>
      </c>
      <c r="E261" s="100" t="s">
        <v>272</v>
      </c>
      <c r="F261" s="101" t="s">
        <v>273</v>
      </c>
      <c r="G261" s="102" t="s">
        <v>97</v>
      </c>
      <c r="H261" s="103">
        <v>23.995000000000001</v>
      </c>
      <c r="I261" s="104"/>
      <c r="J261" s="105">
        <f>ROUND(I261*H261,2)</f>
        <v>0</v>
      </c>
      <c r="K261" s="106"/>
      <c r="L261" s="8"/>
      <c r="M261" s="107" t="s">
        <v>8</v>
      </c>
      <c r="N261" s="61" t="s">
        <v>31</v>
      </c>
      <c r="P261" s="108">
        <f>O261*H261</f>
        <v>0</v>
      </c>
      <c r="Q261" s="108">
        <v>2.5776E-2</v>
      </c>
      <c r="R261" s="108">
        <f>Q261*H261</f>
        <v>0.61849512000000006</v>
      </c>
      <c r="S261" s="108">
        <v>0</v>
      </c>
      <c r="T261" s="109">
        <f>S261*H261</f>
        <v>0</v>
      </c>
      <c r="AR261" s="110" t="s">
        <v>174</v>
      </c>
      <c r="AT261" s="110" t="s">
        <v>94</v>
      </c>
      <c r="AU261" s="110" t="s">
        <v>65</v>
      </c>
      <c r="AY261" s="1" t="s">
        <v>92</v>
      </c>
      <c r="BE261" s="111">
        <f>IF(N261="základná",J261,0)</f>
        <v>0</v>
      </c>
      <c r="BF261" s="111">
        <f>IF(N261="znížená",J261,0)</f>
        <v>0</v>
      </c>
      <c r="BG261" s="111">
        <f>IF(N261="zákl. prenesená",J261,0)</f>
        <v>0</v>
      </c>
      <c r="BH261" s="111">
        <f>IF(N261="zníž. prenesená",J261,0)</f>
        <v>0</v>
      </c>
      <c r="BI261" s="111">
        <f>IF(N261="nulová",J261,0)</f>
        <v>0</v>
      </c>
      <c r="BJ261" s="1" t="s">
        <v>65</v>
      </c>
      <c r="BK261" s="111">
        <f>ROUND(I261*H261,2)</f>
        <v>0</v>
      </c>
      <c r="BL261" s="1" t="s">
        <v>174</v>
      </c>
      <c r="BM261" s="110" t="s">
        <v>274</v>
      </c>
    </row>
    <row r="262" spans="2:65" s="7" customFormat="1" ht="24.25" customHeight="1">
      <c r="B262" s="8"/>
      <c r="C262" s="99" t="s">
        <v>275</v>
      </c>
      <c r="D262" s="99" t="s">
        <v>94</v>
      </c>
      <c r="E262" s="100" t="s">
        <v>276</v>
      </c>
      <c r="F262" s="101" t="s">
        <v>277</v>
      </c>
      <c r="G262" s="102" t="s">
        <v>278</v>
      </c>
      <c r="H262" s="147"/>
      <c r="I262" s="104"/>
      <c r="J262" s="105">
        <f>ROUND(I262*H262,2)</f>
        <v>0</v>
      </c>
      <c r="K262" s="106"/>
      <c r="L262" s="8"/>
      <c r="M262" s="107" t="s">
        <v>8</v>
      </c>
      <c r="N262" s="61" t="s">
        <v>31</v>
      </c>
      <c r="P262" s="108">
        <f>O262*H262</f>
        <v>0</v>
      </c>
      <c r="Q262" s="108">
        <v>0</v>
      </c>
      <c r="R262" s="108">
        <f>Q262*H262</f>
        <v>0</v>
      </c>
      <c r="S262" s="108">
        <v>0</v>
      </c>
      <c r="T262" s="109">
        <f>S262*H262</f>
        <v>0</v>
      </c>
      <c r="AR262" s="110" t="s">
        <v>174</v>
      </c>
      <c r="AT262" s="110" t="s">
        <v>94</v>
      </c>
      <c r="AU262" s="110" t="s">
        <v>65</v>
      </c>
      <c r="AY262" s="1" t="s">
        <v>92</v>
      </c>
      <c r="BE262" s="111">
        <f>IF(N262="základná",J262,0)</f>
        <v>0</v>
      </c>
      <c r="BF262" s="111">
        <f>IF(N262="znížená",J262,0)</f>
        <v>0</v>
      </c>
      <c r="BG262" s="111">
        <f>IF(N262="zákl. prenesená",J262,0)</f>
        <v>0</v>
      </c>
      <c r="BH262" s="111">
        <f>IF(N262="zníž. prenesená",J262,0)</f>
        <v>0</v>
      </c>
      <c r="BI262" s="111">
        <f>IF(N262="nulová",J262,0)</f>
        <v>0</v>
      </c>
      <c r="BJ262" s="1" t="s">
        <v>65</v>
      </c>
      <c r="BK262" s="111">
        <f>ROUND(I262*H262,2)</f>
        <v>0</v>
      </c>
      <c r="BL262" s="1" t="s">
        <v>174</v>
      </c>
      <c r="BM262" s="110" t="s">
        <v>279</v>
      </c>
    </row>
    <row r="263" spans="2:65" s="86" customFormat="1" ht="23" customHeight="1">
      <c r="B263" s="87"/>
      <c r="D263" s="88" t="s">
        <v>88</v>
      </c>
      <c r="E263" s="97" t="s">
        <v>280</v>
      </c>
      <c r="F263" s="97" t="s">
        <v>281</v>
      </c>
      <c r="I263" s="90"/>
      <c r="J263" s="98">
        <f>BK263</f>
        <v>0</v>
      </c>
      <c r="L263" s="87"/>
      <c r="M263" s="92"/>
      <c r="P263" s="93">
        <f>SUM(P264:P280)</f>
        <v>0</v>
      </c>
      <c r="R263" s="93">
        <f>SUM(R264:R280)</f>
        <v>0.48649868118</v>
      </c>
      <c r="T263" s="94">
        <f>SUM(T264:T280)</f>
        <v>0</v>
      </c>
      <c r="AR263" s="88" t="s">
        <v>65</v>
      </c>
      <c r="AT263" s="95" t="s">
        <v>88</v>
      </c>
      <c r="AU263" s="95" t="s">
        <v>91</v>
      </c>
      <c r="AY263" s="88" t="s">
        <v>92</v>
      </c>
      <c r="BK263" s="96">
        <f>SUM(BK264:BK280)</f>
        <v>0</v>
      </c>
    </row>
    <row r="264" spans="2:65" s="7" customFormat="1" ht="33" customHeight="1">
      <c r="B264" s="8"/>
      <c r="C264" s="99" t="s">
        <v>282</v>
      </c>
      <c r="D264" s="99" t="s">
        <v>94</v>
      </c>
      <c r="E264" s="100" t="s">
        <v>283</v>
      </c>
      <c r="F264" s="101" t="s">
        <v>284</v>
      </c>
      <c r="G264" s="102" t="s">
        <v>123</v>
      </c>
      <c r="H264" s="103">
        <v>106.054</v>
      </c>
      <c r="I264" s="104"/>
      <c r="J264" s="105">
        <f>ROUND(I264*H264,2)</f>
        <v>0</v>
      </c>
      <c r="K264" s="106"/>
      <c r="L264" s="8"/>
      <c r="M264" s="107" t="s">
        <v>8</v>
      </c>
      <c r="N264" s="61" t="s">
        <v>31</v>
      </c>
      <c r="P264" s="108">
        <f>O264*H264</f>
        <v>0</v>
      </c>
      <c r="Q264" s="108">
        <v>4.0000000000000003E-5</v>
      </c>
      <c r="R264" s="108">
        <f>Q264*H264</f>
        <v>4.24216E-3</v>
      </c>
      <c r="S264" s="108">
        <v>0</v>
      </c>
      <c r="T264" s="109">
        <f>S264*H264</f>
        <v>0</v>
      </c>
      <c r="AR264" s="110" t="s">
        <v>174</v>
      </c>
      <c r="AT264" s="110" t="s">
        <v>94</v>
      </c>
      <c r="AU264" s="110" t="s">
        <v>65</v>
      </c>
      <c r="AY264" s="1" t="s">
        <v>92</v>
      </c>
      <c r="BE264" s="111">
        <f>IF(N264="základná",J264,0)</f>
        <v>0</v>
      </c>
      <c r="BF264" s="111">
        <f>IF(N264="znížená",J264,0)</f>
        <v>0</v>
      </c>
      <c r="BG264" s="111">
        <f>IF(N264="zákl. prenesená",J264,0)</f>
        <v>0</v>
      </c>
      <c r="BH264" s="111">
        <f>IF(N264="zníž. prenesená",J264,0)</f>
        <v>0</v>
      </c>
      <c r="BI264" s="111">
        <f>IF(N264="nulová",J264,0)</f>
        <v>0</v>
      </c>
      <c r="BJ264" s="1" t="s">
        <v>65</v>
      </c>
      <c r="BK264" s="111">
        <f>ROUND(I264*H264,2)</f>
        <v>0</v>
      </c>
      <c r="BL264" s="1" t="s">
        <v>174</v>
      </c>
      <c r="BM264" s="110" t="s">
        <v>285</v>
      </c>
    </row>
    <row r="265" spans="2:65" s="129" customFormat="1" ht="12">
      <c r="B265" s="130"/>
      <c r="D265" s="114" t="s">
        <v>115</v>
      </c>
      <c r="E265" s="131" t="s">
        <v>8</v>
      </c>
      <c r="F265" s="132" t="s">
        <v>286</v>
      </c>
      <c r="H265" s="131" t="s">
        <v>8</v>
      </c>
      <c r="I265" s="133"/>
      <c r="L265" s="130"/>
      <c r="M265" s="134"/>
      <c r="T265" s="135"/>
      <c r="AT265" s="131" t="s">
        <v>115</v>
      </c>
      <c r="AU265" s="131" t="s">
        <v>65</v>
      </c>
      <c r="AV265" s="129" t="s">
        <v>91</v>
      </c>
      <c r="AW265" s="129" t="s">
        <v>117</v>
      </c>
      <c r="AX265" s="129" t="s">
        <v>1</v>
      </c>
      <c r="AY265" s="131" t="s">
        <v>92</v>
      </c>
    </row>
    <row r="266" spans="2:65" s="112" customFormat="1" ht="12">
      <c r="B266" s="113"/>
      <c r="D266" s="114" t="s">
        <v>115</v>
      </c>
      <c r="E266" s="115" t="s">
        <v>8</v>
      </c>
      <c r="F266" s="116" t="s">
        <v>287</v>
      </c>
      <c r="H266" s="117">
        <v>28.864000000000001</v>
      </c>
      <c r="I266" s="118"/>
      <c r="L266" s="113"/>
      <c r="M266" s="119"/>
      <c r="T266" s="120"/>
      <c r="AT266" s="115" t="s">
        <v>115</v>
      </c>
      <c r="AU266" s="115" t="s">
        <v>65</v>
      </c>
      <c r="AV266" s="112" t="s">
        <v>65</v>
      </c>
      <c r="AW266" s="112" t="s">
        <v>117</v>
      </c>
      <c r="AX266" s="112" t="s">
        <v>1</v>
      </c>
      <c r="AY266" s="115" t="s">
        <v>92</v>
      </c>
    </row>
    <row r="267" spans="2:65" s="112" customFormat="1" ht="12">
      <c r="B267" s="113"/>
      <c r="D267" s="114" t="s">
        <v>115</v>
      </c>
      <c r="E267" s="115" t="s">
        <v>8</v>
      </c>
      <c r="F267" s="116" t="s">
        <v>288</v>
      </c>
      <c r="H267" s="117">
        <v>16</v>
      </c>
      <c r="I267" s="118"/>
      <c r="L267" s="113"/>
      <c r="M267" s="119"/>
      <c r="T267" s="120"/>
      <c r="AT267" s="115" t="s">
        <v>115</v>
      </c>
      <c r="AU267" s="115" t="s">
        <v>65</v>
      </c>
      <c r="AV267" s="112" t="s">
        <v>65</v>
      </c>
      <c r="AW267" s="112" t="s">
        <v>117</v>
      </c>
      <c r="AX267" s="112" t="s">
        <v>1</v>
      </c>
      <c r="AY267" s="115" t="s">
        <v>92</v>
      </c>
    </row>
    <row r="268" spans="2:65" s="112" customFormat="1" ht="12">
      <c r="B268" s="113"/>
      <c r="D268" s="114" t="s">
        <v>115</v>
      </c>
      <c r="E268" s="115" t="s">
        <v>8</v>
      </c>
      <c r="F268" s="116" t="s">
        <v>289</v>
      </c>
      <c r="H268" s="117">
        <v>35.840000000000003</v>
      </c>
      <c r="I268" s="118"/>
      <c r="L268" s="113"/>
      <c r="M268" s="119"/>
      <c r="T268" s="120"/>
      <c r="AT268" s="115" t="s">
        <v>115</v>
      </c>
      <c r="AU268" s="115" t="s">
        <v>65</v>
      </c>
      <c r="AV268" s="112" t="s">
        <v>65</v>
      </c>
      <c r="AW268" s="112" t="s">
        <v>117</v>
      </c>
      <c r="AX268" s="112" t="s">
        <v>1</v>
      </c>
      <c r="AY268" s="115" t="s">
        <v>92</v>
      </c>
    </row>
    <row r="269" spans="2:65" s="129" customFormat="1" ht="12">
      <c r="B269" s="130"/>
      <c r="D269" s="114" t="s">
        <v>115</v>
      </c>
      <c r="E269" s="131" t="s">
        <v>8</v>
      </c>
      <c r="F269" s="132" t="s">
        <v>290</v>
      </c>
      <c r="H269" s="131" t="s">
        <v>8</v>
      </c>
      <c r="I269" s="133"/>
      <c r="L269" s="130"/>
      <c r="M269" s="134"/>
      <c r="T269" s="135"/>
      <c r="AT269" s="131" t="s">
        <v>115</v>
      </c>
      <c r="AU269" s="131" t="s">
        <v>65</v>
      </c>
      <c r="AV269" s="129" t="s">
        <v>91</v>
      </c>
      <c r="AW269" s="129" t="s">
        <v>117</v>
      </c>
      <c r="AX269" s="129" t="s">
        <v>1</v>
      </c>
      <c r="AY269" s="131" t="s">
        <v>92</v>
      </c>
    </row>
    <row r="270" spans="2:65" s="112" customFormat="1" ht="12">
      <c r="B270" s="113"/>
      <c r="D270" s="114" t="s">
        <v>115</v>
      </c>
      <c r="E270" s="115" t="s">
        <v>8</v>
      </c>
      <c r="F270" s="116" t="s">
        <v>291</v>
      </c>
      <c r="H270" s="117">
        <v>25.35</v>
      </c>
      <c r="I270" s="118"/>
      <c r="L270" s="113"/>
      <c r="M270" s="119"/>
      <c r="T270" s="120"/>
      <c r="AT270" s="115" t="s">
        <v>115</v>
      </c>
      <c r="AU270" s="115" t="s">
        <v>65</v>
      </c>
      <c r="AV270" s="112" t="s">
        <v>65</v>
      </c>
      <c r="AW270" s="112" t="s">
        <v>117</v>
      </c>
      <c r="AX270" s="112" t="s">
        <v>1</v>
      </c>
      <c r="AY270" s="115" t="s">
        <v>92</v>
      </c>
    </row>
    <row r="271" spans="2:65" s="121" customFormat="1" ht="12">
      <c r="B271" s="122"/>
      <c r="D271" s="114" t="s">
        <v>115</v>
      </c>
      <c r="E271" s="123" t="s">
        <v>8</v>
      </c>
      <c r="F271" s="124" t="s">
        <v>119</v>
      </c>
      <c r="H271" s="125">
        <v>106.054</v>
      </c>
      <c r="I271" s="126"/>
      <c r="L271" s="122"/>
      <c r="M271" s="127"/>
      <c r="T271" s="128"/>
      <c r="AT271" s="123" t="s">
        <v>115</v>
      </c>
      <c r="AU271" s="123" t="s">
        <v>65</v>
      </c>
      <c r="AV271" s="121" t="s">
        <v>98</v>
      </c>
      <c r="AW271" s="121" t="s">
        <v>117</v>
      </c>
      <c r="AX271" s="121" t="s">
        <v>91</v>
      </c>
      <c r="AY271" s="123" t="s">
        <v>92</v>
      </c>
    </row>
    <row r="272" spans="2:65" s="7" customFormat="1" ht="24.25" customHeight="1">
      <c r="B272" s="8"/>
      <c r="C272" s="136" t="s">
        <v>292</v>
      </c>
      <c r="D272" s="136" t="s">
        <v>193</v>
      </c>
      <c r="E272" s="137" t="s">
        <v>293</v>
      </c>
      <c r="F272" s="138" t="s">
        <v>294</v>
      </c>
      <c r="G272" s="139" t="s">
        <v>123</v>
      </c>
      <c r="H272" s="140">
        <v>111.357</v>
      </c>
      <c r="I272" s="141"/>
      <c r="J272" s="142">
        <f>ROUND(I272*H272,2)</f>
        <v>0</v>
      </c>
      <c r="K272" s="143"/>
      <c r="L272" s="144"/>
      <c r="M272" s="145" t="s">
        <v>8</v>
      </c>
      <c r="N272" s="146" t="s">
        <v>31</v>
      </c>
      <c r="P272" s="108">
        <f>O272*H272</f>
        <v>0</v>
      </c>
      <c r="Q272" s="108">
        <v>1.2199999999999999E-3</v>
      </c>
      <c r="R272" s="108">
        <f>Q272*H272</f>
        <v>0.13585554</v>
      </c>
      <c r="S272" s="108">
        <v>0</v>
      </c>
      <c r="T272" s="109">
        <f>S272*H272</f>
        <v>0</v>
      </c>
      <c r="AR272" s="110" t="s">
        <v>196</v>
      </c>
      <c r="AT272" s="110" t="s">
        <v>193</v>
      </c>
      <c r="AU272" s="110" t="s">
        <v>65</v>
      </c>
      <c r="AY272" s="1" t="s">
        <v>92</v>
      </c>
      <c r="BE272" s="111">
        <f>IF(N272="základná",J272,0)</f>
        <v>0</v>
      </c>
      <c r="BF272" s="111">
        <f>IF(N272="znížená",J272,0)</f>
        <v>0</v>
      </c>
      <c r="BG272" s="111">
        <f>IF(N272="zákl. prenesená",J272,0)</f>
        <v>0</v>
      </c>
      <c r="BH272" s="111">
        <f>IF(N272="zníž. prenesená",J272,0)</f>
        <v>0</v>
      </c>
      <c r="BI272" s="111">
        <f>IF(N272="nulová",J272,0)</f>
        <v>0</v>
      </c>
      <c r="BJ272" s="1" t="s">
        <v>65</v>
      </c>
      <c r="BK272" s="111">
        <f>ROUND(I272*H272,2)</f>
        <v>0</v>
      </c>
      <c r="BL272" s="1" t="s">
        <v>174</v>
      </c>
      <c r="BM272" s="110" t="s">
        <v>295</v>
      </c>
    </row>
    <row r="273" spans="2:65" s="112" customFormat="1" ht="12">
      <c r="B273" s="113"/>
      <c r="D273" s="114" t="s">
        <v>115</v>
      </c>
      <c r="F273" s="116" t="s">
        <v>296</v>
      </c>
      <c r="H273" s="117">
        <v>111.357</v>
      </c>
      <c r="I273" s="118"/>
      <c r="L273" s="113"/>
      <c r="M273" s="119"/>
      <c r="T273" s="120"/>
      <c r="AT273" s="115" t="s">
        <v>115</v>
      </c>
      <c r="AU273" s="115" t="s">
        <v>65</v>
      </c>
      <c r="AV273" s="112" t="s">
        <v>65</v>
      </c>
      <c r="AW273" s="112" t="s">
        <v>4</v>
      </c>
      <c r="AX273" s="112" t="s">
        <v>91</v>
      </c>
      <c r="AY273" s="115" t="s">
        <v>92</v>
      </c>
    </row>
    <row r="274" spans="2:65" s="7" customFormat="1" ht="21.75" customHeight="1">
      <c r="B274" s="8"/>
      <c r="C274" s="99" t="s">
        <v>297</v>
      </c>
      <c r="D274" s="99" t="s">
        <v>94</v>
      </c>
      <c r="E274" s="100" t="s">
        <v>298</v>
      </c>
      <c r="F274" s="101" t="s">
        <v>299</v>
      </c>
      <c r="G274" s="102" t="s">
        <v>173</v>
      </c>
      <c r="H274" s="103">
        <v>183.333</v>
      </c>
      <c r="I274" s="104"/>
      <c r="J274" s="105">
        <f>ROUND(I274*H274,2)</f>
        <v>0</v>
      </c>
      <c r="K274" s="106"/>
      <c r="L274" s="8"/>
      <c r="M274" s="107" t="s">
        <v>8</v>
      </c>
      <c r="N274" s="61" t="s">
        <v>31</v>
      </c>
      <c r="P274" s="108">
        <f>O274*H274</f>
        <v>0</v>
      </c>
      <c r="Q274" s="108">
        <v>5.6459999999999998E-5</v>
      </c>
      <c r="R274" s="108">
        <f>Q274*H274</f>
        <v>1.035098118E-2</v>
      </c>
      <c r="S274" s="108">
        <v>0</v>
      </c>
      <c r="T274" s="109">
        <f>S274*H274</f>
        <v>0</v>
      </c>
      <c r="AR274" s="110" t="s">
        <v>174</v>
      </c>
      <c r="AT274" s="110" t="s">
        <v>94</v>
      </c>
      <c r="AU274" s="110" t="s">
        <v>65</v>
      </c>
      <c r="AY274" s="1" t="s">
        <v>92</v>
      </c>
      <c r="BE274" s="111">
        <f>IF(N274="základná",J274,0)</f>
        <v>0</v>
      </c>
      <c r="BF274" s="111">
        <f>IF(N274="znížená",J274,0)</f>
        <v>0</v>
      </c>
      <c r="BG274" s="111">
        <f>IF(N274="zákl. prenesená",J274,0)</f>
        <v>0</v>
      </c>
      <c r="BH274" s="111">
        <f>IF(N274="zníž. prenesená",J274,0)</f>
        <v>0</v>
      </c>
      <c r="BI274" s="111">
        <f>IF(N274="nulová",J274,0)</f>
        <v>0</v>
      </c>
      <c r="BJ274" s="1" t="s">
        <v>65</v>
      </c>
      <c r="BK274" s="111">
        <f>ROUND(I274*H274,2)</f>
        <v>0</v>
      </c>
      <c r="BL274" s="1" t="s">
        <v>174</v>
      </c>
      <c r="BM274" s="110" t="s">
        <v>300</v>
      </c>
    </row>
    <row r="275" spans="2:65" s="112" customFormat="1" ht="12">
      <c r="B275" s="113"/>
      <c r="D275" s="114" t="s">
        <v>115</v>
      </c>
      <c r="E275" s="115" t="s">
        <v>8</v>
      </c>
      <c r="F275" s="116" t="s">
        <v>301</v>
      </c>
      <c r="H275" s="117">
        <v>183.333</v>
      </c>
      <c r="I275" s="118"/>
      <c r="L275" s="113"/>
      <c r="M275" s="119"/>
      <c r="T275" s="120"/>
      <c r="AT275" s="115" t="s">
        <v>115</v>
      </c>
      <c r="AU275" s="115" t="s">
        <v>65</v>
      </c>
      <c r="AV275" s="112" t="s">
        <v>65</v>
      </c>
      <c r="AW275" s="112" t="s">
        <v>117</v>
      </c>
      <c r="AX275" s="112" t="s">
        <v>91</v>
      </c>
      <c r="AY275" s="115" t="s">
        <v>92</v>
      </c>
    </row>
    <row r="276" spans="2:65" s="7" customFormat="1" ht="24.25" customHeight="1">
      <c r="B276" s="8"/>
      <c r="C276" s="136" t="s">
        <v>302</v>
      </c>
      <c r="D276" s="136" t="s">
        <v>193</v>
      </c>
      <c r="E276" s="137" t="s">
        <v>194</v>
      </c>
      <c r="F276" s="138" t="s">
        <v>195</v>
      </c>
      <c r="G276" s="139" t="s">
        <v>97</v>
      </c>
      <c r="H276" s="140">
        <v>0.61099999999999999</v>
      </c>
      <c r="I276" s="141"/>
      <c r="J276" s="142">
        <f>ROUND(I276*H276,2)</f>
        <v>0</v>
      </c>
      <c r="K276" s="143"/>
      <c r="L276" s="144"/>
      <c r="M276" s="145" t="s">
        <v>8</v>
      </c>
      <c r="N276" s="146" t="s">
        <v>31</v>
      </c>
      <c r="P276" s="108">
        <f>O276*H276</f>
        <v>0</v>
      </c>
      <c r="Q276" s="108">
        <v>0.55000000000000004</v>
      </c>
      <c r="R276" s="108">
        <f>Q276*H276</f>
        <v>0.33605000000000002</v>
      </c>
      <c r="S276" s="108">
        <v>0</v>
      </c>
      <c r="T276" s="109">
        <f>S276*H276</f>
        <v>0</v>
      </c>
      <c r="AR276" s="110" t="s">
        <v>196</v>
      </c>
      <c r="AT276" s="110" t="s">
        <v>193</v>
      </c>
      <c r="AU276" s="110" t="s">
        <v>65</v>
      </c>
      <c r="AY276" s="1" t="s">
        <v>92</v>
      </c>
      <c r="BE276" s="111">
        <f>IF(N276="základná",J276,0)</f>
        <v>0</v>
      </c>
      <c r="BF276" s="111">
        <f>IF(N276="znížená",J276,0)</f>
        <v>0</v>
      </c>
      <c r="BG276" s="111">
        <f>IF(N276="zákl. prenesená",J276,0)</f>
        <v>0</v>
      </c>
      <c r="BH276" s="111">
        <f>IF(N276="zníž. prenesená",J276,0)</f>
        <v>0</v>
      </c>
      <c r="BI276" s="111">
        <f>IF(N276="nulová",J276,0)</f>
        <v>0</v>
      </c>
      <c r="BJ276" s="1" t="s">
        <v>65</v>
      </c>
      <c r="BK276" s="111">
        <f>ROUND(I276*H276,2)</f>
        <v>0</v>
      </c>
      <c r="BL276" s="1" t="s">
        <v>174</v>
      </c>
      <c r="BM276" s="110" t="s">
        <v>303</v>
      </c>
    </row>
    <row r="277" spans="2:65" s="129" customFormat="1" ht="12">
      <c r="B277" s="130"/>
      <c r="D277" s="114" t="s">
        <v>115</v>
      </c>
      <c r="E277" s="131" t="s">
        <v>8</v>
      </c>
      <c r="F277" s="132" t="s">
        <v>304</v>
      </c>
      <c r="H277" s="131" t="s">
        <v>8</v>
      </c>
      <c r="I277" s="133"/>
      <c r="L277" s="130"/>
      <c r="M277" s="134"/>
      <c r="T277" s="135"/>
      <c r="AT277" s="131" t="s">
        <v>115</v>
      </c>
      <c r="AU277" s="131" t="s">
        <v>65</v>
      </c>
      <c r="AV277" s="129" t="s">
        <v>91</v>
      </c>
      <c r="AW277" s="129" t="s">
        <v>117</v>
      </c>
      <c r="AX277" s="129" t="s">
        <v>1</v>
      </c>
      <c r="AY277" s="131" t="s">
        <v>92</v>
      </c>
    </row>
    <row r="278" spans="2:65" s="112" customFormat="1" ht="12">
      <c r="B278" s="113"/>
      <c r="D278" s="114" t="s">
        <v>115</v>
      </c>
      <c r="E278" s="115" t="s">
        <v>8</v>
      </c>
      <c r="F278" s="116" t="s">
        <v>305</v>
      </c>
      <c r="H278" s="117">
        <v>0.55500000000000005</v>
      </c>
      <c r="I278" s="118"/>
      <c r="L278" s="113"/>
      <c r="M278" s="119"/>
      <c r="T278" s="120"/>
      <c r="AT278" s="115" t="s">
        <v>115</v>
      </c>
      <c r="AU278" s="115" t="s">
        <v>65</v>
      </c>
      <c r="AV278" s="112" t="s">
        <v>65</v>
      </c>
      <c r="AW278" s="112" t="s">
        <v>117</v>
      </c>
      <c r="AX278" s="112" t="s">
        <v>91</v>
      </c>
      <c r="AY278" s="115" t="s">
        <v>92</v>
      </c>
    </row>
    <row r="279" spans="2:65" s="112" customFormat="1" ht="12">
      <c r="B279" s="113"/>
      <c r="D279" s="114" t="s">
        <v>115</v>
      </c>
      <c r="F279" s="116" t="s">
        <v>306</v>
      </c>
      <c r="H279" s="117">
        <v>0.61099999999999999</v>
      </c>
      <c r="I279" s="118"/>
      <c r="L279" s="113"/>
      <c r="M279" s="119"/>
      <c r="T279" s="120"/>
      <c r="AT279" s="115" t="s">
        <v>115</v>
      </c>
      <c r="AU279" s="115" t="s">
        <v>65</v>
      </c>
      <c r="AV279" s="112" t="s">
        <v>65</v>
      </c>
      <c r="AW279" s="112" t="s">
        <v>4</v>
      </c>
      <c r="AX279" s="112" t="s">
        <v>91</v>
      </c>
      <c r="AY279" s="115" t="s">
        <v>92</v>
      </c>
    </row>
    <row r="280" spans="2:65" s="7" customFormat="1" ht="24.25" customHeight="1">
      <c r="B280" s="8"/>
      <c r="C280" s="99" t="s">
        <v>307</v>
      </c>
      <c r="D280" s="99" t="s">
        <v>94</v>
      </c>
      <c r="E280" s="100" t="s">
        <v>308</v>
      </c>
      <c r="F280" s="101" t="s">
        <v>309</v>
      </c>
      <c r="G280" s="102" t="s">
        <v>278</v>
      </c>
      <c r="H280" s="147"/>
      <c r="I280" s="104"/>
      <c r="J280" s="105">
        <f>ROUND(I280*H280,2)</f>
        <v>0</v>
      </c>
      <c r="K280" s="106"/>
      <c r="L280" s="8"/>
      <c r="M280" s="107" t="s">
        <v>8</v>
      </c>
      <c r="N280" s="61" t="s">
        <v>31</v>
      </c>
      <c r="P280" s="108">
        <f>O280*H280</f>
        <v>0</v>
      </c>
      <c r="Q280" s="108">
        <v>0</v>
      </c>
      <c r="R280" s="108">
        <f>Q280*H280</f>
        <v>0</v>
      </c>
      <c r="S280" s="108">
        <v>0</v>
      </c>
      <c r="T280" s="109">
        <f>S280*H280</f>
        <v>0</v>
      </c>
      <c r="AR280" s="110" t="s">
        <v>174</v>
      </c>
      <c r="AT280" s="110" t="s">
        <v>94</v>
      </c>
      <c r="AU280" s="110" t="s">
        <v>65</v>
      </c>
      <c r="AY280" s="1" t="s">
        <v>92</v>
      </c>
      <c r="BE280" s="111">
        <f>IF(N280="základná",J280,0)</f>
        <v>0</v>
      </c>
      <c r="BF280" s="111">
        <f>IF(N280="znížená",J280,0)</f>
        <v>0</v>
      </c>
      <c r="BG280" s="111">
        <f>IF(N280="zákl. prenesená",J280,0)</f>
        <v>0</v>
      </c>
      <c r="BH280" s="111">
        <f>IF(N280="zníž. prenesená",J280,0)</f>
        <v>0</v>
      </c>
      <c r="BI280" s="111">
        <f>IF(N280="nulová",J280,0)</f>
        <v>0</v>
      </c>
      <c r="BJ280" s="1" t="s">
        <v>65</v>
      </c>
      <c r="BK280" s="111">
        <f>ROUND(I280*H280,2)</f>
        <v>0</v>
      </c>
      <c r="BL280" s="1" t="s">
        <v>174</v>
      </c>
      <c r="BM280" s="110" t="s">
        <v>310</v>
      </c>
    </row>
    <row r="281" spans="2:65" s="86" customFormat="1" ht="23" customHeight="1">
      <c r="B281" s="87"/>
      <c r="D281" s="88" t="s">
        <v>88</v>
      </c>
      <c r="E281" s="97" t="s">
        <v>311</v>
      </c>
      <c r="F281" s="97" t="s">
        <v>312</v>
      </c>
      <c r="I281" s="90"/>
      <c r="J281" s="98">
        <f>BK281</f>
        <v>0</v>
      </c>
      <c r="L281" s="87"/>
      <c r="M281" s="92"/>
      <c r="P281" s="93">
        <f>SUM(P282:P291)</f>
        <v>0</v>
      </c>
      <c r="R281" s="93">
        <f>SUM(R282:R291)</f>
        <v>1.0964120000000002</v>
      </c>
      <c r="T281" s="94">
        <f>SUM(T282:T291)</f>
        <v>0</v>
      </c>
      <c r="AR281" s="88" t="s">
        <v>65</v>
      </c>
      <c r="AT281" s="95" t="s">
        <v>88</v>
      </c>
      <c r="AU281" s="95" t="s">
        <v>91</v>
      </c>
      <c r="AY281" s="88" t="s">
        <v>92</v>
      </c>
      <c r="BK281" s="96">
        <f>SUM(BK282:BK291)</f>
        <v>0</v>
      </c>
    </row>
    <row r="282" spans="2:65" s="7" customFormat="1" ht="16.5" customHeight="1">
      <c r="B282" s="8"/>
      <c r="C282" s="99" t="s">
        <v>313</v>
      </c>
      <c r="D282" s="99" t="s">
        <v>94</v>
      </c>
      <c r="E282" s="100" t="s">
        <v>314</v>
      </c>
      <c r="F282" s="101" t="s">
        <v>315</v>
      </c>
      <c r="G282" s="102" t="s">
        <v>316</v>
      </c>
      <c r="H282" s="103">
        <v>376</v>
      </c>
      <c r="I282" s="104"/>
      <c r="J282" s="105">
        <f>ROUND(I282*H282,2)</f>
        <v>0</v>
      </c>
      <c r="K282" s="106"/>
      <c r="L282" s="8"/>
      <c r="M282" s="107" t="s">
        <v>8</v>
      </c>
      <c r="N282" s="61" t="s">
        <v>31</v>
      </c>
      <c r="P282" s="108">
        <f>O282*H282</f>
        <v>0</v>
      </c>
      <c r="Q282" s="108">
        <v>5.0000000000000002E-5</v>
      </c>
      <c r="R282" s="108">
        <f>Q282*H282</f>
        <v>1.8800000000000001E-2</v>
      </c>
      <c r="S282" s="108">
        <v>0</v>
      </c>
      <c r="T282" s="109">
        <f>S282*H282</f>
        <v>0</v>
      </c>
      <c r="AR282" s="110" t="s">
        <v>174</v>
      </c>
      <c r="AT282" s="110" t="s">
        <v>94</v>
      </c>
      <c r="AU282" s="110" t="s">
        <v>65</v>
      </c>
      <c r="AY282" s="1" t="s">
        <v>92</v>
      </c>
      <c r="BE282" s="111">
        <f>IF(N282="základná",J282,0)</f>
        <v>0</v>
      </c>
      <c r="BF282" s="111">
        <f>IF(N282="znížená",J282,0)</f>
        <v>0</v>
      </c>
      <c r="BG282" s="111">
        <f>IF(N282="zákl. prenesená",J282,0)</f>
        <v>0</v>
      </c>
      <c r="BH282" s="111">
        <f>IF(N282="zníž. prenesená",J282,0)</f>
        <v>0</v>
      </c>
      <c r="BI282" s="111">
        <f>IF(N282="nulová",J282,0)</f>
        <v>0</v>
      </c>
      <c r="BJ282" s="1" t="s">
        <v>65</v>
      </c>
      <c r="BK282" s="111">
        <f>ROUND(I282*H282,2)</f>
        <v>0</v>
      </c>
      <c r="BL282" s="1" t="s">
        <v>174</v>
      </c>
      <c r="BM282" s="110" t="s">
        <v>317</v>
      </c>
    </row>
    <row r="283" spans="2:65" s="7" customFormat="1" ht="33" customHeight="1">
      <c r="B283" s="8"/>
      <c r="C283" s="99" t="s">
        <v>196</v>
      </c>
      <c r="D283" s="99" t="s">
        <v>94</v>
      </c>
      <c r="E283" s="100" t="s">
        <v>318</v>
      </c>
      <c r="F283" s="101" t="s">
        <v>319</v>
      </c>
      <c r="G283" s="102" t="s">
        <v>123</v>
      </c>
      <c r="H283" s="103">
        <v>38.94</v>
      </c>
      <c r="I283" s="104"/>
      <c r="J283" s="105">
        <f>ROUND(I283*H283,2)</f>
        <v>0</v>
      </c>
      <c r="K283" s="106"/>
      <c r="L283" s="8"/>
      <c r="M283" s="107" t="s">
        <v>8</v>
      </c>
      <c r="N283" s="61" t="s">
        <v>31</v>
      </c>
      <c r="P283" s="108">
        <f>O283*H283</f>
        <v>0</v>
      </c>
      <c r="Q283" s="108">
        <v>6.0999999999999997E-4</v>
      </c>
      <c r="R283" s="108">
        <f>Q283*H283</f>
        <v>2.3753399999999997E-2</v>
      </c>
      <c r="S283" s="108">
        <v>0</v>
      </c>
      <c r="T283" s="109">
        <f>S283*H283</f>
        <v>0</v>
      </c>
      <c r="AR283" s="110" t="s">
        <v>174</v>
      </c>
      <c r="AT283" s="110" t="s">
        <v>94</v>
      </c>
      <c r="AU283" s="110" t="s">
        <v>65</v>
      </c>
      <c r="AY283" s="1" t="s">
        <v>92</v>
      </c>
      <c r="BE283" s="111">
        <f>IF(N283="základná",J283,0)</f>
        <v>0</v>
      </c>
      <c r="BF283" s="111">
        <f>IF(N283="znížená",J283,0)</f>
        <v>0</v>
      </c>
      <c r="BG283" s="111">
        <f>IF(N283="zákl. prenesená",J283,0)</f>
        <v>0</v>
      </c>
      <c r="BH283" s="111">
        <f>IF(N283="zníž. prenesená",J283,0)</f>
        <v>0</v>
      </c>
      <c r="BI283" s="111">
        <f>IF(N283="nulová",J283,0)</f>
        <v>0</v>
      </c>
      <c r="BJ283" s="1" t="s">
        <v>65</v>
      </c>
      <c r="BK283" s="111">
        <f>ROUND(I283*H283,2)</f>
        <v>0</v>
      </c>
      <c r="BL283" s="1" t="s">
        <v>174</v>
      </c>
      <c r="BM283" s="110" t="s">
        <v>320</v>
      </c>
    </row>
    <row r="284" spans="2:65" s="112" customFormat="1" ht="12">
      <c r="B284" s="113"/>
      <c r="D284" s="114" t="s">
        <v>115</v>
      </c>
      <c r="E284" s="115" t="s">
        <v>8</v>
      </c>
      <c r="F284" s="116" t="s">
        <v>321</v>
      </c>
      <c r="H284" s="117">
        <v>15.84</v>
      </c>
      <c r="I284" s="118"/>
      <c r="L284" s="113"/>
      <c r="M284" s="119"/>
      <c r="T284" s="120"/>
      <c r="AT284" s="115" t="s">
        <v>115</v>
      </c>
      <c r="AU284" s="115" t="s">
        <v>65</v>
      </c>
      <c r="AV284" s="112" t="s">
        <v>65</v>
      </c>
      <c r="AW284" s="112" t="s">
        <v>117</v>
      </c>
      <c r="AX284" s="112" t="s">
        <v>1</v>
      </c>
      <c r="AY284" s="115" t="s">
        <v>92</v>
      </c>
    </row>
    <row r="285" spans="2:65" s="112" customFormat="1" ht="12">
      <c r="B285" s="113"/>
      <c r="D285" s="114" t="s">
        <v>115</v>
      </c>
      <c r="E285" s="115" t="s">
        <v>8</v>
      </c>
      <c r="F285" s="116" t="s">
        <v>322</v>
      </c>
      <c r="H285" s="117">
        <v>9.24</v>
      </c>
      <c r="I285" s="118"/>
      <c r="L285" s="113"/>
      <c r="M285" s="119"/>
      <c r="T285" s="120"/>
      <c r="AT285" s="115" t="s">
        <v>115</v>
      </c>
      <c r="AU285" s="115" t="s">
        <v>65</v>
      </c>
      <c r="AV285" s="112" t="s">
        <v>65</v>
      </c>
      <c r="AW285" s="112" t="s">
        <v>117</v>
      </c>
      <c r="AX285" s="112" t="s">
        <v>1</v>
      </c>
      <c r="AY285" s="115" t="s">
        <v>92</v>
      </c>
    </row>
    <row r="286" spans="2:65" s="112" customFormat="1" ht="12">
      <c r="B286" s="113"/>
      <c r="D286" s="114" t="s">
        <v>115</v>
      </c>
      <c r="E286" s="115" t="s">
        <v>8</v>
      </c>
      <c r="F286" s="116" t="s">
        <v>323</v>
      </c>
      <c r="H286" s="117">
        <v>8.58</v>
      </c>
      <c r="I286" s="118"/>
      <c r="L286" s="113"/>
      <c r="M286" s="119"/>
      <c r="T286" s="120"/>
      <c r="AT286" s="115" t="s">
        <v>115</v>
      </c>
      <c r="AU286" s="115" t="s">
        <v>65</v>
      </c>
      <c r="AV286" s="112" t="s">
        <v>65</v>
      </c>
      <c r="AW286" s="112" t="s">
        <v>117</v>
      </c>
      <c r="AX286" s="112" t="s">
        <v>1</v>
      </c>
      <c r="AY286" s="115" t="s">
        <v>92</v>
      </c>
    </row>
    <row r="287" spans="2:65" s="112" customFormat="1" ht="12">
      <c r="B287" s="113"/>
      <c r="D287" s="114" t="s">
        <v>115</v>
      </c>
      <c r="E287" s="115" t="s">
        <v>8</v>
      </c>
      <c r="F287" s="116" t="s">
        <v>324</v>
      </c>
      <c r="H287" s="117">
        <v>5.28</v>
      </c>
      <c r="I287" s="118"/>
      <c r="L287" s="113"/>
      <c r="M287" s="119"/>
      <c r="T287" s="120"/>
      <c r="AT287" s="115" t="s">
        <v>115</v>
      </c>
      <c r="AU287" s="115" t="s">
        <v>65</v>
      </c>
      <c r="AV287" s="112" t="s">
        <v>65</v>
      </c>
      <c r="AW287" s="112" t="s">
        <v>117</v>
      </c>
      <c r="AX287" s="112" t="s">
        <v>1</v>
      </c>
      <c r="AY287" s="115" t="s">
        <v>92</v>
      </c>
    </row>
    <row r="288" spans="2:65" s="121" customFormat="1" ht="12">
      <c r="B288" s="122"/>
      <c r="D288" s="114" t="s">
        <v>115</v>
      </c>
      <c r="E288" s="123" t="s">
        <v>8</v>
      </c>
      <c r="F288" s="124" t="s">
        <v>119</v>
      </c>
      <c r="H288" s="125">
        <v>38.94</v>
      </c>
      <c r="I288" s="126"/>
      <c r="L288" s="122"/>
      <c r="M288" s="127"/>
      <c r="T288" s="128"/>
      <c r="AT288" s="123" t="s">
        <v>115</v>
      </c>
      <c r="AU288" s="123" t="s">
        <v>65</v>
      </c>
      <c r="AV288" s="121" t="s">
        <v>98</v>
      </c>
      <c r="AW288" s="121" t="s">
        <v>117</v>
      </c>
      <c r="AX288" s="121" t="s">
        <v>91</v>
      </c>
      <c r="AY288" s="123" t="s">
        <v>92</v>
      </c>
    </row>
    <row r="289" spans="2:65" s="7" customFormat="1" ht="24.25" customHeight="1">
      <c r="B289" s="8"/>
      <c r="C289" s="136" t="s">
        <v>325</v>
      </c>
      <c r="D289" s="136" t="s">
        <v>193</v>
      </c>
      <c r="E289" s="137" t="s">
        <v>326</v>
      </c>
      <c r="F289" s="138" t="s">
        <v>327</v>
      </c>
      <c r="G289" s="139" t="s">
        <v>123</v>
      </c>
      <c r="H289" s="140">
        <v>38.94</v>
      </c>
      <c r="I289" s="141"/>
      <c r="J289" s="142">
        <f>ROUND(I289*H289,2)</f>
        <v>0</v>
      </c>
      <c r="K289" s="143"/>
      <c r="L289" s="144"/>
      <c r="M289" s="145" t="s">
        <v>8</v>
      </c>
      <c r="N289" s="146" t="s">
        <v>31</v>
      </c>
      <c r="P289" s="108">
        <f>O289*H289</f>
        <v>0</v>
      </c>
      <c r="Q289" s="108">
        <v>2.7E-2</v>
      </c>
      <c r="R289" s="108">
        <f>Q289*H289</f>
        <v>1.05138</v>
      </c>
      <c r="S289" s="108">
        <v>0</v>
      </c>
      <c r="T289" s="109">
        <f>S289*H289</f>
        <v>0</v>
      </c>
      <c r="AR289" s="110" t="s">
        <v>196</v>
      </c>
      <c r="AT289" s="110" t="s">
        <v>193</v>
      </c>
      <c r="AU289" s="110" t="s">
        <v>65</v>
      </c>
      <c r="AY289" s="1" t="s">
        <v>92</v>
      </c>
      <c r="BE289" s="111">
        <f>IF(N289="základná",J289,0)</f>
        <v>0</v>
      </c>
      <c r="BF289" s="111">
        <f>IF(N289="znížená",J289,0)</f>
        <v>0</v>
      </c>
      <c r="BG289" s="111">
        <f>IF(N289="zákl. prenesená",J289,0)</f>
        <v>0</v>
      </c>
      <c r="BH289" s="111">
        <f>IF(N289="zníž. prenesená",J289,0)</f>
        <v>0</v>
      </c>
      <c r="BI289" s="111">
        <f>IF(N289="nulová",J289,0)</f>
        <v>0</v>
      </c>
      <c r="BJ289" s="1" t="s">
        <v>65</v>
      </c>
      <c r="BK289" s="111">
        <f>ROUND(I289*H289,2)</f>
        <v>0</v>
      </c>
      <c r="BL289" s="1" t="s">
        <v>174</v>
      </c>
      <c r="BM289" s="110" t="s">
        <v>328</v>
      </c>
    </row>
    <row r="290" spans="2:65" s="7" customFormat="1" ht="21.75" customHeight="1">
      <c r="B290" s="8"/>
      <c r="C290" s="99" t="s">
        <v>329</v>
      </c>
      <c r="D290" s="99" t="s">
        <v>94</v>
      </c>
      <c r="E290" s="100" t="s">
        <v>330</v>
      </c>
      <c r="F290" s="101" t="s">
        <v>331</v>
      </c>
      <c r="G290" s="102" t="s">
        <v>332</v>
      </c>
      <c r="H290" s="103">
        <v>3</v>
      </c>
      <c r="I290" s="104"/>
      <c r="J290" s="105">
        <f>ROUND(I290*H290,2)</f>
        <v>0</v>
      </c>
      <c r="K290" s="106"/>
      <c r="L290" s="8"/>
      <c r="M290" s="107" t="s">
        <v>8</v>
      </c>
      <c r="N290" s="61" t="s">
        <v>31</v>
      </c>
      <c r="P290" s="108">
        <f>O290*H290</f>
        <v>0</v>
      </c>
      <c r="Q290" s="108">
        <v>8.2620000000000002E-4</v>
      </c>
      <c r="R290" s="108">
        <f>Q290*H290</f>
        <v>2.4786000000000001E-3</v>
      </c>
      <c r="S290" s="108">
        <v>0</v>
      </c>
      <c r="T290" s="109">
        <f>S290*H290</f>
        <v>0</v>
      </c>
      <c r="AR290" s="110" t="s">
        <v>174</v>
      </c>
      <c r="AT290" s="110" t="s">
        <v>94</v>
      </c>
      <c r="AU290" s="110" t="s">
        <v>65</v>
      </c>
      <c r="AY290" s="1" t="s">
        <v>92</v>
      </c>
      <c r="BE290" s="111">
        <f>IF(N290="základná",J290,0)</f>
        <v>0</v>
      </c>
      <c r="BF290" s="111">
        <f>IF(N290="znížená",J290,0)</f>
        <v>0</v>
      </c>
      <c r="BG290" s="111">
        <f>IF(N290="zákl. prenesená",J290,0)</f>
        <v>0</v>
      </c>
      <c r="BH290" s="111">
        <f>IF(N290="zníž. prenesená",J290,0)</f>
        <v>0</v>
      </c>
      <c r="BI290" s="111">
        <f>IF(N290="nulová",J290,0)</f>
        <v>0</v>
      </c>
      <c r="BJ290" s="1" t="s">
        <v>65</v>
      </c>
      <c r="BK290" s="111">
        <f>ROUND(I290*H290,2)</f>
        <v>0</v>
      </c>
      <c r="BL290" s="1" t="s">
        <v>174</v>
      </c>
      <c r="BM290" s="110" t="s">
        <v>333</v>
      </c>
    </row>
    <row r="291" spans="2:65" s="7" customFormat="1" ht="24.25" customHeight="1">
      <c r="B291" s="8"/>
      <c r="C291" s="99" t="s">
        <v>334</v>
      </c>
      <c r="D291" s="99" t="s">
        <v>94</v>
      </c>
      <c r="E291" s="100" t="s">
        <v>335</v>
      </c>
      <c r="F291" s="101" t="s">
        <v>336</v>
      </c>
      <c r="G291" s="102" t="s">
        <v>278</v>
      </c>
      <c r="H291" s="147"/>
      <c r="I291" s="104"/>
      <c r="J291" s="105">
        <f>ROUND(I291*H291,2)</f>
        <v>0</v>
      </c>
      <c r="K291" s="106"/>
      <c r="L291" s="8"/>
      <c r="M291" s="107" t="s">
        <v>8</v>
      </c>
      <c r="N291" s="61" t="s">
        <v>31</v>
      </c>
      <c r="P291" s="108">
        <f>O291*H291</f>
        <v>0</v>
      </c>
      <c r="Q291" s="108">
        <v>0</v>
      </c>
      <c r="R291" s="108">
        <f>Q291*H291</f>
        <v>0</v>
      </c>
      <c r="S291" s="108">
        <v>0</v>
      </c>
      <c r="T291" s="109">
        <f>S291*H291</f>
        <v>0</v>
      </c>
      <c r="AR291" s="110" t="s">
        <v>174</v>
      </c>
      <c r="AT291" s="110" t="s">
        <v>94</v>
      </c>
      <c r="AU291" s="110" t="s">
        <v>65</v>
      </c>
      <c r="AY291" s="1" t="s">
        <v>92</v>
      </c>
      <c r="BE291" s="111">
        <f>IF(N291="základná",J291,0)</f>
        <v>0</v>
      </c>
      <c r="BF291" s="111">
        <f>IF(N291="znížená",J291,0)</f>
        <v>0</v>
      </c>
      <c r="BG291" s="111">
        <f>IF(N291="zákl. prenesená",J291,0)</f>
        <v>0</v>
      </c>
      <c r="BH291" s="111">
        <f>IF(N291="zníž. prenesená",J291,0)</f>
        <v>0</v>
      </c>
      <c r="BI291" s="111">
        <f>IF(N291="nulová",J291,0)</f>
        <v>0</v>
      </c>
      <c r="BJ291" s="1" t="s">
        <v>65</v>
      </c>
      <c r="BK291" s="111">
        <f>ROUND(I291*H291,2)</f>
        <v>0</v>
      </c>
      <c r="BL291" s="1" t="s">
        <v>174</v>
      </c>
      <c r="BM291" s="110" t="s">
        <v>337</v>
      </c>
    </row>
    <row r="292" spans="2:65" s="86" customFormat="1" ht="23" customHeight="1">
      <c r="B292" s="87"/>
      <c r="D292" s="88" t="s">
        <v>88</v>
      </c>
      <c r="E292" s="97" t="s">
        <v>338</v>
      </c>
      <c r="F292" s="97" t="s">
        <v>339</v>
      </c>
      <c r="I292" s="90"/>
      <c r="J292" s="98">
        <f>BK292</f>
        <v>0</v>
      </c>
      <c r="L292" s="87"/>
      <c r="M292" s="92"/>
      <c r="P292" s="93">
        <f>SUM(P293:P297)</f>
        <v>0</v>
      </c>
      <c r="R292" s="93">
        <f>SUM(R293:R297)</f>
        <v>0.31505759999999999</v>
      </c>
      <c r="T292" s="94">
        <f>SUM(T293:T297)</f>
        <v>0</v>
      </c>
      <c r="AR292" s="88" t="s">
        <v>65</v>
      </c>
      <c r="AT292" s="95" t="s">
        <v>88</v>
      </c>
      <c r="AU292" s="95" t="s">
        <v>91</v>
      </c>
      <c r="AY292" s="88" t="s">
        <v>92</v>
      </c>
      <c r="BK292" s="96">
        <f>SUM(BK293:BK297)</f>
        <v>0</v>
      </c>
    </row>
    <row r="293" spans="2:65" s="7" customFormat="1" ht="16.5" customHeight="1">
      <c r="B293" s="8"/>
      <c r="C293" s="99" t="s">
        <v>340</v>
      </c>
      <c r="D293" s="99" t="s">
        <v>94</v>
      </c>
      <c r="E293" s="100" t="s">
        <v>341</v>
      </c>
      <c r="F293" s="101" t="s">
        <v>342</v>
      </c>
      <c r="G293" s="102" t="s">
        <v>123</v>
      </c>
      <c r="H293" s="103">
        <v>137.69999999999999</v>
      </c>
      <c r="I293" s="104"/>
      <c r="J293" s="105">
        <f>ROUND(I293*H293,2)</f>
        <v>0</v>
      </c>
      <c r="K293" s="106"/>
      <c r="L293" s="8"/>
      <c r="M293" s="107" t="s">
        <v>8</v>
      </c>
      <c r="N293" s="61" t="s">
        <v>31</v>
      </c>
      <c r="P293" s="108">
        <f>O293*H293</f>
        <v>0</v>
      </c>
      <c r="Q293" s="108">
        <v>1.46E-4</v>
      </c>
      <c r="R293" s="108">
        <f>Q293*H293</f>
        <v>2.0104199999999999E-2</v>
      </c>
      <c r="S293" s="108">
        <v>0</v>
      </c>
      <c r="T293" s="109">
        <f>S293*H293</f>
        <v>0</v>
      </c>
      <c r="AR293" s="110" t="s">
        <v>174</v>
      </c>
      <c r="AT293" s="110" t="s">
        <v>94</v>
      </c>
      <c r="AU293" s="110" t="s">
        <v>65</v>
      </c>
      <c r="AY293" s="1" t="s">
        <v>92</v>
      </c>
      <c r="BE293" s="111">
        <f>IF(N293="základná",J293,0)</f>
        <v>0</v>
      </c>
      <c r="BF293" s="111">
        <f>IF(N293="znížená",J293,0)</f>
        <v>0</v>
      </c>
      <c r="BG293" s="111">
        <f>IF(N293="zákl. prenesená",J293,0)</f>
        <v>0</v>
      </c>
      <c r="BH293" s="111">
        <f>IF(N293="zníž. prenesená",J293,0)</f>
        <v>0</v>
      </c>
      <c r="BI293" s="111">
        <f>IF(N293="nulová",J293,0)</f>
        <v>0</v>
      </c>
      <c r="BJ293" s="1" t="s">
        <v>65</v>
      </c>
      <c r="BK293" s="111">
        <f>ROUND(I293*H293,2)</f>
        <v>0</v>
      </c>
      <c r="BL293" s="1" t="s">
        <v>174</v>
      </c>
      <c r="BM293" s="110" t="s">
        <v>343</v>
      </c>
    </row>
    <row r="294" spans="2:65" s="112" customFormat="1" ht="12">
      <c r="B294" s="113"/>
      <c r="D294" s="114" t="s">
        <v>115</v>
      </c>
      <c r="E294" s="115" t="s">
        <v>8</v>
      </c>
      <c r="F294" s="116" t="s">
        <v>344</v>
      </c>
      <c r="H294" s="117">
        <v>137.69999999999999</v>
      </c>
      <c r="I294" s="118"/>
      <c r="L294" s="113"/>
      <c r="M294" s="119"/>
      <c r="T294" s="120"/>
      <c r="AT294" s="115" t="s">
        <v>115</v>
      </c>
      <c r="AU294" s="115" t="s">
        <v>65</v>
      </c>
      <c r="AV294" s="112" t="s">
        <v>65</v>
      </c>
      <c r="AW294" s="112" t="s">
        <v>117</v>
      </c>
      <c r="AX294" s="112" t="s">
        <v>91</v>
      </c>
      <c r="AY294" s="115" t="s">
        <v>92</v>
      </c>
    </row>
    <row r="295" spans="2:65" s="7" customFormat="1" ht="16.5" customHeight="1">
      <c r="B295" s="8"/>
      <c r="C295" s="136" t="s">
        <v>345</v>
      </c>
      <c r="D295" s="136" t="s">
        <v>193</v>
      </c>
      <c r="E295" s="137" t="s">
        <v>346</v>
      </c>
      <c r="F295" s="138" t="s">
        <v>347</v>
      </c>
      <c r="G295" s="139" t="s">
        <v>123</v>
      </c>
      <c r="H295" s="140">
        <v>140.45400000000001</v>
      </c>
      <c r="I295" s="141"/>
      <c r="J295" s="142">
        <f>ROUND(I295*H295,2)</f>
        <v>0</v>
      </c>
      <c r="K295" s="143"/>
      <c r="L295" s="144"/>
      <c r="M295" s="145" t="s">
        <v>8</v>
      </c>
      <c r="N295" s="146" t="s">
        <v>31</v>
      </c>
      <c r="P295" s="108">
        <f>O295*H295</f>
        <v>0</v>
      </c>
      <c r="Q295" s="108">
        <v>2.0999999999999999E-3</v>
      </c>
      <c r="R295" s="108">
        <f>Q295*H295</f>
        <v>0.29495339999999998</v>
      </c>
      <c r="S295" s="108">
        <v>0</v>
      </c>
      <c r="T295" s="109">
        <f>S295*H295</f>
        <v>0</v>
      </c>
      <c r="AR295" s="110" t="s">
        <v>196</v>
      </c>
      <c r="AT295" s="110" t="s">
        <v>193</v>
      </c>
      <c r="AU295" s="110" t="s">
        <v>65</v>
      </c>
      <c r="AY295" s="1" t="s">
        <v>92</v>
      </c>
      <c r="BE295" s="111">
        <f>IF(N295="základná",J295,0)</f>
        <v>0</v>
      </c>
      <c r="BF295" s="111">
        <f>IF(N295="znížená",J295,0)</f>
        <v>0</v>
      </c>
      <c r="BG295" s="111">
        <f>IF(N295="zákl. prenesená",J295,0)</f>
        <v>0</v>
      </c>
      <c r="BH295" s="111">
        <f>IF(N295="zníž. prenesená",J295,0)</f>
        <v>0</v>
      </c>
      <c r="BI295" s="111">
        <f>IF(N295="nulová",J295,0)</f>
        <v>0</v>
      </c>
      <c r="BJ295" s="1" t="s">
        <v>65</v>
      </c>
      <c r="BK295" s="111">
        <f>ROUND(I295*H295,2)</f>
        <v>0</v>
      </c>
      <c r="BL295" s="1" t="s">
        <v>174</v>
      </c>
      <c r="BM295" s="110" t="s">
        <v>348</v>
      </c>
    </row>
    <row r="296" spans="2:65" s="112" customFormat="1" ht="12">
      <c r="B296" s="113"/>
      <c r="D296" s="114" t="s">
        <v>115</v>
      </c>
      <c r="F296" s="116" t="s">
        <v>349</v>
      </c>
      <c r="H296" s="117">
        <v>140.45400000000001</v>
      </c>
      <c r="I296" s="118"/>
      <c r="L296" s="113"/>
      <c r="M296" s="119"/>
      <c r="T296" s="120"/>
      <c r="AT296" s="115" t="s">
        <v>115</v>
      </c>
      <c r="AU296" s="115" t="s">
        <v>65</v>
      </c>
      <c r="AV296" s="112" t="s">
        <v>65</v>
      </c>
      <c r="AW296" s="112" t="s">
        <v>4</v>
      </c>
      <c r="AX296" s="112" t="s">
        <v>91</v>
      </c>
      <c r="AY296" s="115" t="s">
        <v>92</v>
      </c>
    </row>
    <row r="297" spans="2:65" s="7" customFormat="1" ht="24.25" customHeight="1">
      <c r="B297" s="8"/>
      <c r="C297" s="99" t="s">
        <v>350</v>
      </c>
      <c r="D297" s="99" t="s">
        <v>94</v>
      </c>
      <c r="E297" s="100" t="s">
        <v>351</v>
      </c>
      <c r="F297" s="101" t="s">
        <v>352</v>
      </c>
      <c r="G297" s="102" t="s">
        <v>278</v>
      </c>
      <c r="H297" s="147"/>
      <c r="I297" s="104"/>
      <c r="J297" s="105">
        <f>ROUND(I297*H297,2)</f>
        <v>0</v>
      </c>
      <c r="K297" s="106"/>
      <c r="L297" s="8"/>
      <c r="M297" s="107" t="s">
        <v>8</v>
      </c>
      <c r="N297" s="61" t="s">
        <v>31</v>
      </c>
      <c r="P297" s="108">
        <f>O297*H297</f>
        <v>0</v>
      </c>
      <c r="Q297" s="108">
        <v>0</v>
      </c>
      <c r="R297" s="108">
        <f>Q297*H297</f>
        <v>0</v>
      </c>
      <c r="S297" s="108">
        <v>0</v>
      </c>
      <c r="T297" s="109">
        <f>S297*H297</f>
        <v>0</v>
      </c>
      <c r="AR297" s="110" t="s">
        <v>174</v>
      </c>
      <c r="AT297" s="110" t="s">
        <v>94</v>
      </c>
      <c r="AU297" s="110" t="s">
        <v>65</v>
      </c>
      <c r="AY297" s="1" t="s">
        <v>92</v>
      </c>
      <c r="BE297" s="111">
        <f>IF(N297="základná",J297,0)</f>
        <v>0</v>
      </c>
      <c r="BF297" s="111">
        <f>IF(N297="znížená",J297,0)</f>
        <v>0</v>
      </c>
      <c r="BG297" s="111">
        <f>IF(N297="zákl. prenesená",J297,0)</f>
        <v>0</v>
      </c>
      <c r="BH297" s="111">
        <f>IF(N297="zníž. prenesená",J297,0)</f>
        <v>0</v>
      </c>
      <c r="BI297" s="111">
        <f>IF(N297="nulová",J297,0)</f>
        <v>0</v>
      </c>
      <c r="BJ297" s="1" t="s">
        <v>65</v>
      </c>
      <c r="BK297" s="111">
        <f>ROUND(I297*H297,2)</f>
        <v>0</v>
      </c>
      <c r="BL297" s="1" t="s">
        <v>174</v>
      </c>
      <c r="BM297" s="110" t="s">
        <v>353</v>
      </c>
    </row>
    <row r="298" spans="2:65" s="86" customFormat="1" ht="23" customHeight="1">
      <c r="B298" s="87"/>
      <c r="D298" s="88" t="s">
        <v>88</v>
      </c>
      <c r="E298" s="97" t="s">
        <v>354</v>
      </c>
      <c r="F298" s="97" t="s">
        <v>355</v>
      </c>
      <c r="I298" s="90"/>
      <c r="J298" s="98">
        <f>BK298</f>
        <v>0</v>
      </c>
      <c r="L298" s="87"/>
      <c r="M298" s="92"/>
      <c r="P298" s="93">
        <f>SUM(P299:P342)</f>
        <v>0</v>
      </c>
      <c r="R298" s="93">
        <f>SUM(R299:R342)</f>
        <v>0.32258759000000004</v>
      </c>
      <c r="T298" s="94">
        <f>SUM(T299:T342)</f>
        <v>0</v>
      </c>
      <c r="AR298" s="88" t="s">
        <v>65</v>
      </c>
      <c r="AT298" s="95" t="s">
        <v>88</v>
      </c>
      <c r="AU298" s="95" t="s">
        <v>91</v>
      </c>
      <c r="AY298" s="88" t="s">
        <v>92</v>
      </c>
      <c r="BK298" s="96">
        <f>SUM(BK299:BK342)</f>
        <v>0</v>
      </c>
    </row>
    <row r="299" spans="2:65" s="7" customFormat="1" ht="24.25" customHeight="1">
      <c r="B299" s="8"/>
      <c r="C299" s="99" t="s">
        <v>356</v>
      </c>
      <c r="D299" s="99" t="s">
        <v>94</v>
      </c>
      <c r="E299" s="100" t="s">
        <v>357</v>
      </c>
      <c r="F299" s="101" t="s">
        <v>358</v>
      </c>
      <c r="G299" s="102" t="s">
        <v>123</v>
      </c>
      <c r="H299" s="103">
        <v>1112.3710000000001</v>
      </c>
      <c r="I299" s="104"/>
      <c r="J299" s="105">
        <f>ROUND(I299*H299,2)</f>
        <v>0</v>
      </c>
      <c r="K299" s="106"/>
      <c r="L299" s="8"/>
      <c r="M299" s="107" t="s">
        <v>8</v>
      </c>
      <c r="N299" s="61" t="s">
        <v>31</v>
      </c>
      <c r="P299" s="108">
        <f>O299*H299</f>
        <v>0</v>
      </c>
      <c r="Q299" s="108">
        <v>2.9E-4</v>
      </c>
      <c r="R299" s="108">
        <f>Q299*H299</f>
        <v>0.32258759000000004</v>
      </c>
      <c r="S299" s="108">
        <v>0</v>
      </c>
      <c r="T299" s="109">
        <f>S299*H299</f>
        <v>0</v>
      </c>
      <c r="AR299" s="110" t="s">
        <v>174</v>
      </c>
      <c r="AT299" s="110" t="s">
        <v>94</v>
      </c>
      <c r="AU299" s="110" t="s">
        <v>65</v>
      </c>
      <c r="AY299" s="1" t="s">
        <v>92</v>
      </c>
      <c r="BE299" s="111">
        <f>IF(N299="základná",J299,0)</f>
        <v>0</v>
      </c>
      <c r="BF299" s="111">
        <f>IF(N299="znížená",J299,0)</f>
        <v>0</v>
      </c>
      <c r="BG299" s="111">
        <f>IF(N299="zákl. prenesená",J299,0)</f>
        <v>0</v>
      </c>
      <c r="BH299" s="111">
        <f>IF(N299="zníž. prenesená",J299,0)</f>
        <v>0</v>
      </c>
      <c r="BI299" s="111">
        <f>IF(N299="nulová",J299,0)</f>
        <v>0</v>
      </c>
      <c r="BJ299" s="1" t="s">
        <v>65</v>
      </c>
      <c r="BK299" s="111">
        <f>ROUND(I299*H299,2)</f>
        <v>0</v>
      </c>
      <c r="BL299" s="1" t="s">
        <v>174</v>
      </c>
      <c r="BM299" s="110" t="s">
        <v>359</v>
      </c>
    </row>
    <row r="300" spans="2:65" s="129" customFormat="1" ht="12">
      <c r="B300" s="130"/>
      <c r="D300" s="114" t="s">
        <v>115</v>
      </c>
      <c r="E300" s="131" t="s">
        <v>8</v>
      </c>
      <c r="F300" s="132" t="s">
        <v>205</v>
      </c>
      <c r="H300" s="131" t="s">
        <v>8</v>
      </c>
      <c r="I300" s="133"/>
      <c r="L300" s="130"/>
      <c r="M300" s="134"/>
      <c r="T300" s="135"/>
      <c r="AT300" s="131" t="s">
        <v>115</v>
      </c>
      <c r="AU300" s="131" t="s">
        <v>65</v>
      </c>
      <c r="AV300" s="129" t="s">
        <v>91</v>
      </c>
      <c r="AW300" s="129" t="s">
        <v>117</v>
      </c>
      <c r="AX300" s="129" t="s">
        <v>1</v>
      </c>
      <c r="AY300" s="131" t="s">
        <v>92</v>
      </c>
    </row>
    <row r="301" spans="2:65" s="112" customFormat="1" ht="12">
      <c r="B301" s="113"/>
      <c r="D301" s="114" t="s">
        <v>115</v>
      </c>
      <c r="E301" s="115" t="s">
        <v>8</v>
      </c>
      <c r="F301" s="116" t="s">
        <v>360</v>
      </c>
      <c r="H301" s="117">
        <v>17.5</v>
      </c>
      <c r="I301" s="118"/>
      <c r="L301" s="113"/>
      <c r="M301" s="119"/>
      <c r="T301" s="120"/>
      <c r="AT301" s="115" t="s">
        <v>115</v>
      </c>
      <c r="AU301" s="115" t="s">
        <v>65</v>
      </c>
      <c r="AV301" s="112" t="s">
        <v>65</v>
      </c>
      <c r="AW301" s="112" t="s">
        <v>117</v>
      </c>
      <c r="AX301" s="112" t="s">
        <v>1</v>
      </c>
      <c r="AY301" s="115" t="s">
        <v>92</v>
      </c>
    </row>
    <row r="302" spans="2:65" s="129" customFormat="1" ht="12">
      <c r="B302" s="130"/>
      <c r="D302" s="114" t="s">
        <v>115</v>
      </c>
      <c r="E302" s="131" t="s">
        <v>8</v>
      </c>
      <c r="F302" s="132" t="s">
        <v>207</v>
      </c>
      <c r="H302" s="131" t="s">
        <v>8</v>
      </c>
      <c r="I302" s="133"/>
      <c r="L302" s="130"/>
      <c r="M302" s="134"/>
      <c r="T302" s="135"/>
      <c r="AT302" s="131" t="s">
        <v>115</v>
      </c>
      <c r="AU302" s="131" t="s">
        <v>65</v>
      </c>
      <c r="AV302" s="129" t="s">
        <v>91</v>
      </c>
      <c r="AW302" s="129" t="s">
        <v>117</v>
      </c>
      <c r="AX302" s="129" t="s">
        <v>1</v>
      </c>
      <c r="AY302" s="131" t="s">
        <v>92</v>
      </c>
    </row>
    <row r="303" spans="2:65" s="112" customFormat="1" ht="12">
      <c r="B303" s="113"/>
      <c r="D303" s="114" t="s">
        <v>115</v>
      </c>
      <c r="E303" s="115" t="s">
        <v>8</v>
      </c>
      <c r="F303" s="116" t="s">
        <v>361</v>
      </c>
      <c r="H303" s="117">
        <v>4.8</v>
      </c>
      <c r="I303" s="118"/>
      <c r="L303" s="113"/>
      <c r="M303" s="119"/>
      <c r="T303" s="120"/>
      <c r="AT303" s="115" t="s">
        <v>115</v>
      </c>
      <c r="AU303" s="115" t="s">
        <v>65</v>
      </c>
      <c r="AV303" s="112" t="s">
        <v>65</v>
      </c>
      <c r="AW303" s="112" t="s">
        <v>117</v>
      </c>
      <c r="AX303" s="112" t="s">
        <v>1</v>
      </c>
      <c r="AY303" s="115" t="s">
        <v>92</v>
      </c>
    </row>
    <row r="304" spans="2:65" s="129" customFormat="1" ht="12">
      <c r="B304" s="130"/>
      <c r="D304" s="114" t="s">
        <v>115</v>
      </c>
      <c r="E304" s="131" t="s">
        <v>8</v>
      </c>
      <c r="F304" s="132" t="s">
        <v>213</v>
      </c>
      <c r="H304" s="131" t="s">
        <v>8</v>
      </c>
      <c r="I304" s="133"/>
      <c r="L304" s="130"/>
      <c r="M304" s="134"/>
      <c r="T304" s="135"/>
      <c r="AT304" s="131" t="s">
        <v>115</v>
      </c>
      <c r="AU304" s="131" t="s">
        <v>65</v>
      </c>
      <c r="AV304" s="129" t="s">
        <v>91</v>
      </c>
      <c r="AW304" s="129" t="s">
        <v>117</v>
      </c>
      <c r="AX304" s="129" t="s">
        <v>1</v>
      </c>
      <c r="AY304" s="131" t="s">
        <v>92</v>
      </c>
    </row>
    <row r="305" spans="2:51" s="112" customFormat="1" ht="12">
      <c r="B305" s="113"/>
      <c r="D305" s="114" t="s">
        <v>115</v>
      </c>
      <c r="E305" s="115" t="s">
        <v>8</v>
      </c>
      <c r="F305" s="116" t="s">
        <v>362</v>
      </c>
      <c r="H305" s="117">
        <v>21.28</v>
      </c>
      <c r="I305" s="118"/>
      <c r="L305" s="113"/>
      <c r="M305" s="119"/>
      <c r="T305" s="120"/>
      <c r="AT305" s="115" t="s">
        <v>115</v>
      </c>
      <c r="AU305" s="115" t="s">
        <v>65</v>
      </c>
      <c r="AV305" s="112" t="s">
        <v>65</v>
      </c>
      <c r="AW305" s="112" t="s">
        <v>117</v>
      </c>
      <c r="AX305" s="112" t="s">
        <v>1</v>
      </c>
      <c r="AY305" s="115" t="s">
        <v>92</v>
      </c>
    </row>
    <row r="306" spans="2:51" s="129" customFormat="1" ht="12">
      <c r="B306" s="130"/>
      <c r="D306" s="114" t="s">
        <v>115</v>
      </c>
      <c r="E306" s="131" t="s">
        <v>8</v>
      </c>
      <c r="F306" s="132" t="s">
        <v>215</v>
      </c>
      <c r="H306" s="131" t="s">
        <v>8</v>
      </c>
      <c r="I306" s="133"/>
      <c r="L306" s="130"/>
      <c r="M306" s="134"/>
      <c r="T306" s="135"/>
      <c r="AT306" s="131" t="s">
        <v>115</v>
      </c>
      <c r="AU306" s="131" t="s">
        <v>65</v>
      </c>
      <c r="AV306" s="129" t="s">
        <v>91</v>
      </c>
      <c r="AW306" s="129" t="s">
        <v>117</v>
      </c>
      <c r="AX306" s="129" t="s">
        <v>1</v>
      </c>
      <c r="AY306" s="131" t="s">
        <v>92</v>
      </c>
    </row>
    <row r="307" spans="2:51" s="112" customFormat="1" ht="12">
      <c r="B307" s="113"/>
      <c r="D307" s="114" t="s">
        <v>115</v>
      </c>
      <c r="E307" s="115" t="s">
        <v>8</v>
      </c>
      <c r="F307" s="116" t="s">
        <v>363</v>
      </c>
      <c r="H307" s="117">
        <v>5.4</v>
      </c>
      <c r="I307" s="118"/>
      <c r="L307" s="113"/>
      <c r="M307" s="119"/>
      <c r="T307" s="120"/>
      <c r="AT307" s="115" t="s">
        <v>115</v>
      </c>
      <c r="AU307" s="115" t="s">
        <v>65</v>
      </c>
      <c r="AV307" s="112" t="s">
        <v>65</v>
      </c>
      <c r="AW307" s="112" t="s">
        <v>117</v>
      </c>
      <c r="AX307" s="112" t="s">
        <v>1</v>
      </c>
      <c r="AY307" s="115" t="s">
        <v>92</v>
      </c>
    </row>
    <row r="308" spans="2:51" s="129" customFormat="1" ht="12">
      <c r="B308" s="130"/>
      <c r="D308" s="114" t="s">
        <v>115</v>
      </c>
      <c r="E308" s="131" t="s">
        <v>8</v>
      </c>
      <c r="F308" s="132" t="s">
        <v>217</v>
      </c>
      <c r="H308" s="131" t="s">
        <v>8</v>
      </c>
      <c r="I308" s="133"/>
      <c r="L308" s="130"/>
      <c r="M308" s="134"/>
      <c r="T308" s="135"/>
      <c r="AT308" s="131" t="s">
        <v>115</v>
      </c>
      <c r="AU308" s="131" t="s">
        <v>65</v>
      </c>
      <c r="AV308" s="129" t="s">
        <v>91</v>
      </c>
      <c r="AW308" s="129" t="s">
        <v>117</v>
      </c>
      <c r="AX308" s="129" t="s">
        <v>1</v>
      </c>
      <c r="AY308" s="131" t="s">
        <v>92</v>
      </c>
    </row>
    <row r="309" spans="2:51" s="112" customFormat="1" ht="12">
      <c r="B309" s="113"/>
      <c r="D309" s="114" t="s">
        <v>115</v>
      </c>
      <c r="E309" s="115" t="s">
        <v>8</v>
      </c>
      <c r="F309" s="116" t="s">
        <v>364</v>
      </c>
      <c r="H309" s="117">
        <v>12.96</v>
      </c>
      <c r="I309" s="118"/>
      <c r="L309" s="113"/>
      <c r="M309" s="119"/>
      <c r="T309" s="120"/>
      <c r="AT309" s="115" t="s">
        <v>115</v>
      </c>
      <c r="AU309" s="115" t="s">
        <v>65</v>
      </c>
      <c r="AV309" s="112" t="s">
        <v>65</v>
      </c>
      <c r="AW309" s="112" t="s">
        <v>117</v>
      </c>
      <c r="AX309" s="112" t="s">
        <v>1</v>
      </c>
      <c r="AY309" s="115" t="s">
        <v>92</v>
      </c>
    </row>
    <row r="310" spans="2:51" s="129" customFormat="1" ht="12">
      <c r="B310" s="130"/>
      <c r="D310" s="114" t="s">
        <v>115</v>
      </c>
      <c r="E310" s="131" t="s">
        <v>8</v>
      </c>
      <c r="F310" s="132" t="s">
        <v>219</v>
      </c>
      <c r="H310" s="131" t="s">
        <v>8</v>
      </c>
      <c r="I310" s="133"/>
      <c r="L310" s="130"/>
      <c r="M310" s="134"/>
      <c r="T310" s="135"/>
      <c r="AT310" s="131" t="s">
        <v>115</v>
      </c>
      <c r="AU310" s="131" t="s">
        <v>65</v>
      </c>
      <c r="AV310" s="129" t="s">
        <v>91</v>
      </c>
      <c r="AW310" s="129" t="s">
        <v>117</v>
      </c>
      <c r="AX310" s="129" t="s">
        <v>1</v>
      </c>
      <c r="AY310" s="131" t="s">
        <v>92</v>
      </c>
    </row>
    <row r="311" spans="2:51" s="112" customFormat="1" ht="12">
      <c r="B311" s="113"/>
      <c r="D311" s="114" t="s">
        <v>115</v>
      </c>
      <c r="E311" s="115" t="s">
        <v>8</v>
      </c>
      <c r="F311" s="116" t="s">
        <v>365</v>
      </c>
      <c r="H311" s="117">
        <v>27.36</v>
      </c>
      <c r="I311" s="118"/>
      <c r="L311" s="113"/>
      <c r="M311" s="119"/>
      <c r="T311" s="120"/>
      <c r="AT311" s="115" t="s">
        <v>115</v>
      </c>
      <c r="AU311" s="115" t="s">
        <v>65</v>
      </c>
      <c r="AV311" s="112" t="s">
        <v>65</v>
      </c>
      <c r="AW311" s="112" t="s">
        <v>117</v>
      </c>
      <c r="AX311" s="112" t="s">
        <v>1</v>
      </c>
      <c r="AY311" s="115" t="s">
        <v>92</v>
      </c>
    </row>
    <row r="312" spans="2:51" s="129" customFormat="1" ht="12">
      <c r="B312" s="130"/>
      <c r="D312" s="114" t="s">
        <v>115</v>
      </c>
      <c r="E312" s="131" t="s">
        <v>8</v>
      </c>
      <c r="F312" s="132" t="s">
        <v>225</v>
      </c>
      <c r="H312" s="131" t="s">
        <v>8</v>
      </c>
      <c r="I312" s="133"/>
      <c r="L312" s="130"/>
      <c r="M312" s="134"/>
      <c r="T312" s="135"/>
      <c r="AT312" s="131" t="s">
        <v>115</v>
      </c>
      <c r="AU312" s="131" t="s">
        <v>65</v>
      </c>
      <c r="AV312" s="129" t="s">
        <v>91</v>
      </c>
      <c r="AW312" s="129" t="s">
        <v>117</v>
      </c>
      <c r="AX312" s="129" t="s">
        <v>1</v>
      </c>
      <c r="AY312" s="131" t="s">
        <v>92</v>
      </c>
    </row>
    <row r="313" spans="2:51" s="112" customFormat="1" ht="12">
      <c r="B313" s="113"/>
      <c r="D313" s="114" t="s">
        <v>115</v>
      </c>
      <c r="E313" s="115" t="s">
        <v>8</v>
      </c>
      <c r="F313" s="116" t="s">
        <v>366</v>
      </c>
      <c r="H313" s="117">
        <v>47.12</v>
      </c>
      <c r="I313" s="118"/>
      <c r="L313" s="113"/>
      <c r="M313" s="119"/>
      <c r="T313" s="120"/>
      <c r="AT313" s="115" t="s">
        <v>115</v>
      </c>
      <c r="AU313" s="115" t="s">
        <v>65</v>
      </c>
      <c r="AV313" s="112" t="s">
        <v>65</v>
      </c>
      <c r="AW313" s="112" t="s">
        <v>117</v>
      </c>
      <c r="AX313" s="112" t="s">
        <v>1</v>
      </c>
      <c r="AY313" s="115" t="s">
        <v>92</v>
      </c>
    </row>
    <row r="314" spans="2:51" s="129" customFormat="1" ht="12">
      <c r="B314" s="130"/>
      <c r="D314" s="114" t="s">
        <v>115</v>
      </c>
      <c r="E314" s="131" t="s">
        <v>8</v>
      </c>
      <c r="F314" s="132" t="s">
        <v>227</v>
      </c>
      <c r="H314" s="131" t="s">
        <v>8</v>
      </c>
      <c r="I314" s="133"/>
      <c r="L314" s="130"/>
      <c r="M314" s="134"/>
      <c r="T314" s="135"/>
      <c r="AT314" s="131" t="s">
        <v>115</v>
      </c>
      <c r="AU314" s="131" t="s">
        <v>65</v>
      </c>
      <c r="AV314" s="129" t="s">
        <v>91</v>
      </c>
      <c r="AW314" s="129" t="s">
        <v>117</v>
      </c>
      <c r="AX314" s="129" t="s">
        <v>1</v>
      </c>
      <c r="AY314" s="131" t="s">
        <v>92</v>
      </c>
    </row>
    <row r="315" spans="2:51" s="112" customFormat="1" ht="12">
      <c r="B315" s="113"/>
      <c r="D315" s="114" t="s">
        <v>115</v>
      </c>
      <c r="E315" s="115" t="s">
        <v>8</v>
      </c>
      <c r="F315" s="116" t="s">
        <v>367</v>
      </c>
      <c r="H315" s="117">
        <v>90.6</v>
      </c>
      <c r="I315" s="118"/>
      <c r="L315" s="113"/>
      <c r="M315" s="119"/>
      <c r="T315" s="120"/>
      <c r="AT315" s="115" t="s">
        <v>115</v>
      </c>
      <c r="AU315" s="115" t="s">
        <v>65</v>
      </c>
      <c r="AV315" s="112" t="s">
        <v>65</v>
      </c>
      <c r="AW315" s="112" t="s">
        <v>117</v>
      </c>
      <c r="AX315" s="112" t="s">
        <v>1</v>
      </c>
      <c r="AY315" s="115" t="s">
        <v>92</v>
      </c>
    </row>
    <row r="316" spans="2:51" s="129" customFormat="1" ht="12">
      <c r="B316" s="130"/>
      <c r="D316" s="114" t="s">
        <v>115</v>
      </c>
      <c r="E316" s="131" t="s">
        <v>8</v>
      </c>
      <c r="F316" s="132" t="s">
        <v>229</v>
      </c>
      <c r="H316" s="131" t="s">
        <v>8</v>
      </c>
      <c r="I316" s="133"/>
      <c r="L316" s="130"/>
      <c r="M316" s="134"/>
      <c r="T316" s="135"/>
      <c r="AT316" s="131" t="s">
        <v>115</v>
      </c>
      <c r="AU316" s="131" t="s">
        <v>65</v>
      </c>
      <c r="AV316" s="129" t="s">
        <v>91</v>
      </c>
      <c r="AW316" s="129" t="s">
        <v>117</v>
      </c>
      <c r="AX316" s="129" t="s">
        <v>1</v>
      </c>
      <c r="AY316" s="131" t="s">
        <v>92</v>
      </c>
    </row>
    <row r="317" spans="2:51" s="112" customFormat="1" ht="12">
      <c r="B317" s="113"/>
      <c r="D317" s="114" t="s">
        <v>115</v>
      </c>
      <c r="E317" s="115" t="s">
        <v>8</v>
      </c>
      <c r="F317" s="116" t="s">
        <v>368</v>
      </c>
      <c r="H317" s="117">
        <v>23.56</v>
      </c>
      <c r="I317" s="118"/>
      <c r="L317" s="113"/>
      <c r="M317" s="119"/>
      <c r="T317" s="120"/>
      <c r="AT317" s="115" t="s">
        <v>115</v>
      </c>
      <c r="AU317" s="115" t="s">
        <v>65</v>
      </c>
      <c r="AV317" s="112" t="s">
        <v>65</v>
      </c>
      <c r="AW317" s="112" t="s">
        <v>117</v>
      </c>
      <c r="AX317" s="112" t="s">
        <v>1</v>
      </c>
      <c r="AY317" s="115" t="s">
        <v>92</v>
      </c>
    </row>
    <row r="318" spans="2:51" s="129" customFormat="1" ht="12">
      <c r="B318" s="130"/>
      <c r="D318" s="114" t="s">
        <v>115</v>
      </c>
      <c r="E318" s="131" t="s">
        <v>8</v>
      </c>
      <c r="F318" s="132" t="s">
        <v>231</v>
      </c>
      <c r="H318" s="131" t="s">
        <v>8</v>
      </c>
      <c r="I318" s="133"/>
      <c r="L318" s="130"/>
      <c r="M318" s="134"/>
      <c r="T318" s="135"/>
      <c r="AT318" s="131" t="s">
        <v>115</v>
      </c>
      <c r="AU318" s="131" t="s">
        <v>65</v>
      </c>
      <c r="AV318" s="129" t="s">
        <v>91</v>
      </c>
      <c r="AW318" s="129" t="s">
        <v>117</v>
      </c>
      <c r="AX318" s="129" t="s">
        <v>1</v>
      </c>
      <c r="AY318" s="131" t="s">
        <v>92</v>
      </c>
    </row>
    <row r="319" spans="2:51" s="112" customFormat="1" ht="12">
      <c r="B319" s="113"/>
      <c r="D319" s="114" t="s">
        <v>115</v>
      </c>
      <c r="E319" s="115" t="s">
        <v>8</v>
      </c>
      <c r="F319" s="116" t="s">
        <v>369</v>
      </c>
      <c r="H319" s="117">
        <v>33.28</v>
      </c>
      <c r="I319" s="118"/>
      <c r="L319" s="113"/>
      <c r="M319" s="119"/>
      <c r="T319" s="120"/>
      <c r="AT319" s="115" t="s">
        <v>115</v>
      </c>
      <c r="AU319" s="115" t="s">
        <v>65</v>
      </c>
      <c r="AV319" s="112" t="s">
        <v>65</v>
      </c>
      <c r="AW319" s="112" t="s">
        <v>117</v>
      </c>
      <c r="AX319" s="112" t="s">
        <v>1</v>
      </c>
      <c r="AY319" s="115" t="s">
        <v>92</v>
      </c>
    </row>
    <row r="320" spans="2:51" s="129" customFormat="1" ht="12">
      <c r="B320" s="130"/>
      <c r="D320" s="114" t="s">
        <v>115</v>
      </c>
      <c r="E320" s="131" t="s">
        <v>8</v>
      </c>
      <c r="F320" s="132" t="s">
        <v>237</v>
      </c>
      <c r="H320" s="131" t="s">
        <v>8</v>
      </c>
      <c r="I320" s="133"/>
      <c r="L320" s="130"/>
      <c r="M320" s="134"/>
      <c r="T320" s="135"/>
      <c r="AT320" s="131" t="s">
        <v>115</v>
      </c>
      <c r="AU320" s="131" t="s">
        <v>65</v>
      </c>
      <c r="AV320" s="129" t="s">
        <v>91</v>
      </c>
      <c r="AW320" s="129" t="s">
        <v>117</v>
      </c>
      <c r="AX320" s="129" t="s">
        <v>1</v>
      </c>
      <c r="AY320" s="131" t="s">
        <v>92</v>
      </c>
    </row>
    <row r="321" spans="2:51" s="112" customFormat="1" ht="12">
      <c r="B321" s="113"/>
      <c r="D321" s="114" t="s">
        <v>115</v>
      </c>
      <c r="E321" s="115" t="s">
        <v>8</v>
      </c>
      <c r="F321" s="116" t="s">
        <v>370</v>
      </c>
      <c r="H321" s="117">
        <v>56.7</v>
      </c>
      <c r="I321" s="118"/>
      <c r="L321" s="113"/>
      <c r="M321" s="119"/>
      <c r="T321" s="120"/>
      <c r="AT321" s="115" t="s">
        <v>115</v>
      </c>
      <c r="AU321" s="115" t="s">
        <v>65</v>
      </c>
      <c r="AV321" s="112" t="s">
        <v>65</v>
      </c>
      <c r="AW321" s="112" t="s">
        <v>117</v>
      </c>
      <c r="AX321" s="112" t="s">
        <v>1</v>
      </c>
      <c r="AY321" s="115" t="s">
        <v>92</v>
      </c>
    </row>
    <row r="322" spans="2:51" s="129" customFormat="1" ht="12">
      <c r="B322" s="130"/>
      <c r="D322" s="114" t="s">
        <v>115</v>
      </c>
      <c r="E322" s="131" t="s">
        <v>8</v>
      </c>
      <c r="F322" s="132" t="s">
        <v>239</v>
      </c>
      <c r="H322" s="131" t="s">
        <v>8</v>
      </c>
      <c r="I322" s="133"/>
      <c r="L322" s="130"/>
      <c r="M322" s="134"/>
      <c r="T322" s="135"/>
      <c r="AT322" s="131" t="s">
        <v>115</v>
      </c>
      <c r="AU322" s="131" t="s">
        <v>65</v>
      </c>
      <c r="AV322" s="129" t="s">
        <v>91</v>
      </c>
      <c r="AW322" s="129" t="s">
        <v>117</v>
      </c>
      <c r="AX322" s="129" t="s">
        <v>1</v>
      </c>
      <c r="AY322" s="131" t="s">
        <v>92</v>
      </c>
    </row>
    <row r="323" spans="2:51" s="112" customFormat="1" ht="12">
      <c r="B323" s="113"/>
      <c r="D323" s="114" t="s">
        <v>115</v>
      </c>
      <c r="E323" s="115" t="s">
        <v>8</v>
      </c>
      <c r="F323" s="116" t="s">
        <v>371</v>
      </c>
      <c r="H323" s="117">
        <v>46.4</v>
      </c>
      <c r="I323" s="118"/>
      <c r="L323" s="113"/>
      <c r="M323" s="119"/>
      <c r="T323" s="120"/>
      <c r="AT323" s="115" t="s">
        <v>115</v>
      </c>
      <c r="AU323" s="115" t="s">
        <v>65</v>
      </c>
      <c r="AV323" s="112" t="s">
        <v>65</v>
      </c>
      <c r="AW323" s="112" t="s">
        <v>117</v>
      </c>
      <c r="AX323" s="112" t="s">
        <v>1</v>
      </c>
      <c r="AY323" s="115" t="s">
        <v>92</v>
      </c>
    </row>
    <row r="324" spans="2:51" s="129" customFormat="1" ht="12">
      <c r="B324" s="130"/>
      <c r="D324" s="114" t="s">
        <v>115</v>
      </c>
      <c r="E324" s="131" t="s">
        <v>8</v>
      </c>
      <c r="F324" s="132" t="s">
        <v>241</v>
      </c>
      <c r="H324" s="131" t="s">
        <v>8</v>
      </c>
      <c r="I324" s="133"/>
      <c r="L324" s="130"/>
      <c r="M324" s="134"/>
      <c r="T324" s="135"/>
      <c r="AT324" s="131" t="s">
        <v>115</v>
      </c>
      <c r="AU324" s="131" t="s">
        <v>65</v>
      </c>
      <c r="AV324" s="129" t="s">
        <v>91</v>
      </c>
      <c r="AW324" s="129" t="s">
        <v>117</v>
      </c>
      <c r="AX324" s="129" t="s">
        <v>1</v>
      </c>
      <c r="AY324" s="131" t="s">
        <v>92</v>
      </c>
    </row>
    <row r="325" spans="2:51" s="112" customFormat="1" ht="12">
      <c r="B325" s="113"/>
      <c r="D325" s="114" t="s">
        <v>115</v>
      </c>
      <c r="E325" s="115" t="s">
        <v>8</v>
      </c>
      <c r="F325" s="116" t="s">
        <v>372</v>
      </c>
      <c r="H325" s="117">
        <v>12.8</v>
      </c>
      <c r="I325" s="118"/>
      <c r="L325" s="113"/>
      <c r="M325" s="119"/>
      <c r="T325" s="120"/>
      <c r="AT325" s="115" t="s">
        <v>115</v>
      </c>
      <c r="AU325" s="115" t="s">
        <v>65</v>
      </c>
      <c r="AV325" s="112" t="s">
        <v>65</v>
      </c>
      <c r="AW325" s="112" t="s">
        <v>117</v>
      </c>
      <c r="AX325" s="112" t="s">
        <v>1</v>
      </c>
      <c r="AY325" s="115" t="s">
        <v>92</v>
      </c>
    </row>
    <row r="326" spans="2:51" s="129" customFormat="1" ht="12">
      <c r="B326" s="130"/>
      <c r="D326" s="114" t="s">
        <v>115</v>
      </c>
      <c r="E326" s="131" t="s">
        <v>8</v>
      </c>
      <c r="F326" s="132" t="s">
        <v>247</v>
      </c>
      <c r="H326" s="131" t="s">
        <v>8</v>
      </c>
      <c r="I326" s="133"/>
      <c r="L326" s="130"/>
      <c r="M326" s="134"/>
      <c r="T326" s="135"/>
      <c r="AT326" s="131" t="s">
        <v>115</v>
      </c>
      <c r="AU326" s="131" t="s">
        <v>65</v>
      </c>
      <c r="AV326" s="129" t="s">
        <v>91</v>
      </c>
      <c r="AW326" s="129" t="s">
        <v>117</v>
      </c>
      <c r="AX326" s="129" t="s">
        <v>1</v>
      </c>
      <c r="AY326" s="131" t="s">
        <v>92</v>
      </c>
    </row>
    <row r="327" spans="2:51" s="112" customFormat="1" ht="12">
      <c r="B327" s="113"/>
      <c r="D327" s="114" t="s">
        <v>115</v>
      </c>
      <c r="E327" s="115" t="s">
        <v>8</v>
      </c>
      <c r="F327" s="116" t="s">
        <v>373</v>
      </c>
      <c r="H327" s="117">
        <v>64.319999999999993</v>
      </c>
      <c r="I327" s="118"/>
      <c r="L327" s="113"/>
      <c r="M327" s="119"/>
      <c r="T327" s="120"/>
      <c r="AT327" s="115" t="s">
        <v>115</v>
      </c>
      <c r="AU327" s="115" t="s">
        <v>65</v>
      </c>
      <c r="AV327" s="112" t="s">
        <v>65</v>
      </c>
      <c r="AW327" s="112" t="s">
        <v>117</v>
      </c>
      <c r="AX327" s="112" t="s">
        <v>1</v>
      </c>
      <c r="AY327" s="115" t="s">
        <v>92</v>
      </c>
    </row>
    <row r="328" spans="2:51" s="129" customFormat="1" ht="12">
      <c r="B328" s="130"/>
      <c r="D328" s="114" t="s">
        <v>115</v>
      </c>
      <c r="E328" s="131" t="s">
        <v>8</v>
      </c>
      <c r="F328" s="132" t="s">
        <v>249</v>
      </c>
      <c r="H328" s="131" t="s">
        <v>8</v>
      </c>
      <c r="I328" s="133"/>
      <c r="L328" s="130"/>
      <c r="M328" s="134"/>
      <c r="T328" s="135"/>
      <c r="AT328" s="131" t="s">
        <v>115</v>
      </c>
      <c r="AU328" s="131" t="s">
        <v>65</v>
      </c>
      <c r="AV328" s="129" t="s">
        <v>91</v>
      </c>
      <c r="AW328" s="129" t="s">
        <v>117</v>
      </c>
      <c r="AX328" s="129" t="s">
        <v>1</v>
      </c>
      <c r="AY328" s="131" t="s">
        <v>92</v>
      </c>
    </row>
    <row r="329" spans="2:51" s="112" customFormat="1" ht="12">
      <c r="B329" s="113"/>
      <c r="D329" s="114" t="s">
        <v>115</v>
      </c>
      <c r="E329" s="115" t="s">
        <v>8</v>
      </c>
      <c r="F329" s="116" t="s">
        <v>374</v>
      </c>
      <c r="H329" s="117">
        <v>57.2</v>
      </c>
      <c r="I329" s="118"/>
      <c r="L329" s="113"/>
      <c r="M329" s="119"/>
      <c r="T329" s="120"/>
      <c r="AT329" s="115" t="s">
        <v>115</v>
      </c>
      <c r="AU329" s="115" t="s">
        <v>65</v>
      </c>
      <c r="AV329" s="112" t="s">
        <v>65</v>
      </c>
      <c r="AW329" s="112" t="s">
        <v>117</v>
      </c>
      <c r="AX329" s="112" t="s">
        <v>1</v>
      </c>
      <c r="AY329" s="115" t="s">
        <v>92</v>
      </c>
    </row>
    <row r="330" spans="2:51" s="129" customFormat="1" ht="12">
      <c r="B330" s="130"/>
      <c r="D330" s="114" t="s">
        <v>115</v>
      </c>
      <c r="E330" s="131" t="s">
        <v>8</v>
      </c>
      <c r="F330" s="132" t="s">
        <v>286</v>
      </c>
      <c r="H330" s="131" t="s">
        <v>8</v>
      </c>
      <c r="I330" s="133"/>
      <c r="L330" s="130"/>
      <c r="M330" s="134"/>
      <c r="T330" s="135"/>
      <c r="AT330" s="131" t="s">
        <v>115</v>
      </c>
      <c r="AU330" s="131" t="s">
        <v>65</v>
      </c>
      <c r="AV330" s="129" t="s">
        <v>91</v>
      </c>
      <c r="AW330" s="129" t="s">
        <v>117</v>
      </c>
      <c r="AX330" s="129" t="s">
        <v>1</v>
      </c>
      <c r="AY330" s="131" t="s">
        <v>92</v>
      </c>
    </row>
    <row r="331" spans="2:51" s="112" customFormat="1" ht="12">
      <c r="B331" s="113"/>
      <c r="D331" s="114" t="s">
        <v>115</v>
      </c>
      <c r="E331" s="115" t="s">
        <v>8</v>
      </c>
      <c r="F331" s="116" t="s">
        <v>375</v>
      </c>
      <c r="H331" s="117">
        <v>57.728000000000002</v>
      </c>
      <c r="I331" s="118"/>
      <c r="L331" s="113"/>
      <c r="M331" s="119"/>
      <c r="T331" s="120"/>
      <c r="AT331" s="115" t="s">
        <v>115</v>
      </c>
      <c r="AU331" s="115" t="s">
        <v>65</v>
      </c>
      <c r="AV331" s="112" t="s">
        <v>65</v>
      </c>
      <c r="AW331" s="112" t="s">
        <v>117</v>
      </c>
      <c r="AX331" s="112" t="s">
        <v>1</v>
      </c>
      <c r="AY331" s="115" t="s">
        <v>92</v>
      </c>
    </row>
    <row r="332" spans="2:51" s="112" customFormat="1" ht="12">
      <c r="B332" s="113"/>
      <c r="D332" s="114" t="s">
        <v>115</v>
      </c>
      <c r="E332" s="115" t="s">
        <v>8</v>
      </c>
      <c r="F332" s="116" t="s">
        <v>376</v>
      </c>
      <c r="H332" s="117">
        <v>32</v>
      </c>
      <c r="I332" s="118"/>
      <c r="L332" s="113"/>
      <c r="M332" s="119"/>
      <c r="T332" s="120"/>
      <c r="AT332" s="115" t="s">
        <v>115</v>
      </c>
      <c r="AU332" s="115" t="s">
        <v>65</v>
      </c>
      <c r="AV332" s="112" t="s">
        <v>65</v>
      </c>
      <c r="AW332" s="112" t="s">
        <v>117</v>
      </c>
      <c r="AX332" s="112" t="s">
        <v>1</v>
      </c>
      <c r="AY332" s="115" t="s">
        <v>92</v>
      </c>
    </row>
    <row r="333" spans="2:51" s="112" customFormat="1" ht="12">
      <c r="B333" s="113"/>
      <c r="D333" s="114" t="s">
        <v>115</v>
      </c>
      <c r="E333" s="115" t="s">
        <v>8</v>
      </c>
      <c r="F333" s="116" t="s">
        <v>377</v>
      </c>
      <c r="H333" s="117">
        <v>71.680000000000007</v>
      </c>
      <c r="I333" s="118"/>
      <c r="L333" s="113"/>
      <c r="M333" s="119"/>
      <c r="T333" s="120"/>
      <c r="AT333" s="115" t="s">
        <v>115</v>
      </c>
      <c r="AU333" s="115" t="s">
        <v>65</v>
      </c>
      <c r="AV333" s="112" t="s">
        <v>65</v>
      </c>
      <c r="AW333" s="112" t="s">
        <v>117</v>
      </c>
      <c r="AX333" s="112" t="s">
        <v>1</v>
      </c>
      <c r="AY333" s="115" t="s">
        <v>92</v>
      </c>
    </row>
    <row r="334" spans="2:51" s="129" customFormat="1" ht="12">
      <c r="B334" s="130"/>
      <c r="D334" s="114" t="s">
        <v>115</v>
      </c>
      <c r="E334" s="131" t="s">
        <v>8</v>
      </c>
      <c r="F334" s="132" t="s">
        <v>290</v>
      </c>
      <c r="H334" s="131" t="s">
        <v>8</v>
      </c>
      <c r="I334" s="133"/>
      <c r="L334" s="130"/>
      <c r="M334" s="134"/>
      <c r="T334" s="135"/>
      <c r="AT334" s="131" t="s">
        <v>115</v>
      </c>
      <c r="AU334" s="131" t="s">
        <v>65</v>
      </c>
      <c r="AV334" s="129" t="s">
        <v>91</v>
      </c>
      <c r="AW334" s="129" t="s">
        <v>117</v>
      </c>
      <c r="AX334" s="129" t="s">
        <v>1</v>
      </c>
      <c r="AY334" s="131" t="s">
        <v>92</v>
      </c>
    </row>
    <row r="335" spans="2:51" s="112" customFormat="1" ht="12">
      <c r="B335" s="113"/>
      <c r="D335" s="114" t="s">
        <v>115</v>
      </c>
      <c r="E335" s="115" t="s">
        <v>8</v>
      </c>
      <c r="F335" s="116" t="s">
        <v>378</v>
      </c>
      <c r="H335" s="117">
        <v>50.7</v>
      </c>
      <c r="I335" s="118"/>
      <c r="L335" s="113"/>
      <c r="M335" s="119"/>
      <c r="T335" s="120"/>
      <c r="AT335" s="115" t="s">
        <v>115</v>
      </c>
      <c r="AU335" s="115" t="s">
        <v>65</v>
      </c>
      <c r="AV335" s="112" t="s">
        <v>65</v>
      </c>
      <c r="AW335" s="112" t="s">
        <v>117</v>
      </c>
      <c r="AX335" s="112" t="s">
        <v>1</v>
      </c>
      <c r="AY335" s="115" t="s">
        <v>92</v>
      </c>
    </row>
    <row r="336" spans="2:51" s="129" customFormat="1" ht="12">
      <c r="B336" s="130"/>
      <c r="D336" s="114" t="s">
        <v>115</v>
      </c>
      <c r="E336" s="131" t="s">
        <v>8</v>
      </c>
      <c r="F336" s="132" t="s">
        <v>304</v>
      </c>
      <c r="H336" s="131" t="s">
        <v>8</v>
      </c>
      <c r="I336" s="133"/>
      <c r="L336" s="130"/>
      <c r="M336" s="134"/>
      <c r="T336" s="135"/>
      <c r="AT336" s="131" t="s">
        <v>115</v>
      </c>
      <c r="AU336" s="131" t="s">
        <v>65</v>
      </c>
      <c r="AV336" s="129" t="s">
        <v>91</v>
      </c>
      <c r="AW336" s="129" t="s">
        <v>117</v>
      </c>
      <c r="AX336" s="129" t="s">
        <v>1</v>
      </c>
      <c r="AY336" s="131" t="s">
        <v>92</v>
      </c>
    </row>
    <row r="337" spans="2:65" s="112" customFormat="1" ht="12">
      <c r="B337" s="113"/>
      <c r="D337" s="114" t="s">
        <v>115</v>
      </c>
      <c r="E337" s="115" t="s">
        <v>8</v>
      </c>
      <c r="F337" s="116" t="s">
        <v>379</v>
      </c>
      <c r="H337" s="117">
        <v>40.700000000000003</v>
      </c>
      <c r="I337" s="118"/>
      <c r="L337" s="113"/>
      <c r="M337" s="119"/>
      <c r="T337" s="120"/>
      <c r="AT337" s="115" t="s">
        <v>115</v>
      </c>
      <c r="AU337" s="115" t="s">
        <v>65</v>
      </c>
      <c r="AV337" s="112" t="s">
        <v>65</v>
      </c>
      <c r="AW337" s="112" t="s">
        <v>117</v>
      </c>
      <c r="AX337" s="112" t="s">
        <v>1</v>
      </c>
      <c r="AY337" s="115" t="s">
        <v>92</v>
      </c>
    </row>
    <row r="338" spans="2:65" s="129" customFormat="1" ht="12">
      <c r="B338" s="130"/>
      <c r="D338" s="114" t="s">
        <v>115</v>
      </c>
      <c r="E338" s="131" t="s">
        <v>8</v>
      </c>
      <c r="F338" s="132" t="s">
        <v>380</v>
      </c>
      <c r="H338" s="131" t="s">
        <v>8</v>
      </c>
      <c r="I338" s="133"/>
      <c r="L338" s="130"/>
      <c r="M338" s="134"/>
      <c r="T338" s="135"/>
      <c r="AT338" s="131" t="s">
        <v>115</v>
      </c>
      <c r="AU338" s="131" t="s">
        <v>65</v>
      </c>
      <c r="AV338" s="129" t="s">
        <v>91</v>
      </c>
      <c r="AW338" s="129" t="s">
        <v>117</v>
      </c>
      <c r="AX338" s="129" t="s">
        <v>1</v>
      </c>
      <c r="AY338" s="131" t="s">
        <v>92</v>
      </c>
    </row>
    <row r="339" spans="2:65" s="112" customFormat="1" ht="12">
      <c r="B339" s="113"/>
      <c r="D339" s="114" t="s">
        <v>115</v>
      </c>
      <c r="E339" s="115" t="s">
        <v>8</v>
      </c>
      <c r="F339" s="116" t="s">
        <v>381</v>
      </c>
      <c r="H339" s="117">
        <v>280.90800000000002</v>
      </c>
      <c r="I339" s="118"/>
      <c r="L339" s="113"/>
      <c r="M339" s="119"/>
      <c r="T339" s="120"/>
      <c r="AT339" s="115" t="s">
        <v>115</v>
      </c>
      <c r="AU339" s="115" t="s">
        <v>65</v>
      </c>
      <c r="AV339" s="112" t="s">
        <v>65</v>
      </c>
      <c r="AW339" s="112" t="s">
        <v>117</v>
      </c>
      <c r="AX339" s="112" t="s">
        <v>1</v>
      </c>
      <c r="AY339" s="115" t="s">
        <v>92</v>
      </c>
    </row>
    <row r="340" spans="2:65" s="129" customFormat="1" ht="12">
      <c r="B340" s="130"/>
      <c r="D340" s="114" t="s">
        <v>115</v>
      </c>
      <c r="E340" s="131" t="s">
        <v>8</v>
      </c>
      <c r="F340" s="132" t="s">
        <v>198</v>
      </c>
      <c r="H340" s="131" t="s">
        <v>8</v>
      </c>
      <c r="I340" s="133"/>
      <c r="L340" s="130"/>
      <c r="M340" s="134"/>
      <c r="T340" s="135"/>
      <c r="AT340" s="131" t="s">
        <v>115</v>
      </c>
      <c r="AU340" s="131" t="s">
        <v>65</v>
      </c>
      <c r="AV340" s="129" t="s">
        <v>91</v>
      </c>
      <c r="AW340" s="129" t="s">
        <v>117</v>
      </c>
      <c r="AX340" s="129" t="s">
        <v>1</v>
      </c>
      <c r="AY340" s="131" t="s">
        <v>92</v>
      </c>
    </row>
    <row r="341" spans="2:65" s="112" customFormat="1" ht="12">
      <c r="B341" s="113"/>
      <c r="D341" s="114" t="s">
        <v>115</v>
      </c>
      <c r="E341" s="115" t="s">
        <v>8</v>
      </c>
      <c r="F341" s="116" t="s">
        <v>382</v>
      </c>
      <c r="H341" s="117">
        <v>57.375</v>
      </c>
      <c r="I341" s="118"/>
      <c r="L341" s="113"/>
      <c r="M341" s="119"/>
      <c r="T341" s="120"/>
      <c r="AT341" s="115" t="s">
        <v>115</v>
      </c>
      <c r="AU341" s="115" t="s">
        <v>65</v>
      </c>
      <c r="AV341" s="112" t="s">
        <v>65</v>
      </c>
      <c r="AW341" s="112" t="s">
        <v>117</v>
      </c>
      <c r="AX341" s="112" t="s">
        <v>1</v>
      </c>
      <c r="AY341" s="115" t="s">
        <v>92</v>
      </c>
    </row>
    <row r="342" spans="2:65" s="121" customFormat="1" ht="12">
      <c r="B342" s="122"/>
      <c r="D342" s="114" t="s">
        <v>115</v>
      </c>
      <c r="E342" s="123" t="s">
        <v>8</v>
      </c>
      <c r="F342" s="124" t="s">
        <v>119</v>
      </c>
      <c r="H342" s="125">
        <v>1112.3710000000001</v>
      </c>
      <c r="I342" s="126"/>
      <c r="L342" s="122"/>
      <c r="M342" s="127"/>
      <c r="T342" s="128"/>
      <c r="AT342" s="123" t="s">
        <v>115</v>
      </c>
      <c r="AU342" s="123" t="s">
        <v>65</v>
      </c>
      <c r="AV342" s="121" t="s">
        <v>98</v>
      </c>
      <c r="AW342" s="121" t="s">
        <v>117</v>
      </c>
      <c r="AX342" s="121" t="s">
        <v>91</v>
      </c>
      <c r="AY342" s="123" t="s">
        <v>92</v>
      </c>
    </row>
    <row r="343" spans="2:65" s="86" customFormat="1" ht="26" customHeight="1">
      <c r="B343" s="87"/>
      <c r="D343" s="88" t="s">
        <v>88</v>
      </c>
      <c r="E343" s="89" t="s">
        <v>193</v>
      </c>
      <c r="F343" s="89" t="s">
        <v>383</v>
      </c>
      <c r="I343" s="90"/>
      <c r="J343" s="91">
        <f>BK343</f>
        <v>0</v>
      </c>
      <c r="L343" s="87"/>
      <c r="M343" s="92"/>
      <c r="P343" s="93">
        <f>P344</f>
        <v>0</v>
      </c>
      <c r="R343" s="93">
        <f>R344</f>
        <v>0</v>
      </c>
      <c r="T343" s="94">
        <f>T344</f>
        <v>0</v>
      </c>
      <c r="AR343" s="88" t="s">
        <v>103</v>
      </c>
      <c r="AT343" s="95" t="s">
        <v>88</v>
      </c>
      <c r="AU343" s="95" t="s">
        <v>1</v>
      </c>
      <c r="AY343" s="88" t="s">
        <v>92</v>
      </c>
      <c r="BK343" s="96">
        <f>BK344</f>
        <v>0</v>
      </c>
    </row>
    <row r="344" spans="2:65" s="86" customFormat="1" ht="23" customHeight="1">
      <c r="B344" s="87"/>
      <c r="D344" s="88" t="s">
        <v>88</v>
      </c>
      <c r="E344" s="97" t="s">
        <v>384</v>
      </c>
      <c r="F344" s="97" t="s">
        <v>385</v>
      </c>
      <c r="I344" s="90"/>
      <c r="J344" s="98">
        <f>BK344</f>
        <v>0</v>
      </c>
      <c r="L344" s="87"/>
      <c r="M344" s="92"/>
      <c r="P344" s="93">
        <f>SUM(P345:P346)</f>
        <v>0</v>
      </c>
      <c r="R344" s="93">
        <f>SUM(R345:R346)</f>
        <v>0</v>
      </c>
      <c r="T344" s="94">
        <f>SUM(T345:T346)</f>
        <v>0</v>
      </c>
      <c r="AR344" s="88" t="s">
        <v>103</v>
      </c>
      <c r="AT344" s="95" t="s">
        <v>88</v>
      </c>
      <c r="AU344" s="95" t="s">
        <v>91</v>
      </c>
      <c r="AY344" s="88" t="s">
        <v>92</v>
      </c>
      <c r="BK344" s="96">
        <f>SUM(BK345:BK346)</f>
        <v>0</v>
      </c>
    </row>
    <row r="345" spans="2:65" s="7" customFormat="1" ht="16.5" customHeight="1">
      <c r="B345" s="8"/>
      <c r="C345" s="99" t="s">
        <v>386</v>
      </c>
      <c r="D345" s="99" t="s">
        <v>94</v>
      </c>
      <c r="E345" s="100" t="s">
        <v>387</v>
      </c>
      <c r="F345" s="101" t="s">
        <v>388</v>
      </c>
      <c r="G345" s="102" t="s">
        <v>389</v>
      </c>
      <c r="H345" s="103">
        <v>1</v>
      </c>
      <c r="I345" s="104"/>
      <c r="J345" s="105">
        <f>ROUND(I345*H345,2)</f>
        <v>0</v>
      </c>
      <c r="K345" s="106"/>
      <c r="L345" s="8"/>
      <c r="M345" s="107" t="s">
        <v>8</v>
      </c>
      <c r="N345" s="61" t="s">
        <v>31</v>
      </c>
      <c r="P345" s="108">
        <f>O345*H345</f>
        <v>0</v>
      </c>
      <c r="Q345" s="108">
        <v>0</v>
      </c>
      <c r="R345" s="108">
        <f>Q345*H345</f>
        <v>0</v>
      </c>
      <c r="S345" s="108">
        <v>0</v>
      </c>
      <c r="T345" s="109">
        <f>S345*H345</f>
        <v>0</v>
      </c>
      <c r="AR345" s="110" t="s">
        <v>390</v>
      </c>
      <c r="AT345" s="110" t="s">
        <v>94</v>
      </c>
      <c r="AU345" s="110" t="s">
        <v>65</v>
      </c>
      <c r="AY345" s="1" t="s">
        <v>92</v>
      </c>
      <c r="BE345" s="111">
        <f>IF(N345="základná",J345,0)</f>
        <v>0</v>
      </c>
      <c r="BF345" s="111">
        <f>IF(N345="znížená",J345,0)</f>
        <v>0</v>
      </c>
      <c r="BG345" s="111">
        <f>IF(N345="zákl. prenesená",J345,0)</f>
        <v>0</v>
      </c>
      <c r="BH345" s="111">
        <f>IF(N345="zníž. prenesená",J345,0)</f>
        <v>0</v>
      </c>
      <c r="BI345" s="111">
        <f>IF(N345="nulová",J345,0)</f>
        <v>0</v>
      </c>
      <c r="BJ345" s="1" t="s">
        <v>65</v>
      </c>
      <c r="BK345" s="111">
        <f>ROUND(I345*H345,2)</f>
        <v>0</v>
      </c>
      <c r="BL345" s="1" t="s">
        <v>390</v>
      </c>
      <c r="BM345" s="110" t="s">
        <v>391</v>
      </c>
    </row>
    <row r="346" spans="2:65" s="7" customFormat="1" ht="16.5" customHeight="1">
      <c r="B346" s="8"/>
      <c r="C346" s="99" t="s">
        <v>392</v>
      </c>
      <c r="D346" s="99" t="s">
        <v>94</v>
      </c>
      <c r="E346" s="100" t="s">
        <v>393</v>
      </c>
      <c r="F346" s="101" t="s">
        <v>394</v>
      </c>
      <c r="G346" s="102" t="s">
        <v>389</v>
      </c>
      <c r="H346" s="103">
        <v>1</v>
      </c>
      <c r="I346" s="104"/>
      <c r="J346" s="105">
        <f>ROUND(I346*H346,2)</f>
        <v>0</v>
      </c>
      <c r="K346" s="106"/>
      <c r="L346" s="8"/>
      <c r="M346" s="107" t="s">
        <v>8</v>
      </c>
      <c r="N346" s="61" t="s">
        <v>31</v>
      </c>
      <c r="P346" s="108">
        <f>O346*H346</f>
        <v>0</v>
      </c>
      <c r="Q346" s="108">
        <v>0</v>
      </c>
      <c r="R346" s="108">
        <f>Q346*H346</f>
        <v>0</v>
      </c>
      <c r="S346" s="108">
        <v>0</v>
      </c>
      <c r="T346" s="109">
        <f>S346*H346</f>
        <v>0</v>
      </c>
      <c r="AR346" s="110" t="s">
        <v>390</v>
      </c>
      <c r="AT346" s="110" t="s">
        <v>94</v>
      </c>
      <c r="AU346" s="110" t="s">
        <v>65</v>
      </c>
      <c r="AY346" s="1" t="s">
        <v>92</v>
      </c>
      <c r="BE346" s="111">
        <f>IF(N346="základná",J346,0)</f>
        <v>0</v>
      </c>
      <c r="BF346" s="111">
        <f>IF(N346="znížená",J346,0)</f>
        <v>0</v>
      </c>
      <c r="BG346" s="111">
        <f>IF(N346="zákl. prenesená",J346,0)</f>
        <v>0</v>
      </c>
      <c r="BH346" s="111">
        <f>IF(N346="zníž. prenesená",J346,0)</f>
        <v>0</v>
      </c>
      <c r="BI346" s="111">
        <f>IF(N346="nulová",J346,0)</f>
        <v>0</v>
      </c>
      <c r="BJ346" s="1" t="s">
        <v>65</v>
      </c>
      <c r="BK346" s="111">
        <f>ROUND(I346*H346,2)</f>
        <v>0</v>
      </c>
      <c r="BL346" s="1" t="s">
        <v>390</v>
      </c>
      <c r="BM346" s="110" t="s">
        <v>395</v>
      </c>
    </row>
    <row r="347" spans="2:65" s="86" customFormat="1" ht="26" customHeight="1">
      <c r="B347" s="87"/>
      <c r="D347" s="88" t="s">
        <v>88</v>
      </c>
      <c r="E347" s="89" t="s">
        <v>64</v>
      </c>
      <c r="F347" s="89" t="s">
        <v>396</v>
      </c>
      <c r="I347" s="90"/>
      <c r="J347" s="91">
        <f>BK347</f>
        <v>0</v>
      </c>
      <c r="L347" s="87"/>
      <c r="M347" s="92"/>
      <c r="P347" s="93">
        <f>SUM(P348:P349)</f>
        <v>0</v>
      </c>
      <c r="R347" s="93">
        <f>SUM(R348:R349)</f>
        <v>0</v>
      </c>
      <c r="T347" s="94">
        <f>SUM(T348:T349)</f>
        <v>0</v>
      </c>
      <c r="AR347" s="88" t="s">
        <v>111</v>
      </c>
      <c r="AT347" s="95" t="s">
        <v>88</v>
      </c>
      <c r="AU347" s="95" t="s">
        <v>1</v>
      </c>
      <c r="AY347" s="88" t="s">
        <v>92</v>
      </c>
      <c r="BK347" s="96">
        <f>SUM(BK348:BK349)</f>
        <v>0</v>
      </c>
    </row>
    <row r="348" spans="2:65" s="7" customFormat="1" ht="16.5" customHeight="1">
      <c r="B348" s="8"/>
      <c r="C348" s="99" t="s">
        <v>397</v>
      </c>
      <c r="D348" s="99" t="s">
        <v>94</v>
      </c>
      <c r="E348" s="100" t="s">
        <v>398</v>
      </c>
      <c r="F348" s="101" t="s">
        <v>399</v>
      </c>
      <c r="G348" s="102" t="s">
        <v>400</v>
      </c>
      <c r="H348" s="103">
        <v>1</v>
      </c>
      <c r="I348" s="104"/>
      <c r="J348" s="105">
        <f>ROUND(I348*H348,2)</f>
        <v>0</v>
      </c>
      <c r="K348" s="106"/>
      <c r="L348" s="8"/>
      <c r="M348" s="107" t="s">
        <v>8</v>
      </c>
      <c r="N348" s="61" t="s">
        <v>31</v>
      </c>
      <c r="P348" s="108">
        <f>O348*H348</f>
        <v>0</v>
      </c>
      <c r="Q348" s="108">
        <v>0</v>
      </c>
      <c r="R348" s="108">
        <f>Q348*H348</f>
        <v>0</v>
      </c>
      <c r="S348" s="108">
        <v>0</v>
      </c>
      <c r="T348" s="109">
        <f>S348*H348</f>
        <v>0</v>
      </c>
      <c r="AR348" s="110" t="s">
        <v>401</v>
      </c>
      <c r="AT348" s="110" t="s">
        <v>94</v>
      </c>
      <c r="AU348" s="110" t="s">
        <v>91</v>
      </c>
      <c r="AY348" s="1" t="s">
        <v>92</v>
      </c>
      <c r="BE348" s="111">
        <f>IF(N348="základná",J348,0)</f>
        <v>0</v>
      </c>
      <c r="BF348" s="111">
        <f>IF(N348="znížená",J348,0)</f>
        <v>0</v>
      </c>
      <c r="BG348" s="111">
        <f>IF(N348="zákl. prenesená",J348,0)</f>
        <v>0</v>
      </c>
      <c r="BH348" s="111">
        <f>IF(N348="zníž. prenesená",J348,0)</f>
        <v>0</v>
      </c>
      <c r="BI348" s="111">
        <f>IF(N348="nulová",J348,0)</f>
        <v>0</v>
      </c>
      <c r="BJ348" s="1" t="s">
        <v>65</v>
      </c>
      <c r="BK348" s="111">
        <f>ROUND(I348*H348,2)</f>
        <v>0</v>
      </c>
      <c r="BL348" s="1" t="s">
        <v>401</v>
      </c>
      <c r="BM348" s="110" t="s">
        <v>402</v>
      </c>
    </row>
    <row r="349" spans="2:65" s="7" customFormat="1" ht="16.5" customHeight="1">
      <c r="B349" s="8"/>
      <c r="C349" s="99" t="s">
        <v>403</v>
      </c>
      <c r="D349" s="99" t="s">
        <v>94</v>
      </c>
      <c r="E349" s="100" t="s">
        <v>404</v>
      </c>
      <c r="F349" s="101" t="s">
        <v>405</v>
      </c>
      <c r="G349" s="102" t="s">
        <v>400</v>
      </c>
      <c r="H349" s="103">
        <v>1</v>
      </c>
      <c r="I349" s="104"/>
      <c r="J349" s="105">
        <f>ROUND(I349*H349,2)</f>
        <v>0</v>
      </c>
      <c r="K349" s="106"/>
      <c r="L349" s="8"/>
      <c r="M349" s="148" t="s">
        <v>8</v>
      </c>
      <c r="N349" s="149" t="s">
        <v>31</v>
      </c>
      <c r="O349" s="150"/>
      <c r="P349" s="151">
        <f>O349*H349</f>
        <v>0</v>
      </c>
      <c r="Q349" s="151">
        <v>0</v>
      </c>
      <c r="R349" s="151">
        <f>Q349*H349</f>
        <v>0</v>
      </c>
      <c r="S349" s="151">
        <v>0</v>
      </c>
      <c r="T349" s="152">
        <f>S349*H349</f>
        <v>0</v>
      </c>
      <c r="AR349" s="110" t="s">
        <v>401</v>
      </c>
      <c r="AT349" s="110" t="s">
        <v>94</v>
      </c>
      <c r="AU349" s="110" t="s">
        <v>91</v>
      </c>
      <c r="AY349" s="1" t="s">
        <v>92</v>
      </c>
      <c r="BE349" s="111">
        <f>IF(N349="základná",J349,0)</f>
        <v>0</v>
      </c>
      <c r="BF349" s="111">
        <f>IF(N349="znížená",J349,0)</f>
        <v>0</v>
      </c>
      <c r="BG349" s="111">
        <f>IF(N349="zákl. prenesená",J349,0)</f>
        <v>0</v>
      </c>
      <c r="BH349" s="111">
        <f>IF(N349="zníž. prenesená",J349,0)</f>
        <v>0</v>
      </c>
      <c r="BI349" s="111">
        <f>IF(N349="nulová",J349,0)</f>
        <v>0</v>
      </c>
      <c r="BJ349" s="1" t="s">
        <v>65</v>
      </c>
      <c r="BK349" s="111">
        <f>ROUND(I349*H349,2)</f>
        <v>0</v>
      </c>
      <c r="BL349" s="1" t="s">
        <v>401</v>
      </c>
      <c r="BM349" s="110" t="s">
        <v>406</v>
      </c>
    </row>
    <row r="350" spans="2:65" s="7" customFormat="1" ht="7" customHeight="1">
      <c r="B350" s="42"/>
      <c r="C350" s="43"/>
      <c r="D350" s="43"/>
      <c r="E350" s="43"/>
      <c r="F350" s="43"/>
      <c r="G350" s="43"/>
      <c r="H350" s="43"/>
      <c r="I350" s="43"/>
      <c r="J350" s="43"/>
      <c r="K350" s="43"/>
      <c r="L350" s="8"/>
    </row>
    <row r="352" spans="2:65">
      <c r="F352" t="s">
        <v>408</v>
      </c>
      <c r="I352" t="s">
        <v>409</v>
      </c>
    </row>
    <row r="353" spans="9:9">
      <c r="I353" t="s">
        <v>410</v>
      </c>
    </row>
  </sheetData>
  <mergeCells count="11">
    <mergeCell ref="D112:F112"/>
    <mergeCell ref="D113:F113"/>
    <mergeCell ref="D114:F114"/>
    <mergeCell ref="D115:F115"/>
    <mergeCell ref="E127:H127"/>
    <mergeCell ref="D111:F111"/>
    <mergeCell ref="L2:V2"/>
    <mergeCell ref="E7:H7"/>
    <mergeCell ref="E16:H16"/>
    <mergeCell ref="E25:H25"/>
    <mergeCell ref="E85:H8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Vyhliadka Urbanov klobúk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Petra Baričová</cp:lastModifiedBy>
  <dcterms:created xsi:type="dcterms:W3CDTF">2025-03-24T07:38:45Z</dcterms:created>
  <dcterms:modified xsi:type="dcterms:W3CDTF">2025-03-24T13:03:40Z</dcterms:modified>
</cp:coreProperties>
</file>