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tugn\Desktop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m332 - Vyhliadka Urbanov 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'm332 - Vyhliadka Urbanov ...'!$C$134:$K$349</definedName>
    <definedName name="_xlnm.Print_Area" localSheetId="1">'m332 - Vyhliadka Urbanov ...'!$C$4:$J$76,'m332 - Vyhliadka Urbanov ...'!$C$124:$J$349</definedName>
    <definedName name="_xlnm.Print_Titles" localSheetId="1">'m332 - Vyhliadka Urbanov ...'!$134:$134</definedName>
  </definedNames>
  <calcPr/>
</workbook>
</file>

<file path=xl/calcChain.xml><?xml version="1.0" encoding="utf-8"?>
<calcChain xmlns="http://schemas.openxmlformats.org/spreadsheetml/2006/main">
  <c i="1" l="1" r="AX95"/>
  <c i="2" r="J37"/>
  <c r="J36"/>
  <c i="1" r="AY95"/>
  <c i="2" r="J35"/>
  <c r="BI349"/>
  <c r="BH349"/>
  <c r="BG349"/>
  <c r="BE349"/>
  <c r="T349"/>
  <c r="R349"/>
  <c r="P349"/>
  <c r="BI348"/>
  <c r="BH348"/>
  <c r="BG348"/>
  <c r="BE348"/>
  <c r="T348"/>
  <c r="R348"/>
  <c r="P348"/>
  <c r="BI346"/>
  <c r="BH346"/>
  <c r="BG346"/>
  <c r="BE346"/>
  <c r="T346"/>
  <c r="R346"/>
  <c r="P346"/>
  <c r="BI345"/>
  <c r="BH345"/>
  <c r="BG345"/>
  <c r="BE345"/>
  <c r="T345"/>
  <c r="R345"/>
  <c r="P345"/>
  <c r="BI299"/>
  <c r="BH299"/>
  <c r="BG299"/>
  <c r="BE299"/>
  <c r="T299"/>
  <c r="T298"/>
  <c r="R299"/>
  <c r="R298"/>
  <c r="P299"/>
  <c r="P298"/>
  <c r="BI297"/>
  <c r="BH297"/>
  <c r="BG297"/>
  <c r="BE297"/>
  <c r="T297"/>
  <c r="R297"/>
  <c r="P297"/>
  <c r="BI295"/>
  <c r="BH295"/>
  <c r="BG295"/>
  <c r="BE295"/>
  <c r="T295"/>
  <c r="R295"/>
  <c r="P295"/>
  <c r="BI293"/>
  <c r="BH293"/>
  <c r="BG293"/>
  <c r="BE293"/>
  <c r="T293"/>
  <c r="R293"/>
  <c r="P293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3"/>
  <c r="BH283"/>
  <c r="BG283"/>
  <c r="BE283"/>
  <c r="T283"/>
  <c r="R283"/>
  <c r="P283"/>
  <c r="BI282"/>
  <c r="BH282"/>
  <c r="BG282"/>
  <c r="BE282"/>
  <c r="T282"/>
  <c r="R282"/>
  <c r="P282"/>
  <c r="BI280"/>
  <c r="BH280"/>
  <c r="BG280"/>
  <c r="BE280"/>
  <c r="T280"/>
  <c r="R280"/>
  <c r="P280"/>
  <c r="BI276"/>
  <c r="BH276"/>
  <c r="BG276"/>
  <c r="BE276"/>
  <c r="T276"/>
  <c r="R276"/>
  <c r="P276"/>
  <c r="BI274"/>
  <c r="BH274"/>
  <c r="BG274"/>
  <c r="BE274"/>
  <c r="T274"/>
  <c r="R274"/>
  <c r="P274"/>
  <c r="BI272"/>
  <c r="BH272"/>
  <c r="BG272"/>
  <c r="BE272"/>
  <c r="T272"/>
  <c r="R272"/>
  <c r="P272"/>
  <c r="BI264"/>
  <c r="BH264"/>
  <c r="BG264"/>
  <c r="BE264"/>
  <c r="T264"/>
  <c r="R264"/>
  <c r="P264"/>
  <c r="BI262"/>
  <c r="BH262"/>
  <c r="BG262"/>
  <c r="BE262"/>
  <c r="T262"/>
  <c r="R262"/>
  <c r="P262"/>
  <c r="BI261"/>
  <c r="BH261"/>
  <c r="BG261"/>
  <c r="BE261"/>
  <c r="T261"/>
  <c r="R261"/>
  <c r="P261"/>
  <c r="BI228"/>
  <c r="BH228"/>
  <c r="BG228"/>
  <c r="BE228"/>
  <c r="T228"/>
  <c r="R228"/>
  <c r="P228"/>
  <c r="BI222"/>
  <c r="BH222"/>
  <c r="BG222"/>
  <c r="BE222"/>
  <c r="T222"/>
  <c r="R222"/>
  <c r="P222"/>
  <c r="BI214"/>
  <c r="BH214"/>
  <c r="BG214"/>
  <c r="BE214"/>
  <c r="T214"/>
  <c r="R214"/>
  <c r="P214"/>
  <c r="BI204"/>
  <c r="BH204"/>
  <c r="BG204"/>
  <c r="BE204"/>
  <c r="T204"/>
  <c r="R204"/>
  <c r="P204"/>
  <c r="BI194"/>
  <c r="BH194"/>
  <c r="BG194"/>
  <c r="BE194"/>
  <c r="T194"/>
  <c r="R194"/>
  <c r="P194"/>
  <c r="BI188"/>
  <c r="BH188"/>
  <c r="BG188"/>
  <c r="BE188"/>
  <c r="T188"/>
  <c r="R188"/>
  <c r="P188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1"/>
  <c r="BH171"/>
  <c r="BG171"/>
  <c r="BE171"/>
  <c r="T171"/>
  <c r="R171"/>
  <c r="P171"/>
  <c r="BI168"/>
  <c r="BH168"/>
  <c r="BG168"/>
  <c r="BE168"/>
  <c r="T168"/>
  <c r="T167"/>
  <c r="R168"/>
  <c r="R167"/>
  <c r="P168"/>
  <c r="P167"/>
  <c r="BI165"/>
  <c r="BH165"/>
  <c r="BG165"/>
  <c r="BE165"/>
  <c r="T165"/>
  <c r="R165"/>
  <c r="P165"/>
  <c r="BI164"/>
  <c r="BH164"/>
  <c r="BG164"/>
  <c r="BE164"/>
  <c r="T164"/>
  <c r="R164"/>
  <c r="P164"/>
  <c r="BI159"/>
  <c r="BH159"/>
  <c r="BG159"/>
  <c r="BE159"/>
  <c r="T159"/>
  <c r="R159"/>
  <c r="P159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47"/>
  <c r="BH147"/>
  <c r="BG147"/>
  <c r="BE147"/>
  <c r="T147"/>
  <c r="R147"/>
  <c r="P147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J132"/>
  <c r="J131"/>
  <c r="F131"/>
  <c r="F129"/>
  <c r="E127"/>
  <c r="BI116"/>
  <c r="BH116"/>
  <c r="BG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J90"/>
  <c r="J89"/>
  <c r="F89"/>
  <c r="F87"/>
  <c r="E85"/>
  <c r="J16"/>
  <c r="E16"/>
  <c r="F90"/>
  <c r="J15"/>
  <c r="J10"/>
  <c r="J129"/>
  <c i="1" r="L90"/>
  <c r="AM90"/>
  <c r="AM89"/>
  <c r="L89"/>
  <c r="AM87"/>
  <c r="L87"/>
  <c r="L85"/>
  <c r="L84"/>
  <c i="2" r="J289"/>
  <c r="BK290"/>
  <c r="J165"/>
  <c r="J297"/>
  <c r="BK274"/>
  <c r="J152"/>
  <c r="J222"/>
  <c r="J348"/>
  <c r="J295"/>
  <c r="J228"/>
  <c r="BK184"/>
  <c r="BK152"/>
  <c r="J140"/>
  <c r="J194"/>
  <c r="BK182"/>
  <c r="J290"/>
  <c r="J184"/>
  <c r="J264"/>
  <c r="BK159"/>
  <c r="J154"/>
  <c r="J283"/>
  <c r="BK139"/>
  <c r="BK164"/>
  <c r="J164"/>
  <c r="BK283"/>
  <c r="BK171"/>
  <c r="BK276"/>
  <c r="J171"/>
  <c r="J346"/>
  <c r="BK272"/>
  <c r="J151"/>
  <c r="BK180"/>
  <c r="J272"/>
  <c r="BK194"/>
  <c r="J182"/>
  <c r="J291"/>
  <c r="BK165"/>
  <c r="J299"/>
  <c r="J188"/>
  <c i="1" r="AS94"/>
  <c i="2" r="BK291"/>
  <c r="BK280"/>
  <c r="J147"/>
  <c r="J261"/>
  <c r="BK345"/>
  <c r="BK151"/>
  <c r="BK346"/>
  <c r="BK289"/>
  <c r="BK188"/>
  <c r="J274"/>
  <c r="J142"/>
  <c r="J262"/>
  <c r="J180"/>
  <c r="BK168"/>
  <c r="BK295"/>
  <c r="BK142"/>
  <c r="BK138"/>
  <c r="BK140"/>
  <c r="BK297"/>
  <c r="J138"/>
  <c r="BK143"/>
  <c r="BK299"/>
  <c r="J280"/>
  <c r="BK147"/>
  <c r="BK228"/>
  <c r="BK348"/>
  <c r="J293"/>
  <c r="BK261"/>
  <c r="J159"/>
  <c r="BK349"/>
  <c r="BK282"/>
  <c r="J143"/>
  <c r="BK204"/>
  <c r="J345"/>
  <c r="BK264"/>
  <c r="J349"/>
  <c r="BK262"/>
  <c r="J168"/>
  <c r="BK293"/>
  <c r="BK222"/>
  <c r="J139"/>
  <c r="J214"/>
  <c r="J282"/>
  <c r="BK214"/>
  <c r="BK154"/>
  <c r="J276"/>
  <c r="J204"/>
  <c l="1" r="P141"/>
  <c r="P170"/>
  <c r="BK170"/>
  <c r="J170"/>
  <c r="J100"/>
  <c r="R137"/>
  <c r="T281"/>
  <c r="T170"/>
  <c r="T169"/>
  <c r="BK141"/>
  <c r="J141"/>
  <c r="J97"/>
  <c r="R281"/>
  <c r="P344"/>
  <c r="P343"/>
  <c r="P137"/>
  <c r="P136"/>
  <c r="T263"/>
  <c r="BK347"/>
  <c r="J347"/>
  <c r="J107"/>
  <c r="R141"/>
  <c r="BK263"/>
  <c r="J263"/>
  <c r="J101"/>
  <c r="P281"/>
  <c r="BK292"/>
  <c r="J292"/>
  <c r="J103"/>
  <c r="R292"/>
  <c r="T344"/>
  <c r="T343"/>
  <c r="T137"/>
  <c r="BK281"/>
  <c r="J281"/>
  <c r="J102"/>
  <c r="T292"/>
  <c r="R344"/>
  <c r="R343"/>
  <c r="R170"/>
  <c r="P347"/>
  <c r="T141"/>
  <c r="P263"/>
  <c r="BK344"/>
  <c r="BK343"/>
  <c r="J343"/>
  <c r="J105"/>
  <c r="R347"/>
  <c r="BK137"/>
  <c r="R263"/>
  <c r="P292"/>
  <c r="T347"/>
  <c r="BK167"/>
  <c r="J167"/>
  <c r="J98"/>
  <c r="BK298"/>
  <c r="J298"/>
  <c r="J104"/>
  <c r="J87"/>
  <c r="BF143"/>
  <c r="BF147"/>
  <c r="BF151"/>
  <c r="BF159"/>
  <c r="F132"/>
  <c r="BF154"/>
  <c r="BF182"/>
  <c r="BF204"/>
  <c r="BF214"/>
  <c r="BF228"/>
  <c r="BF264"/>
  <c r="BF280"/>
  <c r="BF349"/>
  <c r="BF152"/>
  <c r="BF165"/>
  <c r="BF222"/>
  <c r="BF348"/>
  <c r="BF138"/>
  <c r="BF140"/>
  <c r="BF142"/>
  <c r="BF171"/>
  <c r="BF188"/>
  <c r="BF194"/>
  <c r="BF289"/>
  <c r="BF291"/>
  <c r="BF293"/>
  <c r="BF295"/>
  <c r="BF297"/>
  <c r="BF345"/>
  <c r="BF346"/>
  <c r="BF139"/>
  <c r="BF164"/>
  <c r="BF168"/>
  <c r="BF184"/>
  <c r="BF261"/>
  <c r="BF262"/>
  <c r="BF272"/>
  <c r="BF283"/>
  <c r="BF290"/>
  <c r="BF180"/>
  <c r="BF274"/>
  <c r="BF276"/>
  <c r="BF282"/>
  <c r="BF299"/>
  <c r="F35"/>
  <c i="1" r="BB95"/>
  <c r="BB94"/>
  <c r="AX94"/>
  <c i="2" r="F36"/>
  <c i="1" r="BC95"/>
  <c r="BC94"/>
  <c r="AY94"/>
  <c i="2" r="F33"/>
  <c i="1" r="AZ95"/>
  <c r="AZ94"/>
  <c r="W29"/>
  <c i="2" r="F37"/>
  <c i="1" r="BD95"/>
  <c r="BD94"/>
  <c r="W33"/>
  <c i="2" r="J33"/>
  <c i="1" r="AV95"/>
  <c i="2" l="1" r="BK136"/>
  <c r="J136"/>
  <c r="J95"/>
  <c r="T136"/>
  <c r="T135"/>
  <c r="R136"/>
  <c r="R169"/>
  <c r="P169"/>
  <c r="P135"/>
  <c i="1" r="AU95"/>
  <c i="2" r="BK169"/>
  <c r="J169"/>
  <c r="J99"/>
  <c r="J137"/>
  <c r="J96"/>
  <c r="J344"/>
  <c r="J106"/>
  <c i="1" r="W31"/>
  <c r="AV94"/>
  <c r="AK29"/>
  <c r="W32"/>
  <c r="AU94"/>
  <c i="2" l="1" r="R135"/>
  <c r="BK135"/>
  <c r="J135"/>
  <c r="J94"/>
  <c r="J28"/>
  <c r="J116"/>
  <c r="BF116"/>
  <c r="J34"/>
  <c i="1" r="AW95"/>
  <c r="AT95"/>
  <c i="2" l="1" r="F34"/>
  <c i="1" r="BA95"/>
  <c r="BA94"/>
  <c r="W30"/>
  <c i="2" r="J110"/>
  <c r="J118"/>
  <c l="1" r="J29"/>
  <c r="J30"/>
  <c i="1" r="AG95"/>
  <c r="AN95"/>
  <c r="AW94"/>
  <c r="AK30"/>
  <c i="2" l="1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<sst xmlns="http://schemas.openxmlformats.org/spreadsheetml/2006/main">
  <si>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</si>
  <si>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</si>
  <si>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</si>
  <si>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</si>
  <si>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</si>
  <si>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{6c15a8f0-b3d8-45d0-817c-93d25680a2f5}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</si>
  <si>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</si>
  <si>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</si>
  <si>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</si>
  <si>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</si>
  <si>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</si>
  <si>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</si>
  <si>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</si>
  <si>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m332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</si>
  <si>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</si>
  <si>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</si>
  <si>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Vyhliadka Urbanov klobúk</t>
  </si>
  <si>
    <t>JKSO:</t>
  </si>
  <si>
    <t>KS:</t>
  </si>
  <si>
    <t>Miesto:</t>
  </si>
  <si>
    <t>Čierny Balog</t>
  </si>
  <si>
    <t>Dátum:</t>
  </si>
  <si>
    <t>24. 9. 2024</t>
  </si>
  <si>
    <t>Objednávateľ:</t>
  </si>
  <si>
    <t>IČO:</t>
  </si>
  <si>
    <t>DonDon s.r.o.</t>
  </si>
  <si>
    <t>IČ DPH:</t>
  </si>
  <si>
    <t>Zhotoviteľ:</t>
  </si>
  <si>
    <t>Vyplň údaj</t>
  </si>
  <si>
    <t>Projektant:</t>
  </si>
  <si>
    <t>Ing.arch. Matej Dudon</t>
  </si>
  <si>
    <t>True</t>
  </si>
  <si>
    <t>Spracovateľ:</t>
  </si>
  <si>
    <t>Matej Štugner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</si>
  <si>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</si>
  <si>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</si>
  <si>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</si>
  <si>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</si>
  <si>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</si>
  <si>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</si>
  <si>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</si>
  <si>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</si>
  <si>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</si>
  <si>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</si>
  <si>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</si>
  <si>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</si>
  <si>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</si>
  <si>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</si>
  <si>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</si>
  <si>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</si>
  <si>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</si>
  <si>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</si>
  <si>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</si>
  <si>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</si>
  <si>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</si>
  <si>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</si>
  <si>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</si>
  <si>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</si>
  <si>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</si>
  <si>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</si>
  <si>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</si>
  <si>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</si>
  <si>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</si>
  <si>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</si>
  <si>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</si>
  <si>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</si>
  <si>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</si>
  <si>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</si>
  <si>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</si>
  <si>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</si>
  <si>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</si>
  <si>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</si>
  <si>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</si>
  <si>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</si>
  <si>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</si>
  <si>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</si>
  <si>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</si>
  <si>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</si>
  <si>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</si>
  <si>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</si>
  <si>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</si>
  <si>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</si>
  <si>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</si>
  <si>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</si>
  <si>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</si>
  <si>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</si>
  <si>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</si>
  <si>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</si>
  <si>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</si>
  <si>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</si>
  <si>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</si>
  <si>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</si>
  <si>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</si>
  <si>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</si>
  <si>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PSV - Práce a dodávky PSV</t>
  </si>
  <si>
    <t xml:space="preserve">    762 - Konštrukcie tesárske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</si>
  <si>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</si>
  <si>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</si>
  <si>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</si>
  <si>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783 - Nátery</t>
  </si>
  <si>
    <t>M - Práce a dodávky M</t>
  </si>
  <si>
    <t xml:space="preserve">    21-M - Elektromontáže</t>
  </si>
  <si>
    <t>VRN - Investičné náklady neobsiahnuté v cenách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</si>
  <si>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</si>
  <si>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</si>
  <si>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</si>
  <si>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</si>
  <si>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</si>
  <si>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</si>
  <si>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</si>
  <si>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</si>
  <si>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</si>
  <si>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</si>
  <si>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</si>
  <si>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</si>
  <si>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</si>
  <si>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</si>
  <si>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</si>
  <si>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</si>
  <si>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</si>
  <si>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</si>
  <si>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</si>
  <si>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</si>
  <si>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</si>
  <si>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</si>
  <si>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</si>
  <si>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</si>
  <si>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</si>
  <si>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</si>
  <si>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</si>
  <si>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</si>
  <si>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</si>
  <si>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</si>
  <si>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</si>
  <si>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</si>
  <si>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2029200695</t>
  </si>
  <si>
    <t>122201109.S</t>
  </si>
  <si>
    <t>Odkopávky a prekopávky nezapažené. Príplatok k cenám za lepivosť horniny 3</t>
  </si>
  <si>
    <t>-1988149581</t>
  </si>
  <si>
    <t>3</t>
  </si>
  <si>
    <t>162301112.S</t>
  </si>
  <si>
    <t xml:space="preserve">Vodorovné premiestnenie výkopku po nespevnenej ceste z  horniny tr.1-4, do 100 m3 na vzdialenosť do 1000 m</t>
  </si>
  <si>
    <t>-207170393</t>
  </si>
  <si>
    <t>Zakladanie</t>
  </si>
  <si>
    <t>271533001.S</t>
  </si>
  <si>
    <t xml:space="preserve">Násyp pod základové konštrukcie so zhutnením z  kameniva hrubého drveného fr.32-63 mm</t>
  </si>
  <si>
    <t>-1691943823</t>
  </si>
  <si>
    <t>5</t>
  </si>
  <si>
    <t>273321411.S</t>
  </si>
  <si>
    <t>Betón základových dosiek, železový (bez výstuže), tr. C 25/30</t>
  </si>
  <si>
    <t>-299494486</t>
  </si>
  <si>
    <t>VV</t>
  </si>
  <si>
    <t>80,4*0,2</t>
  </si>
  <si>
    <t>2,2*2,4*0,2</t>
  </si>
  <si>
    <t>Súčet</t>
  </si>
  <si>
    <t>6</t>
  </si>
  <si>
    <t>273351215.S</t>
  </si>
  <si>
    <t>Debnenie stien základových dosiek, zhotovenie-dielce</t>
  </si>
  <si>
    <t>m2</t>
  </si>
  <si>
    <t>-1215784245</t>
  </si>
  <si>
    <t>0,3*1,2*24</t>
  </si>
  <si>
    <t>(2,2+2,4*2)*0,3</t>
  </si>
  <si>
    <t>7</t>
  </si>
  <si>
    <t>273351216.S</t>
  </si>
  <si>
    <t>Debnenie stien základových dosiek, odstránenie-dielce</t>
  </si>
  <si>
    <t>3224974</t>
  </si>
  <si>
    <t>8</t>
  </si>
  <si>
    <t>273362021.S</t>
  </si>
  <si>
    <t>Výstuž základových dosiek zo zvár. sietí KARI</t>
  </si>
  <si>
    <t>t</t>
  </si>
  <si>
    <t>1654173233</t>
  </si>
  <si>
    <t>17,136*0,060</t>
  </si>
  <si>
    <t>9</t>
  </si>
  <si>
    <t>274321411.S</t>
  </si>
  <si>
    <t>Betón základových pásov, železový (bez výstuže), tr. C 25/30</t>
  </si>
  <si>
    <t>799173748</t>
  </si>
  <si>
    <t>0,9*0,6*1,2*24</t>
  </si>
  <si>
    <t>0,9*0,6*2,0*8</t>
  </si>
  <si>
    <t>0,9*0,6*(5,0*2+2,2)</t>
  </si>
  <si>
    <t>10</t>
  </si>
  <si>
    <t>274351215.S</t>
  </si>
  <si>
    <t>Debnenie stien základových pásov, zhotovenie-dielce</t>
  </si>
  <si>
    <t>262980285</t>
  </si>
  <si>
    <t>0,9*1,2*24</t>
  </si>
  <si>
    <t>0,9*2,0*8</t>
  </si>
  <si>
    <t>0,9*(5,0*2+2,2)</t>
  </si>
  <si>
    <t>11</t>
  </si>
  <si>
    <t>274351216.S</t>
  </si>
  <si>
    <t>Debnenie stien základových pásov, odstránenie-dielce</t>
  </si>
  <si>
    <t>-365730213</t>
  </si>
  <si>
    <t>12</t>
  </si>
  <si>
    <t>274361821.S</t>
  </si>
  <si>
    <t>Výstuž základových pásov z ocele B500 (10505)</t>
  </si>
  <si>
    <t>-246149460</t>
  </si>
  <si>
    <t>30,78*0,050</t>
  </si>
  <si>
    <t>99</t>
  </si>
  <si>
    <t>Presun hmôt HSV</t>
  </si>
  <si>
    <t>13</t>
  </si>
  <si>
    <t>998011002.S</t>
  </si>
  <si>
    <t>Presun hmôt pre budovy (801, 803, 812), zvislá konštr. z tehál, tvárnic, z kovu výšky do 12 m</t>
  </si>
  <si>
    <t>-1207120686</t>
  </si>
  <si>
    <t>PSV</t>
  </si>
  <si>
    <t>Práce a dodávky PSV</t>
  </si>
  <si>
    <t>762</t>
  </si>
  <si>
    <t>Konštrukcie tesárske</t>
  </si>
  <si>
    <t>14</t>
  </si>
  <si>
    <t>7622221</t>
  </si>
  <si>
    <t>Drevené zábradlie schodiska</t>
  </si>
  <si>
    <t>m</t>
  </si>
  <si>
    <t>16</t>
  </si>
  <si>
    <t>-1251420470</t>
  </si>
  <si>
    <t>6,5*6</t>
  </si>
  <si>
    <t>2,45*3</t>
  </si>
  <si>
    <t>6,7*3</t>
  </si>
  <si>
    <t>0,7*4</t>
  </si>
  <si>
    <t>1,1*4</t>
  </si>
  <si>
    <t>"ochoz na úrovni č.2</t>
  </si>
  <si>
    <t>2,0*7</t>
  </si>
  <si>
    <t>15</t>
  </si>
  <si>
    <t>7622222</t>
  </si>
  <si>
    <t>Drevené zábradlie okolo objektu, v=1,1m</t>
  </si>
  <si>
    <t>290028013</t>
  </si>
  <si>
    <t>1,7*16</t>
  </si>
  <si>
    <t>762526110.S</t>
  </si>
  <si>
    <t>Položenie vankúšov pod podlahy osovej vzdialenosti do 650 mm</t>
  </si>
  <si>
    <t>-555937588</t>
  </si>
  <si>
    <t>(17,4+63,0+19,3+38,0)/0,6</t>
  </si>
  <si>
    <t>17</t>
  </si>
  <si>
    <t>M</t>
  </si>
  <si>
    <t>605110000100.S</t>
  </si>
  <si>
    <t>Dosky a fošne z mäkkého reziva neopracované neomietané akosť I</t>
  </si>
  <si>
    <t>32</t>
  </si>
  <si>
    <t>-1844479618</t>
  </si>
  <si>
    <t>"dosky 100/25</t>
  </si>
  <si>
    <t>229,5*0,1*0,025</t>
  </si>
  <si>
    <t>0,574*1,08 'Prepočítané koeficientom množstva</t>
  </si>
  <si>
    <t>18</t>
  </si>
  <si>
    <t>762712110.S</t>
  </si>
  <si>
    <t>Montáž priestorových viazaných konštrukcií z reziva hraneného prierezovej plochy do 120 cm2</t>
  </si>
  <si>
    <t>644958965</t>
  </si>
  <si>
    <t>"schodnica 1 50/200</t>
  </si>
  <si>
    <t>35,0</t>
  </si>
  <si>
    <t>"nosník 11 150/50</t>
  </si>
  <si>
    <t>12,0</t>
  </si>
  <si>
    <t>19</t>
  </si>
  <si>
    <t>762712120.S</t>
  </si>
  <si>
    <t>Montáž priestorových viazaných konštrukcií z reziva hraneného prierezovej plochy 120 - 224 cm2</t>
  </si>
  <si>
    <t>-1655092652</t>
  </si>
  <si>
    <t>"nosník schodisko 1 80/200</t>
  </si>
  <si>
    <t>38,0</t>
  </si>
  <si>
    <t>"nosník 12 120/150</t>
  </si>
  <si>
    <t>10,0</t>
  </si>
  <si>
    <t>"nosník 13 120/120</t>
  </si>
  <si>
    <t>27,0</t>
  </si>
  <si>
    <t>"stĺpik 1-2 120/120</t>
  </si>
  <si>
    <t>20,0+37,0</t>
  </si>
  <si>
    <t>762712130.S</t>
  </si>
  <si>
    <t>Montáž priestorových viazaných konštrukcií z reziva hraneného prierezovej plochy 224 - 288 cm2</t>
  </si>
  <si>
    <t>-264920603</t>
  </si>
  <si>
    <t>"nosník 2-5 120/190</t>
  </si>
  <si>
    <t>16,0+22,0+16,0+22,0</t>
  </si>
  <si>
    <t>"zavetrenie 1-2 150/150</t>
  </si>
  <si>
    <t>19,0+132,0</t>
  </si>
  <si>
    <t>"nosník 6-7 120/190</t>
  </si>
  <si>
    <t>16,0+22,0</t>
  </si>
  <si>
    <t>"nosník 10 160/160</t>
  </si>
  <si>
    <t>52,0</t>
  </si>
  <si>
    <t>21</t>
  </si>
  <si>
    <t>762712140.S</t>
  </si>
  <si>
    <t>Montáž priestorových viazaných konštrukcií z reziva hraneného prierezovej plochy 280 - 450 cm2</t>
  </si>
  <si>
    <t>-1087540524</t>
  </si>
  <si>
    <t>"nosník 1 150/200</t>
  </si>
  <si>
    <t>81,0</t>
  </si>
  <si>
    <t>"stĺp na schodisko 1 200/200</t>
  </si>
  <si>
    <t>58,0</t>
  </si>
  <si>
    <t>"nosník 8 200/200</t>
  </si>
  <si>
    <t>16,0</t>
  </si>
  <si>
    <t>22</t>
  </si>
  <si>
    <t>762712150.S</t>
  </si>
  <si>
    <t>Montáž priestorových viazaných konštrukcií z reziva hraneného prierezovej plochy 450 - 600 cm2</t>
  </si>
  <si>
    <t>-112978279</t>
  </si>
  <si>
    <t>"stĺp 1 240/240</t>
  </si>
  <si>
    <t>67,0</t>
  </si>
  <si>
    <t>"nosník 9 180/260</t>
  </si>
  <si>
    <t>65,0</t>
  </si>
  <si>
    <t>23</t>
  </si>
  <si>
    <t>sc120002900.S</t>
  </si>
  <si>
    <t>Hranoly z mäkkého reziva hobľované hranené akosť I</t>
  </si>
  <si>
    <t>1462646354</t>
  </si>
  <si>
    <t>35,0*0,05*0,2</t>
  </si>
  <si>
    <t>12,0*0,15*0,05</t>
  </si>
  <si>
    <t>38,0*0,08*0,2</t>
  </si>
  <si>
    <t>10,0*0,12*0,15</t>
  </si>
  <si>
    <t>27,0*0,12*0,12</t>
  </si>
  <si>
    <t>(20,0+37,0)*0,12*0,12</t>
  </si>
  <si>
    <t>(16,0+22,0+16,0+22,0)*0,12*0,19</t>
  </si>
  <si>
    <t>(19,0+132,0)*0,15*0,15</t>
  </si>
  <si>
    <t>(16,0+22,0)*0,12*0,19</t>
  </si>
  <si>
    <t>52,0*0,16*0,16</t>
  </si>
  <si>
    <t>81,0*0,15*0,2</t>
  </si>
  <si>
    <t>58,0*0,2*0,2</t>
  </si>
  <si>
    <t>16,0*0,2*0,2</t>
  </si>
  <si>
    <t>67,0*0,24*0,24</t>
  </si>
  <si>
    <t>65,0*0,18*0,26</t>
  </si>
  <si>
    <t>22,057*1,1 'Prepočítané koeficientom množstva</t>
  </si>
  <si>
    <t>24</t>
  </si>
  <si>
    <t>762795000.S</t>
  </si>
  <si>
    <t>Spojovacie prostriedky pre priestorové viazané konštrukcie - klince, svorky, fixačné dosky</t>
  </si>
  <si>
    <t>-1876844416</t>
  </si>
  <si>
    <t>25</t>
  </si>
  <si>
    <t>998762202.S</t>
  </si>
  <si>
    <t>Presun hmôt pre konštrukcie tesárske v objektoch výšky do 12 m</t>
  </si>
  <si>
    <t>%</t>
  </si>
  <si>
    <t>-1400274024</t>
  </si>
  <si>
    <t>766</t>
  </si>
  <si>
    <t>Konštrukcie stolárske</t>
  </si>
  <si>
    <t>26</t>
  </si>
  <si>
    <t>766412121.S</t>
  </si>
  <si>
    <t>Montáž obloženia stien, stĺpov a pilierov palubovkami na pero a drážku nad 1 m2 smrekovcovými</t>
  </si>
  <si>
    <t>-10932585</t>
  </si>
  <si>
    <t>"vrchná časť</t>
  </si>
  <si>
    <t>2,2*0,82*16</t>
  </si>
  <si>
    <t>1,0*16</t>
  </si>
  <si>
    <t>1,4*1,6*16</t>
  </si>
  <si>
    <t>"spodná časť</t>
  </si>
  <si>
    <t>2,6*1,95*5</t>
  </si>
  <si>
    <t>27</t>
  </si>
  <si>
    <t>611920006700.S</t>
  </si>
  <si>
    <t>Drevený obklad tatranský profil, hrúbka 17 mm, šírka 110 mm, červený smrek, I. trieda</t>
  </si>
  <si>
    <t>-653821725</t>
  </si>
  <si>
    <t>106,054*1,05 'Prepočítané koeficientom množstva</t>
  </si>
  <si>
    <t>28</t>
  </si>
  <si>
    <t>766417111.S</t>
  </si>
  <si>
    <t>Montáž obloženia stien, stĺpov a pilierov podkladový rošt</t>
  </si>
  <si>
    <t>-1953984526</t>
  </si>
  <si>
    <t>110/0,6</t>
  </si>
  <si>
    <t>29</t>
  </si>
  <si>
    <t>764885818</t>
  </si>
  <si>
    <t>"podkladový rošt 60/50</t>
  </si>
  <si>
    <t>185*0,06*0,05</t>
  </si>
  <si>
    <t>0,555*1,1 'Prepočítané koeficientom množstva</t>
  </si>
  <si>
    <t>30</t>
  </si>
  <si>
    <t>998766202.S</t>
  </si>
  <si>
    <t>Presun hmot pre konštrukcie stolárske v objektoch výšky nad 6 do 12 m</t>
  </si>
  <si>
    <t>859758341</t>
  </si>
  <si>
    <t>767</t>
  </si>
  <si>
    <t>Konštrukcie doplnkové kovové</t>
  </si>
  <si>
    <t>31</t>
  </si>
  <si>
    <t>7671611</t>
  </si>
  <si>
    <t>Oceľové zavetrenie schodiskovej konštrukcie</t>
  </si>
  <si>
    <t>kg</t>
  </si>
  <si>
    <t>20615672</t>
  </si>
  <si>
    <t>767251133.S</t>
  </si>
  <si>
    <t>Montáž podest z oceľových pochôdznych lisovaných roštov skrutkovaním hmotnosti od 15 do 30 kg/m2</t>
  </si>
  <si>
    <t>-1506019620</t>
  </si>
  <si>
    <t>48,0*0,3*1,1</t>
  </si>
  <si>
    <t>48*0,175*1,1</t>
  </si>
  <si>
    <t>1,3*2,2*3</t>
  </si>
  <si>
    <t>1,2*2,2*2</t>
  </si>
  <si>
    <t>33</t>
  </si>
  <si>
    <t>553430010110.S</t>
  </si>
  <si>
    <t>Rošt podlahový lisovaný žiarozink - pororošt, rozmer oka 30x30 mm, nosná páska 30x3 mm</t>
  </si>
  <si>
    <t>-1220311611</t>
  </si>
  <si>
    <t>34</t>
  </si>
  <si>
    <t>76765224</t>
  </si>
  <si>
    <t>Vráta drevené do sezónneho skladu, 1650x2600mm</t>
  </si>
  <si>
    <t>ks</t>
  </si>
  <si>
    <t>1760774141</t>
  </si>
  <si>
    <t>35</t>
  </si>
  <si>
    <t>998767202.S</t>
  </si>
  <si>
    <t>Presun hmôt pre kovové stavebné doplnkové konštrukcie v objektoch výšky nad 6 do 12 m</t>
  </si>
  <si>
    <t>-1189738261</t>
  </si>
  <si>
    <t>775</t>
  </si>
  <si>
    <t>Podlahy vlysové a parketové</t>
  </si>
  <si>
    <t>36</t>
  </si>
  <si>
    <t>775540030.S</t>
  </si>
  <si>
    <t>Montáž palubovej podlahy masívnej, skrutkovaním</t>
  </si>
  <si>
    <t>-978968668</t>
  </si>
  <si>
    <t>17,4+63,0+19,3+38,0</t>
  </si>
  <si>
    <t>37</t>
  </si>
  <si>
    <t>611980003700.S</t>
  </si>
  <si>
    <t>Drevená podlaha, hrúbka 30 mm</t>
  </si>
  <si>
    <t>-1509551831</t>
  </si>
  <si>
    <t>137,7*1,02 'Prepočítané koeficientom množstva</t>
  </si>
  <si>
    <t>38</t>
  </si>
  <si>
    <t>998775202.S</t>
  </si>
  <si>
    <t>Presun hmôt pre podlahy vlysové a parketové v objektoch výšky nad 6 do 12 m</t>
  </si>
  <si>
    <t>-269789332</t>
  </si>
  <si>
    <t>783</t>
  </si>
  <si>
    <t>Nátery</t>
  </si>
  <si>
    <t>39</t>
  </si>
  <si>
    <t>783711301.S</t>
  </si>
  <si>
    <t>Nátery tesárskych konštrukcií olejové napustením a 2x lakovaním</t>
  </si>
  <si>
    <t>2091749497</t>
  </si>
  <si>
    <t>35,0*0,25*2</t>
  </si>
  <si>
    <t>12,0*0,2*2</t>
  </si>
  <si>
    <t>38,0*0,28*2</t>
  </si>
  <si>
    <t>10,0*0,27*2</t>
  </si>
  <si>
    <t>27,0*0,24*2</t>
  </si>
  <si>
    <t>(20,0+37,0)*0,24*2</t>
  </si>
  <si>
    <t>(16,0+22,0+16,0+22,0)*0,31*2</t>
  </si>
  <si>
    <t>(19,0+132,0)*0,3*2</t>
  </si>
  <si>
    <t>(16,0+22,0)*0,31*2</t>
  </si>
  <si>
    <t>52,0*0,32*2</t>
  </si>
  <si>
    <t>81,0*0,35*2</t>
  </si>
  <si>
    <t>58,0*0,4*2</t>
  </si>
  <si>
    <t>16,0*0,4*2</t>
  </si>
  <si>
    <t>67,0*0,48*2</t>
  </si>
  <si>
    <t>65,0*0,44*2</t>
  </si>
  <si>
    <t>2,2*0,82*16*2</t>
  </si>
  <si>
    <t>1,0*16*2</t>
  </si>
  <si>
    <t>1,4*1,6*16*2</t>
  </si>
  <si>
    <t>2,6*1,95*5*2</t>
  </si>
  <si>
    <t>185*0,11*2</t>
  </si>
  <si>
    <t>"drevená podlaha</t>
  </si>
  <si>
    <t>140,454*2</t>
  </si>
  <si>
    <t>229,5*0,125*2</t>
  </si>
  <si>
    <t>Práce a dodávky M</t>
  </si>
  <si>
    <t>21-M</t>
  </si>
  <si>
    <t>Elektromontáže</t>
  </si>
  <si>
    <t>40</t>
  </si>
  <si>
    <t>210010</t>
  </si>
  <si>
    <t>Elektroinštalácia a osvetlenie</t>
  </si>
  <si>
    <t>sub</t>
  </si>
  <si>
    <t>64</t>
  </si>
  <si>
    <t>-238904925</t>
  </si>
  <si>
    <t>41</t>
  </si>
  <si>
    <t>2102200</t>
  </si>
  <si>
    <t>Bleskozvod a uzemnenie</t>
  </si>
  <si>
    <t>-1479884069</t>
  </si>
  <si>
    <t>Investičné náklady neobsiahnuté v cenách</t>
  </si>
  <si>
    <t>42</t>
  </si>
  <si>
    <t>000300011.S</t>
  </si>
  <si>
    <t>Geodetické práce - zameranie staveniska</t>
  </si>
  <si>
    <t>eur</t>
  </si>
  <si>
    <t>1024</t>
  </si>
  <si>
    <t>-247176378</t>
  </si>
  <si>
    <t>43</t>
  </si>
  <si>
    <t>001400011.S</t>
  </si>
  <si>
    <t>Protipožiarna bezpečnosť stavby</t>
  </si>
  <si>
    <t>-899867070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</si>
</sst>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2" fillId="0" borderId="0" xfId="0" applyNumberFormat="1" applyFont="1" applyAlignment="1" applyProtection="1">
      <alignment vertical="center"/>
    </xf>
    <xf numFmtId="0" fontId="24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5" fillId="4" borderId="0" xfId="0" applyFont="1" applyFill="1" applyAlignment="1" applyProtection="1">
      <alignment horizontal="left" vertical="center"/>
    </xf>
    <xf numFmtId="4" fontId="25" fillId="4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48" t="s">
        <v>40</v>
      </c>
      <c r="G29" s="47"/>
      <c r="H29" s="47"/>
      <c r="I29" s="47"/>
      <c r="J29" s="47"/>
      <c r="K29" s="47"/>
      <c r="L29" s="49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50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50">
        <f>ROUND(AV94, 2)</f>
        <v>0</v>
      </c>
      <c r="AL29" s="47"/>
      <c r="AM29" s="47"/>
      <c r="AN29" s="47"/>
      <c r="AO29" s="47"/>
      <c r="AP29" s="47"/>
      <c r="AQ29" s="47"/>
      <c r="AR29" s="51"/>
      <c r="BE29" s="52"/>
    </row>
    <row r="30" s="3" customFormat="1" ht="14.4" customHeight="1">
      <c r="A30" s="3"/>
      <c r="B30" s="46"/>
      <c r="C30" s="47"/>
      <c r="D30" s="47"/>
      <c r="E30" s="47"/>
      <c r="F30" s="48" t="s">
        <v>41</v>
      </c>
      <c r="G30" s="47"/>
      <c r="H30" s="47"/>
      <c r="I30" s="47"/>
      <c r="J30" s="47"/>
      <c r="K30" s="47"/>
      <c r="L30" s="49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50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50">
        <f>ROUND(AW94, 2)</f>
        <v>0</v>
      </c>
      <c r="AL30" s="47"/>
      <c r="AM30" s="47"/>
      <c r="AN30" s="47"/>
      <c r="AO30" s="47"/>
      <c r="AP30" s="47"/>
      <c r="AQ30" s="47"/>
      <c r="AR30" s="51"/>
      <c r="BE30" s="52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9">
        <v>0.20000000000000001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50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0">
        <v>0</v>
      </c>
      <c r="AL31" s="47"/>
      <c r="AM31" s="47"/>
      <c r="AN31" s="47"/>
      <c r="AO31" s="47"/>
      <c r="AP31" s="47"/>
      <c r="AQ31" s="47"/>
      <c r="AR31" s="51"/>
      <c r="BE31" s="52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9">
        <v>0.20000000000000001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0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50">
        <v>0</v>
      </c>
      <c r="AL32" s="47"/>
      <c r="AM32" s="47"/>
      <c r="AN32" s="47"/>
      <c r="AO32" s="47"/>
      <c r="AP32" s="47"/>
      <c r="AQ32" s="47"/>
      <c r="AR32" s="51"/>
      <c r="BE32" s="52"/>
    </row>
    <row r="33" hidden="1" s="3" customFormat="1" ht="14.4" customHeight="1">
      <c r="A33" s="3"/>
      <c r="B33" s="46"/>
      <c r="C33" s="47"/>
      <c r="D33" s="47"/>
      <c r="E33" s="47"/>
      <c r="F33" s="48" t="s">
        <v>44</v>
      </c>
      <c r="G33" s="47"/>
      <c r="H33" s="47"/>
      <c r="I33" s="47"/>
      <c r="J33" s="47"/>
      <c r="K33" s="47"/>
      <c r="L33" s="49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50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50">
        <v>0</v>
      </c>
      <c r="AL33" s="47"/>
      <c r="AM33" s="47"/>
      <c r="AN33" s="47"/>
      <c r="AO33" s="47"/>
      <c r="AP33" s="47"/>
      <c r="AQ33" s="47"/>
      <c r="AR33" s="51"/>
      <c r="BE33" s="52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5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5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5" t="s">
        <v>50</v>
      </c>
      <c r="AI60" s="42"/>
      <c r="AJ60" s="42"/>
      <c r="AK60" s="42"/>
      <c r="AL60" s="42"/>
      <c r="AM60" s="65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5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5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5" t="s">
        <v>50</v>
      </c>
      <c r="AI75" s="42"/>
      <c r="AJ75" s="42"/>
      <c r="AK75" s="42"/>
      <c r="AL75" s="42"/>
      <c r="AM75" s="65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4"/>
      <c r="BE77" s="38"/>
    </row>
    <row r="81" s="2" customFormat="1" ht="6.96" customHeight="1">
      <c r="A81" s="38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1"/>
      <c r="C84" s="32" t="s">
        <v>12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m332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15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Vyhliadka Urbanov klobúk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79" t="str">
        <f>IF(K8="","",K8)</f>
        <v>Čierny Balog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80" t="str">
        <f>IF(AN8= "","",AN8)</f>
        <v>24. 9. 2024</v>
      </c>
      <c r="AN87" s="80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2" t="str">
        <f>IF(E11= "","",E11)</f>
        <v>DonDon s.r.o.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1" t="str">
        <f>IF(E17="","",E17)</f>
        <v>Ing.arch. Matej Dudon</v>
      </c>
      <c r="AN89" s="72"/>
      <c r="AO89" s="72"/>
      <c r="AP89" s="72"/>
      <c r="AQ89" s="40"/>
      <c r="AR89" s="44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2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1" t="str">
        <f>IF(E20="","",E20)</f>
        <v>Matej Štugner</v>
      </c>
      <c r="AN90" s="72"/>
      <c r="AO90" s="72"/>
      <c r="AP90" s="72"/>
      <c r="AQ90" s="40"/>
      <c r="AR90" s="44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8"/>
    </row>
    <row r="92" s="2" customFormat="1" ht="29.28" customHeight="1">
      <c r="A92" s="38"/>
      <c r="B92" s="39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4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8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74</v>
      </c>
      <c r="BT94" s="118" t="s">
        <v>75</v>
      </c>
      <c r="BV94" s="118" t="s">
        <v>76</v>
      </c>
      <c r="BW94" s="118" t="s">
        <v>5</v>
      </c>
      <c r="BX94" s="118" t="s">
        <v>77</v>
      </c>
      <c r="CL94" s="118" t="s">
        <v>1</v>
      </c>
    </row>
    <row r="95" s="7" customFormat="1" ht="16.5" customHeight="1">
      <c r="A95" s="119" t="s">
        <v>78</v>
      </c>
      <c r="B95" s="120"/>
      <c r="C95" s="121"/>
      <c r="D95" s="122" t="s">
        <v>13</v>
      </c>
      <c r="E95" s="122"/>
      <c r="F95" s="122"/>
      <c r="G95" s="122"/>
      <c r="H95" s="122"/>
      <c r="I95" s="123"/>
      <c r="J95" s="122" t="s">
        <v>16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'm332 - Vyhliadka Urbanov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79</v>
      </c>
      <c r="AR95" s="126"/>
      <c r="AS95" s="127">
        <v>0</v>
      </c>
      <c r="AT95" s="128">
        <f>ROUND(SUM(AV95:AW95),2)</f>
        <v>0</v>
      </c>
      <c r="AU95" s="129">
        <f>'m332 - Vyhliadka Urbanov ...'!P135</f>
        <v>0</v>
      </c>
      <c r="AV95" s="128">
        <f>'m332 - Vyhliadka Urbanov ...'!J33</f>
        <v>0</v>
      </c>
      <c r="AW95" s="128">
        <f>'m332 - Vyhliadka Urbanov ...'!J34</f>
        <v>0</v>
      </c>
      <c r="AX95" s="128">
        <f>'m332 - Vyhliadka Urbanov ...'!J35</f>
        <v>0</v>
      </c>
      <c r="AY95" s="128">
        <f>'m332 - Vyhliadka Urbanov ...'!J36</f>
        <v>0</v>
      </c>
      <c r="AZ95" s="128">
        <f>'m332 - Vyhliadka Urbanov ...'!F33</f>
        <v>0</v>
      </c>
      <c r="BA95" s="128">
        <f>'m332 - Vyhliadka Urbanov ...'!F34</f>
        <v>0</v>
      </c>
      <c r="BB95" s="128">
        <f>'m332 - Vyhliadka Urbanov ...'!F35</f>
        <v>0</v>
      </c>
      <c r="BC95" s="128">
        <f>'m332 - Vyhliadka Urbanov ...'!F36</f>
        <v>0</v>
      </c>
      <c r="BD95" s="130">
        <f>'m332 - Vyhliadka Urbanov ...'!F37</f>
        <v>0</v>
      </c>
      <c r="BE95" s="7"/>
      <c r="BT95" s="131" t="s">
        <v>80</v>
      </c>
      <c r="BU95" s="131" t="s">
        <v>81</v>
      </c>
      <c r="BV95" s="131" t="s">
        <v>76</v>
      </c>
      <c r="BW95" s="131" t="s">
        <v>5</v>
      </c>
      <c r="BX95" s="131" t="s">
        <v>77</v>
      </c>
      <c r="CL95" s="131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wKI21fAZm+JLc2+ZpsMtaiCKfrwx3LEMcXuOq5ZPlI27OL0SAmDCKhxU6uMU/SKJ0LSsy4icsuEGuSAMY96QZg==" hashValue="QjtAjZP4tgwlU8Cm/x3/w7kH/ndlQmOcOBnSzKX6RmPbteANDHpEyyh1jZ0RuIFVdTYpblTEIOJYSjxsPFenlw==" algorithmName="SHA-512" password="CA41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m332 - Vyhliadka Urbanov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75</v>
      </c>
    </row>
    <row r="4" s="1" customFormat="1" ht="24.96" customHeight="1">
      <c r="B4" s="20"/>
      <c r="D4" s="134" t="s">
        <v>82</v>
      </c>
      <c r="L4" s="20"/>
      <c r="M4" s="135" t="s">
        <v>9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6" t="s">
        <v>15</v>
      </c>
      <c r="E6" s="38"/>
      <c r="F6" s="38"/>
      <c r="G6" s="38"/>
      <c r="H6" s="38"/>
      <c r="I6" s="38"/>
      <c r="J6" s="38"/>
      <c r="K6" s="38"/>
      <c r="L6" s="64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7" t="s">
        <v>16</v>
      </c>
      <c r="F7" s="38"/>
      <c r="G7" s="38"/>
      <c r="H7" s="38"/>
      <c r="I7" s="38"/>
      <c r="J7" s="38"/>
      <c r="K7" s="38"/>
      <c r="L7" s="64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6" t="s">
        <v>17</v>
      </c>
      <c r="E9" s="38"/>
      <c r="F9" s="138" t="s">
        <v>1</v>
      </c>
      <c r="G9" s="38"/>
      <c r="H9" s="38"/>
      <c r="I9" s="136" t="s">
        <v>18</v>
      </c>
      <c r="J9" s="138" t="s">
        <v>1</v>
      </c>
      <c r="K9" s="38"/>
      <c r="L9" s="6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6" t="s">
        <v>19</v>
      </c>
      <c r="E10" s="38"/>
      <c r="F10" s="138" t="s">
        <v>20</v>
      </c>
      <c r="G10" s="38"/>
      <c r="H10" s="38"/>
      <c r="I10" s="136" t="s">
        <v>21</v>
      </c>
      <c r="J10" s="139" t="str">
        <f>'Rekapitulácia stavby'!AN8</f>
        <v>24. 9. 2024</v>
      </c>
      <c r="K10" s="38"/>
      <c r="L10" s="6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23</v>
      </c>
      <c r="E12" s="38"/>
      <c r="F12" s="38"/>
      <c r="G12" s="38"/>
      <c r="H12" s="38"/>
      <c r="I12" s="136" t="s">
        <v>24</v>
      </c>
      <c r="J12" s="138" t="s">
        <v>1</v>
      </c>
      <c r="K12" s="38"/>
      <c r="L12" s="6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8" t="s">
        <v>25</v>
      </c>
      <c r="F13" s="38"/>
      <c r="G13" s="38"/>
      <c r="H13" s="38"/>
      <c r="I13" s="136" t="s">
        <v>26</v>
      </c>
      <c r="J13" s="138" t="s">
        <v>1</v>
      </c>
      <c r="K13" s="38"/>
      <c r="L13" s="6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6" t="s">
        <v>27</v>
      </c>
      <c r="E15" s="38"/>
      <c r="F15" s="38"/>
      <c r="G15" s="38"/>
      <c r="H15" s="38"/>
      <c r="I15" s="136" t="s">
        <v>24</v>
      </c>
      <c r="J15" s="33" t="str">
        <f>'Rekapitulácia stavby'!AN13</f>
        <v>Vyplň údaj</v>
      </c>
      <c r="K15" s="38"/>
      <c r="L15" s="6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'Rekapitulácia stavby'!E14</f>
        <v>Vyplň údaj</v>
      </c>
      <c r="F16" s="138"/>
      <c r="G16" s="138"/>
      <c r="H16" s="138"/>
      <c r="I16" s="136" t="s">
        <v>26</v>
      </c>
      <c r="J16" s="33" t="str">
        <f>'Rekapitulácia stavby'!AN14</f>
        <v>Vyplň údaj</v>
      </c>
      <c r="K16" s="38"/>
      <c r="L16" s="6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6" t="s">
        <v>29</v>
      </c>
      <c r="E18" s="38"/>
      <c r="F18" s="38"/>
      <c r="G18" s="38"/>
      <c r="H18" s="38"/>
      <c r="I18" s="136" t="s">
        <v>24</v>
      </c>
      <c r="J18" s="138" t="s">
        <v>1</v>
      </c>
      <c r="K18" s="38"/>
      <c r="L18" s="6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8" t="s">
        <v>30</v>
      </c>
      <c r="F19" s="38"/>
      <c r="G19" s="38"/>
      <c r="H19" s="38"/>
      <c r="I19" s="136" t="s">
        <v>26</v>
      </c>
      <c r="J19" s="138" t="s">
        <v>1</v>
      </c>
      <c r="K19" s="38"/>
      <c r="L19" s="6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6" t="s">
        <v>32</v>
      </c>
      <c r="E21" s="38"/>
      <c r="F21" s="38"/>
      <c r="G21" s="38"/>
      <c r="H21" s="38"/>
      <c r="I21" s="136" t="s">
        <v>24</v>
      </c>
      <c r="J21" s="138" t="s">
        <v>1</v>
      </c>
      <c r="K21" s="38"/>
      <c r="L21" s="6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8" t="s">
        <v>33</v>
      </c>
      <c r="F22" s="38"/>
      <c r="G22" s="38"/>
      <c r="H22" s="38"/>
      <c r="I22" s="136" t="s">
        <v>26</v>
      </c>
      <c r="J22" s="138" t="s">
        <v>1</v>
      </c>
      <c r="K22" s="38"/>
      <c r="L22" s="6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6" t="s">
        <v>34</v>
      </c>
      <c r="E24" s="38"/>
      <c r="F24" s="38"/>
      <c r="G24" s="38"/>
      <c r="H24" s="38"/>
      <c r="I24" s="38"/>
      <c r="J24" s="38"/>
      <c r="K24" s="38"/>
      <c r="L24" s="6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0"/>
      <c r="J25" s="140"/>
      <c r="K25" s="140"/>
      <c r="L25" s="143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4"/>
      <c r="E27" s="144"/>
      <c r="F27" s="144"/>
      <c r="G27" s="144"/>
      <c r="H27" s="144"/>
      <c r="I27" s="144"/>
      <c r="J27" s="144"/>
      <c r="K27" s="144"/>
      <c r="L27" s="6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4.4" customHeight="1">
      <c r="A28" s="38"/>
      <c r="B28" s="44"/>
      <c r="C28" s="38"/>
      <c r="D28" s="138" t="s">
        <v>83</v>
      </c>
      <c r="E28" s="38"/>
      <c r="F28" s="38"/>
      <c r="G28" s="38"/>
      <c r="H28" s="38"/>
      <c r="I28" s="38"/>
      <c r="J28" s="145">
        <f>J94</f>
        <v>0</v>
      </c>
      <c r="K28" s="38"/>
      <c r="L28" s="6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14.4" customHeight="1">
      <c r="A29" s="38"/>
      <c r="B29" s="44"/>
      <c r="C29" s="38"/>
      <c r="D29" s="146" t="s">
        <v>84</v>
      </c>
      <c r="E29" s="38"/>
      <c r="F29" s="38"/>
      <c r="G29" s="38"/>
      <c r="H29" s="38"/>
      <c r="I29" s="38"/>
      <c r="J29" s="145">
        <f>J110</f>
        <v>0</v>
      </c>
      <c r="K29" s="38"/>
      <c r="L29" s="147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</row>
    <row r="30" s="2" customFormat="1" ht="25.44" customHeight="1">
      <c r="A30" s="38"/>
      <c r="B30" s="44"/>
      <c r="C30" s="38"/>
      <c r="D30" s="149" t="s">
        <v>35</v>
      </c>
      <c r="E30" s="38"/>
      <c r="F30" s="38"/>
      <c r="G30" s="38"/>
      <c r="H30" s="38"/>
      <c r="I30" s="38"/>
      <c r="J30" s="150">
        <f>ROUND(J28 + J29, 2)</f>
        <v>0</v>
      </c>
      <c r="K30" s="38"/>
      <c r="L30" s="147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</row>
    <row r="31" s="2" customFormat="1" ht="6.96" customHeight="1">
      <c r="A31" s="38"/>
      <c r="B31" s="44"/>
      <c r="C31" s="38"/>
      <c r="D31" s="144"/>
      <c r="E31" s="144"/>
      <c r="F31" s="144"/>
      <c r="G31" s="144"/>
      <c r="H31" s="144"/>
      <c r="I31" s="144"/>
      <c r="J31" s="144"/>
      <c r="K31" s="144"/>
      <c r="L31" s="6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1" t="s">
        <v>37</v>
      </c>
      <c r="G32" s="38"/>
      <c r="H32" s="38"/>
      <c r="I32" s="151" t="s">
        <v>36</v>
      </c>
      <c r="J32" s="151" t="s">
        <v>38</v>
      </c>
      <c r="K32" s="38"/>
      <c r="L32" s="6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2" t="s">
        <v>39</v>
      </c>
      <c r="E33" s="153" t="s">
        <v>40</v>
      </c>
      <c r="F33" s="154">
        <f>ROUND((SUM(BE110:BE117) + SUM(BE135:BE349)),  2)</f>
        <v>0</v>
      </c>
      <c r="G33" s="148"/>
      <c r="H33" s="148"/>
      <c r="I33" s="155">
        <v>0.20000000000000001</v>
      </c>
      <c r="J33" s="154">
        <f>ROUND(((SUM(BE110:BE117) + SUM(BE135:BE349))*I33),  2)</f>
        <v>0</v>
      </c>
      <c r="K33" s="38"/>
      <c r="L33" s="147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</row>
    <row r="34" s="2" customFormat="1" ht="14.4" customHeight="1">
      <c r="A34" s="38"/>
      <c r="B34" s="44"/>
      <c r="C34" s="38"/>
      <c r="D34" s="38"/>
      <c r="E34" s="153" t="s">
        <v>41</v>
      </c>
      <c r="F34" s="154">
        <f>ROUND((SUM(BF110:BF117) + SUM(BF135:BF349)),  2)</f>
        <v>0</v>
      </c>
      <c r="G34" s="148"/>
      <c r="H34" s="148"/>
      <c r="I34" s="155">
        <v>0.20000000000000001</v>
      </c>
      <c r="J34" s="154">
        <f>ROUND(((SUM(BF110:BF117) + SUM(BF135:BF349))*I34),  2)</f>
        <v>0</v>
      </c>
      <c r="K34" s="38"/>
      <c r="L34" s="6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42</v>
      </c>
      <c r="F35" s="156">
        <f>ROUND((SUM(BG110:BG117) + SUM(BG135:BG349)),  2)</f>
        <v>0</v>
      </c>
      <c r="G35" s="38"/>
      <c r="H35" s="38"/>
      <c r="I35" s="157">
        <v>0.20000000000000001</v>
      </c>
      <c r="J35" s="156">
        <f>0</f>
        <v>0</v>
      </c>
      <c r="K35" s="38"/>
      <c r="L35" s="6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43</v>
      </c>
      <c r="F36" s="156">
        <f>ROUND((SUM(BH110:BH117) + SUM(BH135:BH349)),  2)</f>
        <v>0</v>
      </c>
      <c r="G36" s="38"/>
      <c r="H36" s="38"/>
      <c r="I36" s="157">
        <v>0.20000000000000001</v>
      </c>
      <c r="J36" s="156">
        <f>0</f>
        <v>0</v>
      </c>
      <c r="K36" s="38"/>
      <c r="L36" s="6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3" t="s">
        <v>44</v>
      </c>
      <c r="F37" s="154">
        <f>ROUND((SUM(BI110:BI117) + SUM(BI135:BI349)),  2)</f>
        <v>0</v>
      </c>
      <c r="G37" s="148"/>
      <c r="H37" s="148"/>
      <c r="I37" s="155">
        <v>0</v>
      </c>
      <c r="J37" s="154">
        <f>0</f>
        <v>0</v>
      </c>
      <c r="K37" s="38"/>
      <c r="L37" s="6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45</v>
      </c>
      <c r="E39" s="160"/>
      <c r="F39" s="160"/>
      <c r="G39" s="161" t="s">
        <v>46</v>
      </c>
      <c r="H39" s="162" t="s">
        <v>47</v>
      </c>
      <c r="I39" s="160"/>
      <c r="J39" s="163">
        <f>SUM(J30:J37)</f>
        <v>0</v>
      </c>
      <c r="K39" s="164"/>
      <c r="L39" s="6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85</v>
      </c>
      <c r="D82" s="40"/>
      <c r="E82" s="40"/>
      <c r="F82" s="40"/>
      <c r="G82" s="40"/>
      <c r="H82" s="40"/>
      <c r="I82" s="40"/>
      <c r="J82" s="40"/>
      <c r="K82" s="40"/>
      <c r="L82" s="6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77" t="str">
        <f>E7</f>
        <v>Vyhliadka Urbanov klobúk</v>
      </c>
      <c r="F85" s="40"/>
      <c r="G85" s="40"/>
      <c r="H85" s="40"/>
      <c r="I85" s="40"/>
      <c r="J85" s="40"/>
      <c r="K85" s="40"/>
      <c r="L85" s="6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2" customHeight="1">
      <c r="A87" s="38"/>
      <c r="B87" s="39"/>
      <c r="C87" s="32" t="s">
        <v>19</v>
      </c>
      <c r="D87" s="40"/>
      <c r="E87" s="40"/>
      <c r="F87" s="27" t="str">
        <f>F10</f>
        <v>Čierny Balog</v>
      </c>
      <c r="G87" s="40"/>
      <c r="H87" s="40"/>
      <c r="I87" s="32" t="s">
        <v>21</v>
      </c>
      <c r="J87" s="80" t="str">
        <f>IF(J10="","",J10)</f>
        <v>24. 9. 2024</v>
      </c>
      <c r="K87" s="40"/>
      <c r="L87" s="6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5.15" customHeight="1">
      <c r="A89" s="38"/>
      <c r="B89" s="39"/>
      <c r="C89" s="32" t="s">
        <v>23</v>
      </c>
      <c r="D89" s="40"/>
      <c r="E89" s="40"/>
      <c r="F89" s="27" t="str">
        <f>E13</f>
        <v>DonDon s.r.o.</v>
      </c>
      <c r="G89" s="40"/>
      <c r="H89" s="40"/>
      <c r="I89" s="32" t="s">
        <v>29</v>
      </c>
      <c r="J89" s="36" t="str">
        <f>E19</f>
        <v>Ing.arch. Matej Dudon</v>
      </c>
      <c r="K89" s="40"/>
      <c r="L89" s="6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15.15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32</v>
      </c>
      <c r="J90" s="36" t="str">
        <f>E22</f>
        <v>Matej Štugner</v>
      </c>
      <c r="K90" s="40"/>
      <c r="L90" s="6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9.28" customHeight="1">
      <c r="A92" s="38"/>
      <c r="B92" s="39"/>
      <c r="C92" s="176" t="s">
        <v>86</v>
      </c>
      <c r="D92" s="177"/>
      <c r="E92" s="177"/>
      <c r="F92" s="177"/>
      <c r="G92" s="177"/>
      <c r="H92" s="177"/>
      <c r="I92" s="177"/>
      <c r="J92" s="178" t="s">
        <v>87</v>
      </c>
      <c r="K92" s="177"/>
      <c r="L92" s="6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2.8" customHeight="1">
      <c r="A94" s="38"/>
      <c r="B94" s="39"/>
      <c r="C94" s="179" t="s">
        <v>88</v>
      </c>
      <c r="D94" s="40"/>
      <c r="E94" s="40"/>
      <c r="F94" s="40"/>
      <c r="G94" s="40"/>
      <c r="H94" s="40"/>
      <c r="I94" s="40"/>
      <c r="J94" s="111">
        <f>J135</f>
        <v>0</v>
      </c>
      <c r="K94" s="40"/>
      <c r="L94" s="6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89</v>
      </c>
    </row>
    <row r="95" hidden="1" s="9" customFormat="1" ht="24.96" customHeight="1">
      <c r="A95" s="9"/>
      <c r="B95" s="180"/>
      <c r="C95" s="181"/>
      <c r="D95" s="182" t="s">
        <v>90</v>
      </c>
      <c r="E95" s="183"/>
      <c r="F95" s="183"/>
      <c r="G95" s="183"/>
      <c r="H95" s="183"/>
      <c r="I95" s="183"/>
      <c r="J95" s="184">
        <f>J136</f>
        <v>0</v>
      </c>
      <c r="K95" s="181"/>
      <c r="L95" s="18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86"/>
      <c r="C96" s="187"/>
      <c r="D96" s="188" t="s">
        <v>91</v>
      </c>
      <c r="E96" s="189"/>
      <c r="F96" s="189"/>
      <c r="G96" s="189"/>
      <c r="H96" s="189"/>
      <c r="I96" s="189"/>
      <c r="J96" s="190">
        <f>J137</f>
        <v>0</v>
      </c>
      <c r="K96" s="187"/>
      <c r="L96" s="19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86"/>
      <c r="C97" s="187"/>
      <c r="D97" s="188" t="s">
        <v>92</v>
      </c>
      <c r="E97" s="189"/>
      <c r="F97" s="189"/>
      <c r="G97" s="189"/>
      <c r="H97" s="189"/>
      <c r="I97" s="189"/>
      <c r="J97" s="190">
        <f>J141</f>
        <v>0</v>
      </c>
      <c r="K97" s="187"/>
      <c r="L97" s="19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86"/>
      <c r="C98" s="187"/>
      <c r="D98" s="188" t="s">
        <v>93</v>
      </c>
      <c r="E98" s="189"/>
      <c r="F98" s="189"/>
      <c r="G98" s="189"/>
      <c r="H98" s="189"/>
      <c r="I98" s="189"/>
      <c r="J98" s="190">
        <f>J167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80"/>
      <c r="C99" s="181"/>
      <c r="D99" s="182" t="s">
        <v>94</v>
      </c>
      <c r="E99" s="183"/>
      <c r="F99" s="183"/>
      <c r="G99" s="183"/>
      <c r="H99" s="183"/>
      <c r="I99" s="183"/>
      <c r="J99" s="184">
        <f>J169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6"/>
      <c r="C100" s="187"/>
      <c r="D100" s="188" t="s">
        <v>95</v>
      </c>
      <c r="E100" s="189"/>
      <c r="F100" s="189"/>
      <c r="G100" s="189"/>
      <c r="H100" s="189"/>
      <c r="I100" s="189"/>
      <c r="J100" s="190">
        <f>J170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6"/>
      <c r="C101" s="187"/>
      <c r="D101" s="188" t="s">
        <v>96</v>
      </c>
      <c r="E101" s="189"/>
      <c r="F101" s="189"/>
      <c r="G101" s="189"/>
      <c r="H101" s="189"/>
      <c r="I101" s="189"/>
      <c r="J101" s="190">
        <f>J263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6"/>
      <c r="C102" s="187"/>
      <c r="D102" s="188" t="s">
        <v>97</v>
      </c>
      <c r="E102" s="189"/>
      <c r="F102" s="189"/>
      <c r="G102" s="189"/>
      <c r="H102" s="189"/>
      <c r="I102" s="189"/>
      <c r="J102" s="190">
        <f>J281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6"/>
      <c r="C103" s="187"/>
      <c r="D103" s="188" t="s">
        <v>98</v>
      </c>
      <c r="E103" s="189"/>
      <c r="F103" s="189"/>
      <c r="G103" s="189"/>
      <c r="H103" s="189"/>
      <c r="I103" s="189"/>
      <c r="J103" s="190">
        <f>J292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6"/>
      <c r="C104" s="187"/>
      <c r="D104" s="188" t="s">
        <v>99</v>
      </c>
      <c r="E104" s="189"/>
      <c r="F104" s="189"/>
      <c r="G104" s="189"/>
      <c r="H104" s="189"/>
      <c r="I104" s="189"/>
      <c r="J104" s="190">
        <f>J298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80"/>
      <c r="C105" s="181"/>
      <c r="D105" s="182" t="s">
        <v>100</v>
      </c>
      <c r="E105" s="183"/>
      <c r="F105" s="183"/>
      <c r="G105" s="183"/>
      <c r="H105" s="183"/>
      <c r="I105" s="183"/>
      <c r="J105" s="184">
        <f>J343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6"/>
      <c r="C106" s="187"/>
      <c r="D106" s="188" t="s">
        <v>101</v>
      </c>
      <c r="E106" s="189"/>
      <c r="F106" s="189"/>
      <c r="G106" s="189"/>
      <c r="H106" s="189"/>
      <c r="I106" s="189"/>
      <c r="J106" s="190">
        <f>J344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80"/>
      <c r="C107" s="181"/>
      <c r="D107" s="182" t="s">
        <v>102</v>
      </c>
      <c r="E107" s="183"/>
      <c r="F107" s="183"/>
      <c r="G107" s="183"/>
      <c r="H107" s="183"/>
      <c r="I107" s="183"/>
      <c r="J107" s="184">
        <f>J347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4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hidden="1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4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hidden="1" s="2" customFormat="1" ht="29.28" customHeight="1">
      <c r="A110" s="38"/>
      <c r="B110" s="39"/>
      <c r="C110" s="179" t="s">
        <v>103</v>
      </c>
      <c r="D110" s="40"/>
      <c r="E110" s="40"/>
      <c r="F110" s="40"/>
      <c r="G110" s="40"/>
      <c r="H110" s="40"/>
      <c r="I110" s="40"/>
      <c r="J110" s="192">
        <f>ROUND(J111 + J112 + J113 + J114 + J115 + J116,2)</f>
        <v>0</v>
      </c>
      <c r="K110" s="40"/>
      <c r="L110" s="64"/>
      <c r="N110" s="193" t="s">
        <v>39</v>
      </c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hidden="1" s="2" customFormat="1" ht="18" customHeight="1">
      <c r="A111" s="38"/>
      <c r="B111" s="39"/>
      <c r="C111" s="40"/>
      <c r="D111" s="194" t="s">
        <v>104</v>
      </c>
      <c r="E111" s="195"/>
      <c r="F111" s="195"/>
      <c r="G111" s="40"/>
      <c r="H111" s="40"/>
      <c r="I111" s="40"/>
      <c r="J111" s="196">
        <v>0</v>
      </c>
      <c r="K111" s="40"/>
      <c r="L111" s="197"/>
      <c r="M111" s="198"/>
      <c r="N111" s="199" t="s">
        <v>41</v>
      </c>
      <c r="O111" s="198"/>
      <c r="P111" s="198"/>
      <c r="Q111" s="198"/>
      <c r="R111" s="198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200"/>
      <c r="AE111" s="200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8"/>
      <c r="AT111" s="198"/>
      <c r="AU111" s="198"/>
      <c r="AV111" s="198"/>
      <c r="AW111" s="198"/>
      <c r="AX111" s="198"/>
      <c r="AY111" s="201" t="s">
        <v>105</v>
      </c>
      <c r="AZ111" s="198"/>
      <c r="BA111" s="198"/>
      <c r="BB111" s="198"/>
      <c r="BC111" s="198"/>
      <c r="BD111" s="198"/>
      <c r="BE111" s="202">
        <f>IF(N111="základná",J111,0)</f>
        <v>0</v>
      </c>
      <c r="BF111" s="202">
        <f>IF(N111="znížená",J111,0)</f>
        <v>0</v>
      </c>
      <c r="BG111" s="202">
        <f>IF(N111="zákl. prenesená",J111,0)</f>
        <v>0</v>
      </c>
      <c r="BH111" s="202">
        <f>IF(N111="zníž. prenesená",J111,0)</f>
        <v>0</v>
      </c>
      <c r="BI111" s="202">
        <f>IF(N111="nulová",J111,0)</f>
        <v>0</v>
      </c>
      <c r="BJ111" s="201" t="s">
        <v>106</v>
      </c>
      <c r="BK111" s="198"/>
      <c r="BL111" s="198"/>
      <c r="BM111" s="198"/>
    </row>
    <row r="112" hidden="1" s="2" customFormat="1" ht="18" customHeight="1">
      <c r="A112" s="38"/>
      <c r="B112" s="39"/>
      <c r="C112" s="40"/>
      <c r="D112" s="194" t="s">
        <v>107</v>
      </c>
      <c r="E112" s="195"/>
      <c r="F112" s="195"/>
      <c r="G112" s="40"/>
      <c r="H112" s="40"/>
      <c r="I112" s="40"/>
      <c r="J112" s="196">
        <v>0</v>
      </c>
      <c r="K112" s="40"/>
      <c r="L112" s="197"/>
      <c r="M112" s="198"/>
      <c r="N112" s="199" t="s">
        <v>41</v>
      </c>
      <c r="O112" s="198"/>
      <c r="P112" s="198"/>
      <c r="Q112" s="198"/>
      <c r="R112" s="198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198"/>
      <c r="AG112" s="198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8"/>
      <c r="AT112" s="198"/>
      <c r="AU112" s="198"/>
      <c r="AV112" s="198"/>
      <c r="AW112" s="198"/>
      <c r="AX112" s="198"/>
      <c r="AY112" s="201" t="s">
        <v>105</v>
      </c>
      <c r="AZ112" s="198"/>
      <c r="BA112" s="198"/>
      <c r="BB112" s="198"/>
      <c r="BC112" s="198"/>
      <c r="BD112" s="198"/>
      <c r="BE112" s="202">
        <f>IF(N112="základná",J112,0)</f>
        <v>0</v>
      </c>
      <c r="BF112" s="202">
        <f>IF(N112="znížená",J112,0)</f>
        <v>0</v>
      </c>
      <c r="BG112" s="202">
        <f>IF(N112="zákl. prenesená",J112,0)</f>
        <v>0</v>
      </c>
      <c r="BH112" s="202">
        <f>IF(N112="zníž. prenesená",J112,0)</f>
        <v>0</v>
      </c>
      <c r="BI112" s="202">
        <f>IF(N112="nulová",J112,0)</f>
        <v>0</v>
      </c>
      <c r="BJ112" s="201" t="s">
        <v>106</v>
      </c>
      <c r="BK112" s="198"/>
      <c r="BL112" s="198"/>
      <c r="BM112" s="198"/>
    </row>
    <row r="113" hidden="1" s="2" customFormat="1" ht="18" customHeight="1">
      <c r="A113" s="38"/>
      <c r="B113" s="39"/>
      <c r="C113" s="40"/>
      <c r="D113" s="194" t="s">
        <v>108</v>
      </c>
      <c r="E113" s="195"/>
      <c r="F113" s="195"/>
      <c r="G113" s="40"/>
      <c r="H113" s="40"/>
      <c r="I113" s="40"/>
      <c r="J113" s="196">
        <v>0</v>
      </c>
      <c r="K113" s="40"/>
      <c r="L113" s="197"/>
      <c r="M113" s="198"/>
      <c r="N113" s="199" t="s">
        <v>41</v>
      </c>
      <c r="O113" s="198"/>
      <c r="P113" s="198"/>
      <c r="Q113" s="198"/>
      <c r="R113" s="198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  <c r="AV113" s="198"/>
      <c r="AW113" s="198"/>
      <c r="AX113" s="198"/>
      <c r="AY113" s="201" t="s">
        <v>105</v>
      </c>
      <c r="AZ113" s="198"/>
      <c r="BA113" s="198"/>
      <c r="BB113" s="198"/>
      <c r="BC113" s="198"/>
      <c r="BD113" s="198"/>
      <c r="BE113" s="202">
        <f>IF(N113="základná",J113,0)</f>
        <v>0</v>
      </c>
      <c r="BF113" s="202">
        <f>IF(N113="znížená",J113,0)</f>
        <v>0</v>
      </c>
      <c r="BG113" s="202">
        <f>IF(N113="zákl. prenesená",J113,0)</f>
        <v>0</v>
      </c>
      <c r="BH113" s="202">
        <f>IF(N113="zníž. prenesená",J113,0)</f>
        <v>0</v>
      </c>
      <c r="BI113" s="202">
        <f>IF(N113="nulová",J113,0)</f>
        <v>0</v>
      </c>
      <c r="BJ113" s="201" t="s">
        <v>106</v>
      </c>
      <c r="BK113" s="198"/>
      <c r="BL113" s="198"/>
      <c r="BM113" s="198"/>
    </row>
    <row r="114" hidden="1" s="2" customFormat="1" ht="18" customHeight="1">
      <c r="A114" s="38"/>
      <c r="B114" s="39"/>
      <c r="C114" s="40"/>
      <c r="D114" s="194" t="s">
        <v>109</v>
      </c>
      <c r="E114" s="195"/>
      <c r="F114" s="195"/>
      <c r="G114" s="40"/>
      <c r="H114" s="40"/>
      <c r="I114" s="40"/>
      <c r="J114" s="196">
        <v>0</v>
      </c>
      <c r="K114" s="40"/>
      <c r="L114" s="197"/>
      <c r="M114" s="198"/>
      <c r="N114" s="199" t="s">
        <v>41</v>
      </c>
      <c r="O114" s="198"/>
      <c r="P114" s="198"/>
      <c r="Q114" s="198"/>
      <c r="R114" s="198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198"/>
      <c r="AV114" s="198"/>
      <c r="AW114" s="198"/>
      <c r="AX114" s="198"/>
      <c r="AY114" s="201" t="s">
        <v>105</v>
      </c>
      <c r="AZ114" s="198"/>
      <c r="BA114" s="198"/>
      <c r="BB114" s="198"/>
      <c r="BC114" s="198"/>
      <c r="BD114" s="198"/>
      <c r="BE114" s="202">
        <f>IF(N114="základná",J114,0)</f>
        <v>0</v>
      </c>
      <c r="BF114" s="202">
        <f>IF(N114="znížená",J114,0)</f>
        <v>0</v>
      </c>
      <c r="BG114" s="202">
        <f>IF(N114="zákl. prenesená",J114,0)</f>
        <v>0</v>
      </c>
      <c r="BH114" s="202">
        <f>IF(N114="zníž. prenesená",J114,0)</f>
        <v>0</v>
      </c>
      <c r="BI114" s="202">
        <f>IF(N114="nulová",J114,0)</f>
        <v>0</v>
      </c>
      <c r="BJ114" s="201" t="s">
        <v>106</v>
      </c>
      <c r="BK114" s="198"/>
      <c r="BL114" s="198"/>
      <c r="BM114" s="198"/>
    </row>
    <row r="115" hidden="1" s="2" customFormat="1" ht="18" customHeight="1">
      <c r="A115" s="38"/>
      <c r="B115" s="39"/>
      <c r="C115" s="40"/>
      <c r="D115" s="194" t="s">
        <v>110</v>
      </c>
      <c r="E115" s="195"/>
      <c r="F115" s="195"/>
      <c r="G115" s="40"/>
      <c r="H115" s="40"/>
      <c r="I115" s="40"/>
      <c r="J115" s="196">
        <v>0</v>
      </c>
      <c r="K115" s="40"/>
      <c r="L115" s="197"/>
      <c r="M115" s="198"/>
      <c r="N115" s="199" t="s">
        <v>41</v>
      </c>
      <c r="O115" s="198"/>
      <c r="P115" s="198"/>
      <c r="Q115" s="198"/>
      <c r="R115" s="198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  <c r="AV115" s="198"/>
      <c r="AW115" s="198"/>
      <c r="AX115" s="198"/>
      <c r="AY115" s="201" t="s">
        <v>105</v>
      </c>
      <c r="AZ115" s="198"/>
      <c r="BA115" s="198"/>
      <c r="BB115" s="198"/>
      <c r="BC115" s="198"/>
      <c r="BD115" s="198"/>
      <c r="BE115" s="202">
        <f>IF(N115="základná",J115,0)</f>
        <v>0</v>
      </c>
      <c r="BF115" s="202">
        <f>IF(N115="znížená",J115,0)</f>
        <v>0</v>
      </c>
      <c r="BG115" s="202">
        <f>IF(N115="zákl. prenesená",J115,0)</f>
        <v>0</v>
      </c>
      <c r="BH115" s="202">
        <f>IF(N115="zníž. prenesená",J115,0)</f>
        <v>0</v>
      </c>
      <c r="BI115" s="202">
        <f>IF(N115="nulová",J115,0)</f>
        <v>0</v>
      </c>
      <c r="BJ115" s="201" t="s">
        <v>106</v>
      </c>
      <c r="BK115" s="198"/>
      <c r="BL115" s="198"/>
      <c r="BM115" s="198"/>
    </row>
    <row r="116" hidden="1" s="2" customFormat="1" ht="18" customHeight="1">
      <c r="A116" s="38"/>
      <c r="B116" s="39"/>
      <c r="C116" s="40"/>
      <c r="D116" s="195" t="s">
        <v>111</v>
      </c>
      <c r="E116" s="40"/>
      <c r="F116" s="40"/>
      <c r="G116" s="40"/>
      <c r="H116" s="40"/>
      <c r="I116" s="40"/>
      <c r="J116" s="196">
        <f>ROUND(J28*T116,2)</f>
        <v>0</v>
      </c>
      <c r="K116" s="40"/>
      <c r="L116" s="197"/>
      <c r="M116" s="198"/>
      <c r="N116" s="199" t="s">
        <v>41</v>
      </c>
      <c r="O116" s="198"/>
      <c r="P116" s="198"/>
      <c r="Q116" s="198"/>
      <c r="R116" s="198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  <c r="AV116" s="198"/>
      <c r="AW116" s="198"/>
      <c r="AX116" s="198"/>
      <c r="AY116" s="201" t="s">
        <v>112</v>
      </c>
      <c r="AZ116" s="198"/>
      <c r="BA116" s="198"/>
      <c r="BB116" s="198"/>
      <c r="BC116" s="198"/>
      <c r="BD116" s="198"/>
      <c r="BE116" s="202">
        <f>IF(N116="základná",J116,0)</f>
        <v>0</v>
      </c>
      <c r="BF116" s="202">
        <f>IF(N116="znížená",J116,0)</f>
        <v>0</v>
      </c>
      <c r="BG116" s="202">
        <f>IF(N116="zákl. prenesená",J116,0)</f>
        <v>0</v>
      </c>
      <c r="BH116" s="202">
        <f>IF(N116="zníž. prenesená",J116,0)</f>
        <v>0</v>
      </c>
      <c r="BI116" s="202">
        <f>IF(N116="nulová",J116,0)</f>
        <v>0</v>
      </c>
      <c r="BJ116" s="201" t="s">
        <v>106</v>
      </c>
      <c r="BK116" s="198"/>
      <c r="BL116" s="198"/>
      <c r="BM116" s="198"/>
    </row>
    <row r="117" hidden="1" s="2" customForma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4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hidden="1" s="2" customFormat="1" ht="29.28" customHeight="1">
      <c r="A118" s="38"/>
      <c r="B118" s="39"/>
      <c r="C118" s="203" t="s">
        <v>113</v>
      </c>
      <c r="D118" s="177"/>
      <c r="E118" s="177"/>
      <c r="F118" s="177"/>
      <c r="G118" s="177"/>
      <c r="H118" s="177"/>
      <c r="I118" s="177"/>
      <c r="J118" s="204">
        <f>ROUND(J94+J110,2)</f>
        <v>0</v>
      </c>
      <c r="K118" s="177"/>
      <c r="L118" s="64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hidden="1" s="2" customFormat="1" ht="6.96" customHeight="1">
      <c r="A119" s="38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4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hidden="1"/>
    <row r="121" hidden="1"/>
    <row r="122" hidden="1"/>
    <row r="123" s="2" customFormat="1" ht="6.96" customHeight="1">
      <c r="A123" s="38"/>
      <c r="B123" s="69"/>
      <c r="C123" s="70"/>
      <c r="D123" s="70"/>
      <c r="E123" s="70"/>
      <c r="F123" s="70"/>
      <c r="G123" s="70"/>
      <c r="H123" s="70"/>
      <c r="I123" s="70"/>
      <c r="J123" s="70"/>
      <c r="K123" s="70"/>
      <c r="L123" s="64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4.96" customHeight="1">
      <c r="A124" s="38"/>
      <c r="B124" s="39"/>
      <c r="C124" s="23" t="s">
        <v>114</v>
      </c>
      <c r="D124" s="40"/>
      <c r="E124" s="40"/>
      <c r="F124" s="40"/>
      <c r="G124" s="40"/>
      <c r="H124" s="40"/>
      <c r="I124" s="40"/>
      <c r="J124" s="40"/>
      <c r="K124" s="40"/>
      <c r="L124" s="64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4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15</v>
      </c>
      <c r="D126" s="40"/>
      <c r="E126" s="40"/>
      <c r="F126" s="40"/>
      <c r="G126" s="40"/>
      <c r="H126" s="40"/>
      <c r="I126" s="40"/>
      <c r="J126" s="40"/>
      <c r="K126" s="40"/>
      <c r="L126" s="64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77" t="str">
        <f>E7</f>
        <v>Vyhliadka Urbanov klobúk</v>
      </c>
      <c r="F127" s="40"/>
      <c r="G127" s="40"/>
      <c r="H127" s="40"/>
      <c r="I127" s="40"/>
      <c r="J127" s="40"/>
      <c r="K127" s="40"/>
      <c r="L127" s="64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4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19</v>
      </c>
      <c r="D129" s="40"/>
      <c r="E129" s="40"/>
      <c r="F129" s="27" t="str">
        <f>F10</f>
        <v>Čierny Balog</v>
      </c>
      <c r="G129" s="40"/>
      <c r="H129" s="40"/>
      <c r="I129" s="32" t="s">
        <v>21</v>
      </c>
      <c r="J129" s="80" t="str">
        <f>IF(J10="","",J10)</f>
        <v>24. 9. 2024</v>
      </c>
      <c r="K129" s="40"/>
      <c r="L129" s="64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4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23</v>
      </c>
      <c r="D131" s="40"/>
      <c r="E131" s="40"/>
      <c r="F131" s="27" t="str">
        <f>E13</f>
        <v>DonDon s.r.o.</v>
      </c>
      <c r="G131" s="40"/>
      <c r="H131" s="40"/>
      <c r="I131" s="32" t="s">
        <v>29</v>
      </c>
      <c r="J131" s="36" t="str">
        <f>E19</f>
        <v>Ing.arch. Matej Dudon</v>
      </c>
      <c r="K131" s="40"/>
      <c r="L131" s="64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27</v>
      </c>
      <c r="D132" s="40"/>
      <c r="E132" s="40"/>
      <c r="F132" s="27" t="str">
        <f>IF(E16="","",E16)</f>
        <v>Vyplň údaj</v>
      </c>
      <c r="G132" s="40"/>
      <c r="H132" s="40"/>
      <c r="I132" s="32" t="s">
        <v>32</v>
      </c>
      <c r="J132" s="36" t="str">
        <f>E22</f>
        <v>Matej Štugner</v>
      </c>
      <c r="K132" s="40"/>
      <c r="L132" s="64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4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205"/>
      <c r="B134" s="206"/>
      <c r="C134" s="207" t="s">
        <v>115</v>
      </c>
      <c r="D134" s="208" t="s">
        <v>60</v>
      </c>
      <c r="E134" s="208" t="s">
        <v>56</v>
      </c>
      <c r="F134" s="208" t="s">
        <v>57</v>
      </c>
      <c r="G134" s="208" t="s">
        <v>116</v>
      </c>
      <c r="H134" s="208" t="s">
        <v>117</v>
      </c>
      <c r="I134" s="208" t="s">
        <v>118</v>
      </c>
      <c r="J134" s="209" t="s">
        <v>87</v>
      </c>
      <c r="K134" s="210" t="s">
        <v>119</v>
      </c>
      <c r="L134" s="211"/>
      <c r="M134" s="101" t="s">
        <v>1</v>
      </c>
      <c r="N134" s="102" t="s">
        <v>39</v>
      </c>
      <c r="O134" s="102" t="s">
        <v>120</v>
      </c>
      <c r="P134" s="102" t="s">
        <v>121</v>
      </c>
      <c r="Q134" s="102" t="s">
        <v>122</v>
      </c>
      <c r="R134" s="102" t="s">
        <v>123</v>
      </c>
      <c r="S134" s="102" t="s">
        <v>124</v>
      </c>
      <c r="T134" s="103" t="s">
        <v>125</v>
      </c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</row>
    <row r="135" s="2" customFormat="1" ht="22.8" customHeight="1">
      <c r="A135" s="38"/>
      <c r="B135" s="39"/>
      <c r="C135" s="108" t="s">
        <v>83</v>
      </c>
      <c r="D135" s="40"/>
      <c r="E135" s="40"/>
      <c r="F135" s="40"/>
      <c r="G135" s="40"/>
      <c r="H135" s="40"/>
      <c r="I135" s="40"/>
      <c r="J135" s="212">
        <f>BK135</f>
        <v>0</v>
      </c>
      <c r="K135" s="40"/>
      <c r="L135" s="44"/>
      <c r="M135" s="104"/>
      <c r="N135" s="213"/>
      <c r="O135" s="105"/>
      <c r="P135" s="214">
        <f>P136+P169+P343+P347</f>
        <v>0</v>
      </c>
      <c r="Q135" s="105"/>
      <c r="R135" s="214">
        <f>R136+R169+R343+R347</f>
        <v>156.07669465677998</v>
      </c>
      <c r="S135" s="105"/>
      <c r="T135" s="215">
        <f>T136+T169+T343+T347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74</v>
      </c>
      <c r="AU135" s="17" t="s">
        <v>89</v>
      </c>
      <c r="BK135" s="216">
        <f>BK136+BK169+BK343+BK347</f>
        <v>0</v>
      </c>
    </row>
    <row r="136" s="12" customFormat="1" ht="25.92" customHeight="1">
      <c r="A136" s="12"/>
      <c r="B136" s="217"/>
      <c r="C136" s="218"/>
      <c r="D136" s="219" t="s">
        <v>74</v>
      </c>
      <c r="E136" s="220" t="s">
        <v>126</v>
      </c>
      <c r="F136" s="220" t="s">
        <v>127</v>
      </c>
      <c r="G136" s="218"/>
      <c r="H136" s="218"/>
      <c r="I136" s="221"/>
      <c r="J136" s="222">
        <f>BK136</f>
        <v>0</v>
      </c>
      <c r="K136" s="218"/>
      <c r="L136" s="223"/>
      <c r="M136" s="224"/>
      <c r="N136" s="225"/>
      <c r="O136" s="225"/>
      <c r="P136" s="226">
        <f>P137+P141+P167</f>
        <v>0</v>
      </c>
      <c r="Q136" s="225"/>
      <c r="R136" s="226">
        <f>R137+R141+R167</f>
        <v>139.35540566559999</v>
      </c>
      <c r="S136" s="225"/>
      <c r="T136" s="227">
        <f>T137+T141+T167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8" t="s">
        <v>80</v>
      </c>
      <c r="AT136" s="229" t="s">
        <v>74</v>
      </c>
      <c r="AU136" s="229" t="s">
        <v>75</v>
      </c>
      <c r="AY136" s="228" t="s">
        <v>128</v>
      </c>
      <c r="BK136" s="230">
        <f>BK137+BK141+BK167</f>
        <v>0</v>
      </c>
    </row>
    <row r="137" s="12" customFormat="1" ht="22.8" customHeight="1">
      <c r="A137" s="12"/>
      <c r="B137" s="217"/>
      <c r="C137" s="218"/>
      <c r="D137" s="219" t="s">
        <v>74</v>
      </c>
      <c r="E137" s="231" t="s">
        <v>80</v>
      </c>
      <c r="F137" s="231" t="s">
        <v>129</v>
      </c>
      <c r="G137" s="218"/>
      <c r="H137" s="218"/>
      <c r="I137" s="221"/>
      <c r="J137" s="232">
        <f>BK137</f>
        <v>0</v>
      </c>
      <c r="K137" s="218"/>
      <c r="L137" s="223"/>
      <c r="M137" s="224"/>
      <c r="N137" s="225"/>
      <c r="O137" s="225"/>
      <c r="P137" s="226">
        <f>SUM(P138:P140)</f>
        <v>0</v>
      </c>
      <c r="Q137" s="225"/>
      <c r="R137" s="226">
        <f>SUM(R138:R140)</f>
        <v>0</v>
      </c>
      <c r="S137" s="225"/>
      <c r="T137" s="227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8" t="s">
        <v>80</v>
      </c>
      <c r="AT137" s="229" t="s">
        <v>74</v>
      </c>
      <c r="AU137" s="229" t="s">
        <v>80</v>
      </c>
      <c r="AY137" s="228" t="s">
        <v>128</v>
      </c>
      <c r="BK137" s="230">
        <f>SUM(BK138:BK140)</f>
        <v>0</v>
      </c>
    </row>
    <row r="138" s="2" customFormat="1" ht="24.15" customHeight="1">
      <c r="A138" s="38"/>
      <c r="B138" s="39"/>
      <c r="C138" s="233" t="s">
        <v>80</v>
      </c>
      <c r="D138" s="233" t="s">
        <v>130</v>
      </c>
      <c r="E138" s="234" t="s">
        <v>131</v>
      </c>
      <c r="F138" s="235" t="s">
        <v>132</v>
      </c>
      <c r="G138" s="236" t="s">
        <v>133</v>
      </c>
      <c r="H138" s="237">
        <v>75</v>
      </c>
      <c r="I138" s="238"/>
      <c r="J138" s="239">
        <f>ROUND(I138*H138,2)</f>
        <v>0</v>
      </c>
      <c r="K138" s="240"/>
      <c r="L138" s="44"/>
      <c r="M138" s="241" t="s">
        <v>1</v>
      </c>
      <c r="N138" s="242" t="s">
        <v>41</v>
      </c>
      <c r="O138" s="92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5" t="s">
        <v>134</v>
      </c>
      <c r="AT138" s="245" t="s">
        <v>130</v>
      </c>
      <c r="AU138" s="245" t="s">
        <v>106</v>
      </c>
      <c r="AY138" s="17" t="s">
        <v>128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7" t="s">
        <v>106</v>
      </c>
      <c r="BK138" s="246">
        <f>ROUND(I138*H138,2)</f>
        <v>0</v>
      </c>
      <c r="BL138" s="17" t="s">
        <v>134</v>
      </c>
      <c r="BM138" s="245" t="s">
        <v>135</v>
      </c>
    </row>
    <row r="139" s="2" customFormat="1" ht="24.15" customHeight="1">
      <c r="A139" s="38"/>
      <c r="B139" s="39"/>
      <c r="C139" s="233" t="s">
        <v>106</v>
      </c>
      <c r="D139" s="233" t="s">
        <v>130</v>
      </c>
      <c r="E139" s="234" t="s">
        <v>136</v>
      </c>
      <c r="F139" s="235" t="s">
        <v>137</v>
      </c>
      <c r="G139" s="236" t="s">
        <v>133</v>
      </c>
      <c r="H139" s="237">
        <v>75</v>
      </c>
      <c r="I139" s="238"/>
      <c r="J139" s="239">
        <f>ROUND(I139*H139,2)</f>
        <v>0</v>
      </c>
      <c r="K139" s="240"/>
      <c r="L139" s="44"/>
      <c r="M139" s="241" t="s">
        <v>1</v>
      </c>
      <c r="N139" s="242" t="s">
        <v>41</v>
      </c>
      <c r="O139" s="92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5" t="s">
        <v>134</v>
      </c>
      <c r="AT139" s="245" t="s">
        <v>130</v>
      </c>
      <c r="AU139" s="245" t="s">
        <v>106</v>
      </c>
      <c r="AY139" s="17" t="s">
        <v>128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7" t="s">
        <v>106</v>
      </c>
      <c r="BK139" s="246">
        <f>ROUND(I139*H139,2)</f>
        <v>0</v>
      </c>
      <c r="BL139" s="17" t="s">
        <v>134</v>
      </c>
      <c r="BM139" s="245" t="s">
        <v>138</v>
      </c>
    </row>
    <row r="140" s="2" customFormat="1" ht="37.8" customHeight="1">
      <c r="A140" s="38"/>
      <c r="B140" s="39"/>
      <c r="C140" s="233" t="s">
        <v>139</v>
      </c>
      <c r="D140" s="233" t="s">
        <v>130</v>
      </c>
      <c r="E140" s="234" t="s">
        <v>140</v>
      </c>
      <c r="F140" s="235" t="s">
        <v>141</v>
      </c>
      <c r="G140" s="236" t="s">
        <v>133</v>
      </c>
      <c r="H140" s="237">
        <v>75</v>
      </c>
      <c r="I140" s="238"/>
      <c r="J140" s="239">
        <f>ROUND(I140*H140,2)</f>
        <v>0</v>
      </c>
      <c r="K140" s="240"/>
      <c r="L140" s="44"/>
      <c r="M140" s="241" t="s">
        <v>1</v>
      </c>
      <c r="N140" s="242" t="s">
        <v>41</v>
      </c>
      <c r="O140" s="92"/>
      <c r="P140" s="243">
        <f>O140*H140</f>
        <v>0</v>
      </c>
      <c r="Q140" s="243">
        <v>0</v>
      </c>
      <c r="R140" s="243">
        <f>Q140*H140</f>
        <v>0</v>
      </c>
      <c r="S140" s="243">
        <v>0</v>
      </c>
      <c r="T140" s="24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5" t="s">
        <v>134</v>
      </c>
      <c r="AT140" s="245" t="s">
        <v>130</v>
      </c>
      <c r="AU140" s="245" t="s">
        <v>106</v>
      </c>
      <c r="AY140" s="17" t="s">
        <v>128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7" t="s">
        <v>106</v>
      </c>
      <c r="BK140" s="246">
        <f>ROUND(I140*H140,2)</f>
        <v>0</v>
      </c>
      <c r="BL140" s="17" t="s">
        <v>134</v>
      </c>
      <c r="BM140" s="245" t="s">
        <v>142</v>
      </c>
    </row>
    <row r="141" s="12" customFormat="1" ht="22.8" customHeight="1">
      <c r="A141" s="12"/>
      <c r="B141" s="217"/>
      <c r="C141" s="218"/>
      <c r="D141" s="219" t="s">
        <v>74</v>
      </c>
      <c r="E141" s="231" t="s">
        <v>106</v>
      </c>
      <c r="F141" s="231" t="s">
        <v>143</v>
      </c>
      <c r="G141" s="218"/>
      <c r="H141" s="218"/>
      <c r="I141" s="221"/>
      <c r="J141" s="232">
        <f>BK141</f>
        <v>0</v>
      </c>
      <c r="K141" s="218"/>
      <c r="L141" s="223"/>
      <c r="M141" s="224"/>
      <c r="N141" s="225"/>
      <c r="O141" s="225"/>
      <c r="P141" s="226">
        <f>SUM(P142:P166)</f>
        <v>0</v>
      </c>
      <c r="Q141" s="225"/>
      <c r="R141" s="226">
        <f>SUM(R142:R166)</f>
        <v>139.35540566559999</v>
      </c>
      <c r="S141" s="225"/>
      <c r="T141" s="227">
        <f>SUM(T142:T166)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8" t="s">
        <v>80</v>
      </c>
      <c r="AT141" s="229" t="s">
        <v>74</v>
      </c>
      <c r="AU141" s="229" t="s">
        <v>80</v>
      </c>
      <c r="AY141" s="228" t="s">
        <v>128</v>
      </c>
      <c r="BK141" s="230">
        <f>SUM(BK142:BK166)</f>
        <v>0</v>
      </c>
    </row>
    <row r="142" s="2" customFormat="1" ht="24.15" customHeight="1">
      <c r="A142" s="38"/>
      <c r="B142" s="39"/>
      <c r="C142" s="233" t="s">
        <v>134</v>
      </c>
      <c r="D142" s="233" t="s">
        <v>130</v>
      </c>
      <c r="E142" s="234" t="s">
        <v>144</v>
      </c>
      <c r="F142" s="235" t="s">
        <v>145</v>
      </c>
      <c r="G142" s="236" t="s">
        <v>133</v>
      </c>
      <c r="H142" s="237">
        <v>10</v>
      </c>
      <c r="I142" s="238"/>
      <c r="J142" s="239">
        <f>ROUND(I142*H142,2)</f>
        <v>0</v>
      </c>
      <c r="K142" s="240"/>
      <c r="L142" s="44"/>
      <c r="M142" s="241" t="s">
        <v>1</v>
      </c>
      <c r="N142" s="242" t="s">
        <v>41</v>
      </c>
      <c r="O142" s="92"/>
      <c r="P142" s="243">
        <f>O142*H142</f>
        <v>0</v>
      </c>
      <c r="Q142" s="243">
        <v>2.0699999999999998</v>
      </c>
      <c r="R142" s="243">
        <f>Q142*H142</f>
        <v>20.699999999999999</v>
      </c>
      <c r="S142" s="243">
        <v>0</v>
      </c>
      <c r="T142" s="24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5" t="s">
        <v>134</v>
      </c>
      <c r="AT142" s="245" t="s">
        <v>130</v>
      </c>
      <c r="AU142" s="245" t="s">
        <v>106</v>
      </c>
      <c r="AY142" s="17" t="s">
        <v>128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7" t="s">
        <v>106</v>
      </c>
      <c r="BK142" s="246">
        <f>ROUND(I142*H142,2)</f>
        <v>0</v>
      </c>
      <c r="BL142" s="17" t="s">
        <v>134</v>
      </c>
      <c r="BM142" s="245" t="s">
        <v>146</v>
      </c>
    </row>
    <row r="143" s="2" customFormat="1" ht="24.15" customHeight="1">
      <c r="A143" s="38"/>
      <c r="B143" s="39"/>
      <c r="C143" s="233" t="s">
        <v>147</v>
      </c>
      <c r="D143" s="233" t="s">
        <v>130</v>
      </c>
      <c r="E143" s="234" t="s">
        <v>148</v>
      </c>
      <c r="F143" s="235" t="s">
        <v>149</v>
      </c>
      <c r="G143" s="236" t="s">
        <v>133</v>
      </c>
      <c r="H143" s="237">
        <v>17.135999999999999</v>
      </c>
      <c r="I143" s="238"/>
      <c r="J143" s="239">
        <f>ROUND(I143*H143,2)</f>
        <v>0</v>
      </c>
      <c r="K143" s="240"/>
      <c r="L143" s="44"/>
      <c r="M143" s="241" t="s">
        <v>1</v>
      </c>
      <c r="N143" s="242" t="s">
        <v>41</v>
      </c>
      <c r="O143" s="92"/>
      <c r="P143" s="243">
        <f>O143*H143</f>
        <v>0</v>
      </c>
      <c r="Q143" s="243">
        <v>2.4157199999999999</v>
      </c>
      <c r="R143" s="243">
        <f>Q143*H143</f>
        <v>41.395777919999993</v>
      </c>
      <c r="S143" s="243">
        <v>0</v>
      </c>
      <c r="T143" s="24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45" t="s">
        <v>134</v>
      </c>
      <c r="AT143" s="245" t="s">
        <v>130</v>
      </c>
      <c r="AU143" s="245" t="s">
        <v>106</v>
      </c>
      <c r="AY143" s="17" t="s">
        <v>128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7" t="s">
        <v>106</v>
      </c>
      <c r="BK143" s="246">
        <f>ROUND(I143*H143,2)</f>
        <v>0</v>
      </c>
      <c r="BL143" s="17" t="s">
        <v>134</v>
      </c>
      <c r="BM143" s="245" t="s">
        <v>150</v>
      </c>
    </row>
    <row r="144" s="13" customFormat="1">
      <c r="A144" s="13"/>
      <c r="B144" s="247"/>
      <c r="C144" s="248"/>
      <c r="D144" s="249" t="s">
        <v>151</v>
      </c>
      <c r="E144" s="250" t="s">
        <v>1</v>
      </c>
      <c r="F144" s="251" t="s">
        <v>152</v>
      </c>
      <c r="G144" s="248"/>
      <c r="H144" s="252">
        <v>16.079999999999998</v>
      </c>
      <c r="I144" s="253"/>
      <c r="J144" s="248"/>
      <c r="K144" s="248"/>
      <c r="L144" s="254"/>
      <c r="M144" s="255"/>
      <c r="N144" s="256"/>
      <c r="O144" s="256"/>
      <c r="P144" s="256"/>
      <c r="Q144" s="256"/>
      <c r="R144" s="256"/>
      <c r="S144" s="256"/>
      <c r="T144" s="25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8" t="s">
        <v>151</v>
      </c>
      <c r="AU144" s="258" t="s">
        <v>106</v>
      </c>
      <c r="AV144" s="13" t="s">
        <v>106</v>
      </c>
      <c r="AW144" s="13" t="s">
        <v>31</v>
      </c>
      <c r="AX144" s="13" t="s">
        <v>75</v>
      </c>
      <c r="AY144" s="258" t="s">
        <v>128</v>
      </c>
    </row>
    <row r="145" s="13" customFormat="1">
      <c r="A145" s="13"/>
      <c r="B145" s="247"/>
      <c r="C145" s="248"/>
      <c r="D145" s="249" t="s">
        <v>151</v>
      </c>
      <c r="E145" s="250" t="s">
        <v>1</v>
      </c>
      <c r="F145" s="251" t="s">
        <v>153</v>
      </c>
      <c r="G145" s="248"/>
      <c r="H145" s="252">
        <v>1.0560000000000001</v>
      </c>
      <c r="I145" s="253"/>
      <c r="J145" s="248"/>
      <c r="K145" s="248"/>
      <c r="L145" s="254"/>
      <c r="M145" s="255"/>
      <c r="N145" s="256"/>
      <c r="O145" s="256"/>
      <c r="P145" s="256"/>
      <c r="Q145" s="256"/>
      <c r="R145" s="256"/>
      <c r="S145" s="256"/>
      <c r="T145" s="25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8" t="s">
        <v>151</v>
      </c>
      <c r="AU145" s="258" t="s">
        <v>106</v>
      </c>
      <c r="AV145" s="13" t="s">
        <v>106</v>
      </c>
      <c r="AW145" s="13" t="s">
        <v>31</v>
      </c>
      <c r="AX145" s="13" t="s">
        <v>75</v>
      </c>
      <c r="AY145" s="258" t="s">
        <v>128</v>
      </c>
    </row>
    <row r="146" s="14" customFormat="1">
      <c r="A146" s="14"/>
      <c r="B146" s="259"/>
      <c r="C146" s="260"/>
      <c r="D146" s="249" t="s">
        <v>151</v>
      </c>
      <c r="E146" s="261" t="s">
        <v>1</v>
      </c>
      <c r="F146" s="262" t="s">
        <v>154</v>
      </c>
      <c r="G146" s="260"/>
      <c r="H146" s="263">
        <v>17.135999999999999</v>
      </c>
      <c r="I146" s="264"/>
      <c r="J146" s="260"/>
      <c r="K146" s="260"/>
      <c r="L146" s="265"/>
      <c r="M146" s="266"/>
      <c r="N146" s="267"/>
      <c r="O146" s="267"/>
      <c r="P146" s="267"/>
      <c r="Q146" s="267"/>
      <c r="R146" s="267"/>
      <c r="S146" s="267"/>
      <c r="T146" s="26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9" t="s">
        <v>151</v>
      </c>
      <c r="AU146" s="269" t="s">
        <v>106</v>
      </c>
      <c r="AV146" s="14" t="s">
        <v>134</v>
      </c>
      <c r="AW146" s="14" t="s">
        <v>31</v>
      </c>
      <c r="AX146" s="14" t="s">
        <v>80</v>
      </c>
      <c r="AY146" s="269" t="s">
        <v>128</v>
      </c>
    </row>
    <row r="147" s="2" customFormat="1" ht="21.75" customHeight="1">
      <c r="A147" s="38"/>
      <c r="B147" s="39"/>
      <c r="C147" s="233" t="s">
        <v>155</v>
      </c>
      <c r="D147" s="233" t="s">
        <v>130</v>
      </c>
      <c r="E147" s="234" t="s">
        <v>156</v>
      </c>
      <c r="F147" s="235" t="s">
        <v>157</v>
      </c>
      <c r="G147" s="236" t="s">
        <v>158</v>
      </c>
      <c r="H147" s="237">
        <v>10.74</v>
      </c>
      <c r="I147" s="238"/>
      <c r="J147" s="239">
        <f>ROUND(I147*H147,2)</f>
        <v>0</v>
      </c>
      <c r="K147" s="240"/>
      <c r="L147" s="44"/>
      <c r="M147" s="241" t="s">
        <v>1</v>
      </c>
      <c r="N147" s="242" t="s">
        <v>41</v>
      </c>
      <c r="O147" s="92"/>
      <c r="P147" s="243">
        <f>O147*H147</f>
        <v>0</v>
      </c>
      <c r="Q147" s="243">
        <v>0.0015947400000000001</v>
      </c>
      <c r="R147" s="243">
        <f>Q147*H147</f>
        <v>0.017127507600000001</v>
      </c>
      <c r="S147" s="243">
        <v>0</v>
      </c>
      <c r="T147" s="24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45" t="s">
        <v>134</v>
      </c>
      <c r="AT147" s="245" t="s">
        <v>130</v>
      </c>
      <c r="AU147" s="245" t="s">
        <v>106</v>
      </c>
      <c r="AY147" s="17" t="s">
        <v>128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7" t="s">
        <v>106</v>
      </c>
      <c r="BK147" s="246">
        <f>ROUND(I147*H147,2)</f>
        <v>0</v>
      </c>
      <c r="BL147" s="17" t="s">
        <v>134</v>
      </c>
      <c r="BM147" s="245" t="s">
        <v>159</v>
      </c>
    </row>
    <row r="148" s="13" customFormat="1">
      <c r="A148" s="13"/>
      <c r="B148" s="247"/>
      <c r="C148" s="248"/>
      <c r="D148" s="249" t="s">
        <v>151</v>
      </c>
      <c r="E148" s="250" t="s">
        <v>1</v>
      </c>
      <c r="F148" s="251" t="s">
        <v>160</v>
      </c>
      <c r="G148" s="248"/>
      <c r="H148" s="252">
        <v>8.6400000000000006</v>
      </c>
      <c r="I148" s="253"/>
      <c r="J148" s="248"/>
      <c r="K148" s="248"/>
      <c r="L148" s="254"/>
      <c r="M148" s="255"/>
      <c r="N148" s="256"/>
      <c r="O148" s="256"/>
      <c r="P148" s="256"/>
      <c r="Q148" s="256"/>
      <c r="R148" s="256"/>
      <c r="S148" s="256"/>
      <c r="T148" s="25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8" t="s">
        <v>151</v>
      </c>
      <c r="AU148" s="258" t="s">
        <v>106</v>
      </c>
      <c r="AV148" s="13" t="s">
        <v>106</v>
      </c>
      <c r="AW148" s="13" t="s">
        <v>31</v>
      </c>
      <c r="AX148" s="13" t="s">
        <v>75</v>
      </c>
      <c r="AY148" s="258" t="s">
        <v>128</v>
      </c>
    </row>
    <row r="149" s="13" customFormat="1">
      <c r="A149" s="13"/>
      <c r="B149" s="247"/>
      <c r="C149" s="248"/>
      <c r="D149" s="249" t="s">
        <v>151</v>
      </c>
      <c r="E149" s="250" t="s">
        <v>1</v>
      </c>
      <c r="F149" s="251" t="s">
        <v>161</v>
      </c>
      <c r="G149" s="248"/>
      <c r="H149" s="252">
        <v>2.1000000000000001</v>
      </c>
      <c r="I149" s="253"/>
      <c r="J149" s="248"/>
      <c r="K149" s="248"/>
      <c r="L149" s="254"/>
      <c r="M149" s="255"/>
      <c r="N149" s="256"/>
      <c r="O149" s="256"/>
      <c r="P149" s="256"/>
      <c r="Q149" s="256"/>
      <c r="R149" s="256"/>
      <c r="S149" s="256"/>
      <c r="T149" s="25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8" t="s">
        <v>151</v>
      </c>
      <c r="AU149" s="258" t="s">
        <v>106</v>
      </c>
      <c r="AV149" s="13" t="s">
        <v>106</v>
      </c>
      <c r="AW149" s="13" t="s">
        <v>31</v>
      </c>
      <c r="AX149" s="13" t="s">
        <v>75</v>
      </c>
      <c r="AY149" s="258" t="s">
        <v>128</v>
      </c>
    </row>
    <row r="150" s="14" customFormat="1">
      <c r="A150" s="14"/>
      <c r="B150" s="259"/>
      <c r="C150" s="260"/>
      <c r="D150" s="249" t="s">
        <v>151</v>
      </c>
      <c r="E150" s="261" t="s">
        <v>1</v>
      </c>
      <c r="F150" s="262" t="s">
        <v>154</v>
      </c>
      <c r="G150" s="260"/>
      <c r="H150" s="263">
        <v>10.74</v>
      </c>
      <c r="I150" s="264"/>
      <c r="J150" s="260"/>
      <c r="K150" s="260"/>
      <c r="L150" s="265"/>
      <c r="M150" s="266"/>
      <c r="N150" s="267"/>
      <c r="O150" s="267"/>
      <c r="P150" s="267"/>
      <c r="Q150" s="267"/>
      <c r="R150" s="267"/>
      <c r="S150" s="267"/>
      <c r="T150" s="26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9" t="s">
        <v>151</v>
      </c>
      <c r="AU150" s="269" t="s">
        <v>106</v>
      </c>
      <c r="AV150" s="14" t="s">
        <v>134</v>
      </c>
      <c r="AW150" s="14" t="s">
        <v>31</v>
      </c>
      <c r="AX150" s="14" t="s">
        <v>80</v>
      </c>
      <c r="AY150" s="269" t="s">
        <v>128</v>
      </c>
    </row>
    <row r="151" s="2" customFormat="1" ht="21.75" customHeight="1">
      <c r="A151" s="38"/>
      <c r="B151" s="39"/>
      <c r="C151" s="233" t="s">
        <v>162</v>
      </c>
      <c r="D151" s="233" t="s">
        <v>130</v>
      </c>
      <c r="E151" s="234" t="s">
        <v>163</v>
      </c>
      <c r="F151" s="235" t="s">
        <v>164</v>
      </c>
      <c r="G151" s="236" t="s">
        <v>158</v>
      </c>
      <c r="H151" s="237">
        <v>10.74</v>
      </c>
      <c r="I151" s="238"/>
      <c r="J151" s="239">
        <f>ROUND(I151*H151,2)</f>
        <v>0</v>
      </c>
      <c r="K151" s="240"/>
      <c r="L151" s="44"/>
      <c r="M151" s="241" t="s">
        <v>1</v>
      </c>
      <c r="N151" s="242" t="s">
        <v>41</v>
      </c>
      <c r="O151" s="92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5" t="s">
        <v>134</v>
      </c>
      <c r="AT151" s="245" t="s">
        <v>130</v>
      </c>
      <c r="AU151" s="245" t="s">
        <v>106</v>
      </c>
      <c r="AY151" s="17" t="s">
        <v>128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7" t="s">
        <v>106</v>
      </c>
      <c r="BK151" s="246">
        <f>ROUND(I151*H151,2)</f>
        <v>0</v>
      </c>
      <c r="BL151" s="17" t="s">
        <v>134</v>
      </c>
      <c r="BM151" s="245" t="s">
        <v>165</v>
      </c>
    </row>
    <row r="152" s="2" customFormat="1" ht="16.5" customHeight="1">
      <c r="A152" s="38"/>
      <c r="B152" s="39"/>
      <c r="C152" s="233" t="s">
        <v>166</v>
      </c>
      <c r="D152" s="233" t="s">
        <v>130</v>
      </c>
      <c r="E152" s="234" t="s">
        <v>167</v>
      </c>
      <c r="F152" s="235" t="s">
        <v>168</v>
      </c>
      <c r="G152" s="236" t="s">
        <v>169</v>
      </c>
      <c r="H152" s="237">
        <v>1.028</v>
      </c>
      <c r="I152" s="238"/>
      <c r="J152" s="239">
        <f>ROUND(I152*H152,2)</f>
        <v>0</v>
      </c>
      <c r="K152" s="240"/>
      <c r="L152" s="44"/>
      <c r="M152" s="241" t="s">
        <v>1</v>
      </c>
      <c r="N152" s="242" t="s">
        <v>41</v>
      </c>
      <c r="O152" s="92"/>
      <c r="P152" s="243">
        <f>O152*H152</f>
        <v>0</v>
      </c>
      <c r="Q152" s="243">
        <v>1.20296</v>
      </c>
      <c r="R152" s="243">
        <f>Q152*H152</f>
        <v>1.23664288</v>
      </c>
      <c r="S152" s="243">
        <v>0</v>
      </c>
      <c r="T152" s="24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5" t="s">
        <v>134</v>
      </c>
      <c r="AT152" s="245" t="s">
        <v>130</v>
      </c>
      <c r="AU152" s="245" t="s">
        <v>106</v>
      </c>
      <c r="AY152" s="17" t="s">
        <v>128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7" t="s">
        <v>106</v>
      </c>
      <c r="BK152" s="246">
        <f>ROUND(I152*H152,2)</f>
        <v>0</v>
      </c>
      <c r="BL152" s="17" t="s">
        <v>134</v>
      </c>
      <c r="BM152" s="245" t="s">
        <v>170</v>
      </c>
    </row>
    <row r="153" s="13" customFormat="1">
      <c r="A153" s="13"/>
      <c r="B153" s="247"/>
      <c r="C153" s="248"/>
      <c r="D153" s="249" t="s">
        <v>151</v>
      </c>
      <c r="E153" s="250" t="s">
        <v>1</v>
      </c>
      <c r="F153" s="251" t="s">
        <v>171</v>
      </c>
      <c r="G153" s="248"/>
      <c r="H153" s="252">
        <v>1.028</v>
      </c>
      <c r="I153" s="253"/>
      <c r="J153" s="248"/>
      <c r="K153" s="248"/>
      <c r="L153" s="254"/>
      <c r="M153" s="255"/>
      <c r="N153" s="256"/>
      <c r="O153" s="256"/>
      <c r="P153" s="256"/>
      <c r="Q153" s="256"/>
      <c r="R153" s="256"/>
      <c r="S153" s="256"/>
      <c r="T153" s="25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8" t="s">
        <v>151</v>
      </c>
      <c r="AU153" s="258" t="s">
        <v>106</v>
      </c>
      <c r="AV153" s="13" t="s">
        <v>106</v>
      </c>
      <c r="AW153" s="13" t="s">
        <v>31</v>
      </c>
      <c r="AX153" s="13" t="s">
        <v>80</v>
      </c>
      <c r="AY153" s="258" t="s">
        <v>128</v>
      </c>
    </row>
    <row r="154" s="2" customFormat="1" ht="24.15" customHeight="1">
      <c r="A154" s="38"/>
      <c r="B154" s="39"/>
      <c r="C154" s="233" t="s">
        <v>172</v>
      </c>
      <c r="D154" s="233" t="s">
        <v>130</v>
      </c>
      <c r="E154" s="234" t="s">
        <v>173</v>
      </c>
      <c r="F154" s="235" t="s">
        <v>174</v>
      </c>
      <c r="G154" s="236" t="s">
        <v>133</v>
      </c>
      <c r="H154" s="237">
        <v>30.780000000000001</v>
      </c>
      <c r="I154" s="238"/>
      <c r="J154" s="239">
        <f>ROUND(I154*H154,2)</f>
        <v>0</v>
      </c>
      <c r="K154" s="240"/>
      <c r="L154" s="44"/>
      <c r="M154" s="241" t="s">
        <v>1</v>
      </c>
      <c r="N154" s="242" t="s">
        <v>41</v>
      </c>
      <c r="O154" s="92"/>
      <c r="P154" s="243">
        <f>O154*H154</f>
        <v>0</v>
      </c>
      <c r="Q154" s="243">
        <v>2.4157202</v>
      </c>
      <c r="R154" s="243">
        <f>Q154*H154</f>
        <v>74.355867756000009</v>
      </c>
      <c r="S154" s="243">
        <v>0</v>
      </c>
      <c r="T154" s="24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5" t="s">
        <v>134</v>
      </c>
      <c r="AT154" s="245" t="s">
        <v>130</v>
      </c>
      <c r="AU154" s="245" t="s">
        <v>106</v>
      </c>
      <c r="AY154" s="17" t="s">
        <v>128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7" t="s">
        <v>106</v>
      </c>
      <c r="BK154" s="246">
        <f>ROUND(I154*H154,2)</f>
        <v>0</v>
      </c>
      <c r="BL154" s="17" t="s">
        <v>134</v>
      </c>
      <c r="BM154" s="245" t="s">
        <v>175</v>
      </c>
    </row>
    <row r="155" s="13" customFormat="1">
      <c r="A155" s="13"/>
      <c r="B155" s="247"/>
      <c r="C155" s="248"/>
      <c r="D155" s="249" t="s">
        <v>151</v>
      </c>
      <c r="E155" s="250" t="s">
        <v>1</v>
      </c>
      <c r="F155" s="251" t="s">
        <v>176</v>
      </c>
      <c r="G155" s="248"/>
      <c r="H155" s="252">
        <v>15.552</v>
      </c>
      <c r="I155" s="253"/>
      <c r="J155" s="248"/>
      <c r="K155" s="248"/>
      <c r="L155" s="254"/>
      <c r="M155" s="255"/>
      <c r="N155" s="256"/>
      <c r="O155" s="256"/>
      <c r="P155" s="256"/>
      <c r="Q155" s="256"/>
      <c r="R155" s="256"/>
      <c r="S155" s="256"/>
      <c r="T155" s="25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8" t="s">
        <v>151</v>
      </c>
      <c r="AU155" s="258" t="s">
        <v>106</v>
      </c>
      <c r="AV155" s="13" t="s">
        <v>106</v>
      </c>
      <c r="AW155" s="13" t="s">
        <v>31</v>
      </c>
      <c r="AX155" s="13" t="s">
        <v>75</v>
      </c>
      <c r="AY155" s="258" t="s">
        <v>128</v>
      </c>
    </row>
    <row r="156" s="13" customFormat="1">
      <c r="A156" s="13"/>
      <c r="B156" s="247"/>
      <c r="C156" s="248"/>
      <c r="D156" s="249" t="s">
        <v>151</v>
      </c>
      <c r="E156" s="250" t="s">
        <v>1</v>
      </c>
      <c r="F156" s="251" t="s">
        <v>177</v>
      </c>
      <c r="G156" s="248"/>
      <c r="H156" s="252">
        <v>8.6400000000000006</v>
      </c>
      <c r="I156" s="253"/>
      <c r="J156" s="248"/>
      <c r="K156" s="248"/>
      <c r="L156" s="254"/>
      <c r="M156" s="255"/>
      <c r="N156" s="256"/>
      <c r="O156" s="256"/>
      <c r="P156" s="256"/>
      <c r="Q156" s="256"/>
      <c r="R156" s="256"/>
      <c r="S156" s="256"/>
      <c r="T156" s="25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8" t="s">
        <v>151</v>
      </c>
      <c r="AU156" s="258" t="s">
        <v>106</v>
      </c>
      <c r="AV156" s="13" t="s">
        <v>106</v>
      </c>
      <c r="AW156" s="13" t="s">
        <v>31</v>
      </c>
      <c r="AX156" s="13" t="s">
        <v>75</v>
      </c>
      <c r="AY156" s="258" t="s">
        <v>128</v>
      </c>
    </row>
    <row r="157" s="13" customFormat="1">
      <c r="A157" s="13"/>
      <c r="B157" s="247"/>
      <c r="C157" s="248"/>
      <c r="D157" s="249" t="s">
        <v>151</v>
      </c>
      <c r="E157" s="250" t="s">
        <v>1</v>
      </c>
      <c r="F157" s="251" t="s">
        <v>178</v>
      </c>
      <c r="G157" s="248"/>
      <c r="H157" s="252">
        <v>6.5880000000000001</v>
      </c>
      <c r="I157" s="253"/>
      <c r="J157" s="248"/>
      <c r="K157" s="248"/>
      <c r="L157" s="254"/>
      <c r="M157" s="255"/>
      <c r="N157" s="256"/>
      <c r="O157" s="256"/>
      <c r="P157" s="256"/>
      <c r="Q157" s="256"/>
      <c r="R157" s="256"/>
      <c r="S157" s="256"/>
      <c r="T157" s="25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8" t="s">
        <v>151</v>
      </c>
      <c r="AU157" s="258" t="s">
        <v>106</v>
      </c>
      <c r="AV157" s="13" t="s">
        <v>106</v>
      </c>
      <c r="AW157" s="13" t="s">
        <v>31</v>
      </c>
      <c r="AX157" s="13" t="s">
        <v>75</v>
      </c>
      <c r="AY157" s="258" t="s">
        <v>128</v>
      </c>
    </row>
    <row r="158" s="14" customFormat="1">
      <c r="A158" s="14"/>
      <c r="B158" s="259"/>
      <c r="C158" s="260"/>
      <c r="D158" s="249" t="s">
        <v>151</v>
      </c>
      <c r="E158" s="261" t="s">
        <v>1</v>
      </c>
      <c r="F158" s="262" t="s">
        <v>154</v>
      </c>
      <c r="G158" s="260"/>
      <c r="H158" s="263">
        <v>30.780000000000001</v>
      </c>
      <c r="I158" s="264"/>
      <c r="J158" s="260"/>
      <c r="K158" s="260"/>
      <c r="L158" s="265"/>
      <c r="M158" s="266"/>
      <c r="N158" s="267"/>
      <c r="O158" s="267"/>
      <c r="P158" s="267"/>
      <c r="Q158" s="267"/>
      <c r="R158" s="267"/>
      <c r="S158" s="267"/>
      <c r="T158" s="26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9" t="s">
        <v>151</v>
      </c>
      <c r="AU158" s="269" t="s">
        <v>106</v>
      </c>
      <c r="AV158" s="14" t="s">
        <v>134</v>
      </c>
      <c r="AW158" s="14" t="s">
        <v>31</v>
      </c>
      <c r="AX158" s="14" t="s">
        <v>80</v>
      </c>
      <c r="AY158" s="269" t="s">
        <v>128</v>
      </c>
    </row>
    <row r="159" s="2" customFormat="1" ht="21.75" customHeight="1">
      <c r="A159" s="38"/>
      <c r="B159" s="39"/>
      <c r="C159" s="233" t="s">
        <v>179</v>
      </c>
      <c r="D159" s="233" t="s">
        <v>130</v>
      </c>
      <c r="E159" s="234" t="s">
        <v>180</v>
      </c>
      <c r="F159" s="235" t="s">
        <v>181</v>
      </c>
      <c r="G159" s="236" t="s">
        <v>158</v>
      </c>
      <c r="H159" s="237">
        <v>51.299999999999997</v>
      </c>
      <c r="I159" s="238"/>
      <c r="J159" s="239">
        <f>ROUND(I159*H159,2)</f>
        <v>0</v>
      </c>
      <c r="K159" s="240"/>
      <c r="L159" s="44"/>
      <c r="M159" s="241" t="s">
        <v>1</v>
      </c>
      <c r="N159" s="242" t="s">
        <v>41</v>
      </c>
      <c r="O159" s="92"/>
      <c r="P159" s="243">
        <f>O159*H159</f>
        <v>0</v>
      </c>
      <c r="Q159" s="243">
        <v>0.0015947400000000001</v>
      </c>
      <c r="R159" s="243">
        <f>Q159*H159</f>
        <v>0.081810162000000006</v>
      </c>
      <c r="S159" s="243">
        <v>0</v>
      </c>
      <c r="T159" s="24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5" t="s">
        <v>134</v>
      </c>
      <c r="AT159" s="245" t="s">
        <v>130</v>
      </c>
      <c r="AU159" s="245" t="s">
        <v>106</v>
      </c>
      <c r="AY159" s="17" t="s">
        <v>128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7" t="s">
        <v>106</v>
      </c>
      <c r="BK159" s="246">
        <f>ROUND(I159*H159,2)</f>
        <v>0</v>
      </c>
      <c r="BL159" s="17" t="s">
        <v>134</v>
      </c>
      <c r="BM159" s="245" t="s">
        <v>182</v>
      </c>
    </row>
    <row r="160" s="13" customFormat="1">
      <c r="A160" s="13"/>
      <c r="B160" s="247"/>
      <c r="C160" s="248"/>
      <c r="D160" s="249" t="s">
        <v>151</v>
      </c>
      <c r="E160" s="250" t="s">
        <v>1</v>
      </c>
      <c r="F160" s="251" t="s">
        <v>183</v>
      </c>
      <c r="G160" s="248"/>
      <c r="H160" s="252">
        <v>25.920000000000002</v>
      </c>
      <c r="I160" s="253"/>
      <c r="J160" s="248"/>
      <c r="K160" s="248"/>
      <c r="L160" s="254"/>
      <c r="M160" s="255"/>
      <c r="N160" s="256"/>
      <c r="O160" s="256"/>
      <c r="P160" s="256"/>
      <c r="Q160" s="256"/>
      <c r="R160" s="256"/>
      <c r="S160" s="256"/>
      <c r="T160" s="25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8" t="s">
        <v>151</v>
      </c>
      <c r="AU160" s="258" t="s">
        <v>106</v>
      </c>
      <c r="AV160" s="13" t="s">
        <v>106</v>
      </c>
      <c r="AW160" s="13" t="s">
        <v>31</v>
      </c>
      <c r="AX160" s="13" t="s">
        <v>75</v>
      </c>
      <c r="AY160" s="258" t="s">
        <v>128</v>
      </c>
    </row>
    <row r="161" s="13" customFormat="1">
      <c r="A161" s="13"/>
      <c r="B161" s="247"/>
      <c r="C161" s="248"/>
      <c r="D161" s="249" t="s">
        <v>151</v>
      </c>
      <c r="E161" s="250" t="s">
        <v>1</v>
      </c>
      <c r="F161" s="251" t="s">
        <v>184</v>
      </c>
      <c r="G161" s="248"/>
      <c r="H161" s="252">
        <v>14.4</v>
      </c>
      <c r="I161" s="253"/>
      <c r="J161" s="248"/>
      <c r="K161" s="248"/>
      <c r="L161" s="254"/>
      <c r="M161" s="255"/>
      <c r="N161" s="256"/>
      <c r="O161" s="256"/>
      <c r="P161" s="256"/>
      <c r="Q161" s="256"/>
      <c r="R161" s="256"/>
      <c r="S161" s="256"/>
      <c r="T161" s="25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8" t="s">
        <v>151</v>
      </c>
      <c r="AU161" s="258" t="s">
        <v>106</v>
      </c>
      <c r="AV161" s="13" t="s">
        <v>106</v>
      </c>
      <c r="AW161" s="13" t="s">
        <v>31</v>
      </c>
      <c r="AX161" s="13" t="s">
        <v>75</v>
      </c>
      <c r="AY161" s="258" t="s">
        <v>128</v>
      </c>
    </row>
    <row r="162" s="13" customFormat="1">
      <c r="A162" s="13"/>
      <c r="B162" s="247"/>
      <c r="C162" s="248"/>
      <c r="D162" s="249" t="s">
        <v>151</v>
      </c>
      <c r="E162" s="250" t="s">
        <v>1</v>
      </c>
      <c r="F162" s="251" t="s">
        <v>185</v>
      </c>
      <c r="G162" s="248"/>
      <c r="H162" s="252">
        <v>10.98</v>
      </c>
      <c r="I162" s="253"/>
      <c r="J162" s="248"/>
      <c r="K162" s="248"/>
      <c r="L162" s="254"/>
      <c r="M162" s="255"/>
      <c r="N162" s="256"/>
      <c r="O162" s="256"/>
      <c r="P162" s="256"/>
      <c r="Q162" s="256"/>
      <c r="R162" s="256"/>
      <c r="S162" s="256"/>
      <c r="T162" s="25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8" t="s">
        <v>151</v>
      </c>
      <c r="AU162" s="258" t="s">
        <v>106</v>
      </c>
      <c r="AV162" s="13" t="s">
        <v>106</v>
      </c>
      <c r="AW162" s="13" t="s">
        <v>31</v>
      </c>
      <c r="AX162" s="13" t="s">
        <v>75</v>
      </c>
      <c r="AY162" s="258" t="s">
        <v>128</v>
      </c>
    </row>
    <row r="163" s="14" customFormat="1">
      <c r="A163" s="14"/>
      <c r="B163" s="259"/>
      <c r="C163" s="260"/>
      <c r="D163" s="249" t="s">
        <v>151</v>
      </c>
      <c r="E163" s="261" t="s">
        <v>1</v>
      </c>
      <c r="F163" s="262" t="s">
        <v>154</v>
      </c>
      <c r="G163" s="260"/>
      <c r="H163" s="263">
        <v>51.299999999999997</v>
      </c>
      <c r="I163" s="264"/>
      <c r="J163" s="260"/>
      <c r="K163" s="260"/>
      <c r="L163" s="265"/>
      <c r="M163" s="266"/>
      <c r="N163" s="267"/>
      <c r="O163" s="267"/>
      <c r="P163" s="267"/>
      <c r="Q163" s="267"/>
      <c r="R163" s="267"/>
      <c r="S163" s="267"/>
      <c r="T163" s="26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9" t="s">
        <v>151</v>
      </c>
      <c r="AU163" s="269" t="s">
        <v>106</v>
      </c>
      <c r="AV163" s="14" t="s">
        <v>134</v>
      </c>
      <c r="AW163" s="14" t="s">
        <v>31</v>
      </c>
      <c r="AX163" s="14" t="s">
        <v>80</v>
      </c>
      <c r="AY163" s="269" t="s">
        <v>128</v>
      </c>
    </row>
    <row r="164" s="2" customFormat="1" ht="21.75" customHeight="1">
      <c r="A164" s="38"/>
      <c r="B164" s="39"/>
      <c r="C164" s="233" t="s">
        <v>186</v>
      </c>
      <c r="D164" s="233" t="s">
        <v>130</v>
      </c>
      <c r="E164" s="234" t="s">
        <v>187</v>
      </c>
      <c r="F164" s="235" t="s">
        <v>188</v>
      </c>
      <c r="G164" s="236" t="s">
        <v>158</v>
      </c>
      <c r="H164" s="237">
        <v>51.299999999999997</v>
      </c>
      <c r="I164" s="238"/>
      <c r="J164" s="239">
        <f>ROUND(I164*H164,2)</f>
        <v>0</v>
      </c>
      <c r="K164" s="240"/>
      <c r="L164" s="44"/>
      <c r="M164" s="241" t="s">
        <v>1</v>
      </c>
      <c r="N164" s="242" t="s">
        <v>41</v>
      </c>
      <c r="O164" s="92"/>
      <c r="P164" s="243">
        <f>O164*H164</f>
        <v>0</v>
      </c>
      <c r="Q164" s="243">
        <v>0</v>
      </c>
      <c r="R164" s="243">
        <f>Q164*H164</f>
        <v>0</v>
      </c>
      <c r="S164" s="243">
        <v>0</v>
      </c>
      <c r="T164" s="24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45" t="s">
        <v>134</v>
      </c>
      <c r="AT164" s="245" t="s">
        <v>130</v>
      </c>
      <c r="AU164" s="245" t="s">
        <v>106</v>
      </c>
      <c r="AY164" s="17" t="s">
        <v>128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7" t="s">
        <v>106</v>
      </c>
      <c r="BK164" s="246">
        <f>ROUND(I164*H164,2)</f>
        <v>0</v>
      </c>
      <c r="BL164" s="17" t="s">
        <v>134</v>
      </c>
      <c r="BM164" s="245" t="s">
        <v>189</v>
      </c>
    </row>
    <row r="165" s="2" customFormat="1" ht="16.5" customHeight="1">
      <c r="A165" s="38"/>
      <c r="B165" s="39"/>
      <c r="C165" s="233" t="s">
        <v>190</v>
      </c>
      <c r="D165" s="233" t="s">
        <v>130</v>
      </c>
      <c r="E165" s="234" t="s">
        <v>191</v>
      </c>
      <c r="F165" s="235" t="s">
        <v>192</v>
      </c>
      <c r="G165" s="236" t="s">
        <v>169</v>
      </c>
      <c r="H165" s="237">
        <v>1.5389999999999999</v>
      </c>
      <c r="I165" s="238"/>
      <c r="J165" s="239">
        <f>ROUND(I165*H165,2)</f>
        <v>0</v>
      </c>
      <c r="K165" s="240"/>
      <c r="L165" s="44"/>
      <c r="M165" s="241" t="s">
        <v>1</v>
      </c>
      <c r="N165" s="242" t="s">
        <v>41</v>
      </c>
      <c r="O165" s="92"/>
      <c r="P165" s="243">
        <f>O165*H165</f>
        <v>0</v>
      </c>
      <c r="Q165" s="243">
        <v>1.0189600000000001</v>
      </c>
      <c r="R165" s="243">
        <f>Q165*H165</f>
        <v>1.56817944</v>
      </c>
      <c r="S165" s="243">
        <v>0</v>
      </c>
      <c r="T165" s="24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5" t="s">
        <v>134</v>
      </c>
      <c r="AT165" s="245" t="s">
        <v>130</v>
      </c>
      <c r="AU165" s="245" t="s">
        <v>106</v>
      </c>
      <c r="AY165" s="17" t="s">
        <v>128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7" t="s">
        <v>106</v>
      </c>
      <c r="BK165" s="246">
        <f>ROUND(I165*H165,2)</f>
        <v>0</v>
      </c>
      <c r="BL165" s="17" t="s">
        <v>134</v>
      </c>
      <c r="BM165" s="245" t="s">
        <v>193</v>
      </c>
    </row>
    <row r="166" s="13" customFormat="1">
      <c r="A166" s="13"/>
      <c r="B166" s="247"/>
      <c r="C166" s="248"/>
      <c r="D166" s="249" t="s">
        <v>151</v>
      </c>
      <c r="E166" s="250" t="s">
        <v>1</v>
      </c>
      <c r="F166" s="251" t="s">
        <v>194</v>
      </c>
      <c r="G166" s="248"/>
      <c r="H166" s="252">
        <v>1.5389999999999999</v>
      </c>
      <c r="I166" s="253"/>
      <c r="J166" s="248"/>
      <c r="K166" s="248"/>
      <c r="L166" s="254"/>
      <c r="M166" s="255"/>
      <c r="N166" s="256"/>
      <c r="O166" s="256"/>
      <c r="P166" s="256"/>
      <c r="Q166" s="256"/>
      <c r="R166" s="256"/>
      <c r="S166" s="256"/>
      <c r="T166" s="25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8" t="s">
        <v>151</v>
      </c>
      <c r="AU166" s="258" t="s">
        <v>106</v>
      </c>
      <c r="AV166" s="13" t="s">
        <v>106</v>
      </c>
      <c r="AW166" s="13" t="s">
        <v>31</v>
      </c>
      <c r="AX166" s="13" t="s">
        <v>80</v>
      </c>
      <c r="AY166" s="258" t="s">
        <v>128</v>
      </c>
    </row>
    <row r="167" s="12" customFormat="1" ht="22.8" customHeight="1">
      <c r="A167" s="12"/>
      <c r="B167" s="217"/>
      <c r="C167" s="218"/>
      <c r="D167" s="219" t="s">
        <v>74</v>
      </c>
      <c r="E167" s="231" t="s">
        <v>195</v>
      </c>
      <c r="F167" s="231" t="s">
        <v>196</v>
      </c>
      <c r="G167" s="218"/>
      <c r="H167" s="218"/>
      <c r="I167" s="221"/>
      <c r="J167" s="232">
        <f>BK167</f>
        <v>0</v>
      </c>
      <c r="K167" s="218"/>
      <c r="L167" s="223"/>
      <c r="M167" s="224"/>
      <c r="N167" s="225"/>
      <c r="O167" s="225"/>
      <c r="P167" s="226">
        <f>P168</f>
        <v>0</v>
      </c>
      <c r="Q167" s="225"/>
      <c r="R167" s="226">
        <f>R168</f>
        <v>0</v>
      </c>
      <c r="S167" s="225"/>
      <c r="T167" s="227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8" t="s">
        <v>80</v>
      </c>
      <c r="AT167" s="229" t="s">
        <v>74</v>
      </c>
      <c r="AU167" s="229" t="s">
        <v>80</v>
      </c>
      <c r="AY167" s="228" t="s">
        <v>128</v>
      </c>
      <c r="BK167" s="230">
        <f>BK168</f>
        <v>0</v>
      </c>
    </row>
    <row r="168" s="2" customFormat="1" ht="24.15" customHeight="1">
      <c r="A168" s="38"/>
      <c r="B168" s="39"/>
      <c r="C168" s="233" t="s">
        <v>197</v>
      </c>
      <c r="D168" s="233" t="s">
        <v>130</v>
      </c>
      <c r="E168" s="234" t="s">
        <v>198</v>
      </c>
      <c r="F168" s="235" t="s">
        <v>199</v>
      </c>
      <c r="G168" s="236" t="s">
        <v>169</v>
      </c>
      <c r="H168" s="237">
        <v>139.35499999999999</v>
      </c>
      <c r="I168" s="238"/>
      <c r="J168" s="239">
        <f>ROUND(I168*H168,2)</f>
        <v>0</v>
      </c>
      <c r="K168" s="240"/>
      <c r="L168" s="44"/>
      <c r="M168" s="241" t="s">
        <v>1</v>
      </c>
      <c r="N168" s="242" t="s">
        <v>41</v>
      </c>
      <c r="O168" s="92"/>
      <c r="P168" s="243">
        <f>O168*H168</f>
        <v>0</v>
      </c>
      <c r="Q168" s="243">
        <v>0</v>
      </c>
      <c r="R168" s="243">
        <f>Q168*H168</f>
        <v>0</v>
      </c>
      <c r="S168" s="243">
        <v>0</v>
      </c>
      <c r="T168" s="24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5" t="s">
        <v>134</v>
      </c>
      <c r="AT168" s="245" t="s">
        <v>130</v>
      </c>
      <c r="AU168" s="245" t="s">
        <v>106</v>
      </c>
      <c r="AY168" s="17" t="s">
        <v>128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7" t="s">
        <v>106</v>
      </c>
      <c r="BK168" s="246">
        <f>ROUND(I168*H168,2)</f>
        <v>0</v>
      </c>
      <c r="BL168" s="17" t="s">
        <v>134</v>
      </c>
      <c r="BM168" s="245" t="s">
        <v>200</v>
      </c>
    </row>
    <row r="169" s="12" customFormat="1" ht="25.92" customHeight="1">
      <c r="A169" s="12"/>
      <c r="B169" s="217"/>
      <c r="C169" s="218"/>
      <c r="D169" s="219" t="s">
        <v>74</v>
      </c>
      <c r="E169" s="220" t="s">
        <v>201</v>
      </c>
      <c r="F169" s="220" t="s">
        <v>202</v>
      </c>
      <c r="G169" s="218"/>
      <c r="H169" s="218"/>
      <c r="I169" s="221"/>
      <c r="J169" s="222">
        <f>BK169</f>
        <v>0</v>
      </c>
      <c r="K169" s="218"/>
      <c r="L169" s="223"/>
      <c r="M169" s="224"/>
      <c r="N169" s="225"/>
      <c r="O169" s="225"/>
      <c r="P169" s="226">
        <f>P170+P263+P281+P292+P298</f>
        <v>0</v>
      </c>
      <c r="Q169" s="225"/>
      <c r="R169" s="226">
        <f>R170+R263+R281+R292+R298</f>
        <v>16.721288991180003</v>
      </c>
      <c r="S169" s="225"/>
      <c r="T169" s="227">
        <f>T170+T263+T281+T292+T298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8" t="s">
        <v>106</v>
      </c>
      <c r="AT169" s="229" t="s">
        <v>74</v>
      </c>
      <c r="AU169" s="229" t="s">
        <v>75</v>
      </c>
      <c r="AY169" s="228" t="s">
        <v>128</v>
      </c>
      <c r="BK169" s="230">
        <f>BK170+BK263+BK281+BK292+BK298</f>
        <v>0</v>
      </c>
    </row>
    <row r="170" s="12" customFormat="1" ht="22.8" customHeight="1">
      <c r="A170" s="12"/>
      <c r="B170" s="217"/>
      <c r="C170" s="218"/>
      <c r="D170" s="219" t="s">
        <v>74</v>
      </c>
      <c r="E170" s="231" t="s">
        <v>203</v>
      </c>
      <c r="F170" s="231" t="s">
        <v>204</v>
      </c>
      <c r="G170" s="218"/>
      <c r="H170" s="218"/>
      <c r="I170" s="221"/>
      <c r="J170" s="232">
        <f>BK170</f>
        <v>0</v>
      </c>
      <c r="K170" s="218"/>
      <c r="L170" s="223"/>
      <c r="M170" s="224"/>
      <c r="N170" s="225"/>
      <c r="O170" s="225"/>
      <c r="P170" s="226">
        <f>SUM(P171:P262)</f>
        <v>0</v>
      </c>
      <c r="Q170" s="225"/>
      <c r="R170" s="226">
        <f>SUM(R171:R262)</f>
        <v>14.500733120000001</v>
      </c>
      <c r="S170" s="225"/>
      <c r="T170" s="227">
        <f>SUM(T171:T262)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8" t="s">
        <v>106</v>
      </c>
      <c r="AT170" s="229" t="s">
        <v>74</v>
      </c>
      <c r="AU170" s="229" t="s">
        <v>80</v>
      </c>
      <c r="AY170" s="228" t="s">
        <v>128</v>
      </c>
      <c r="BK170" s="230">
        <f>SUM(BK171:BK262)</f>
        <v>0</v>
      </c>
    </row>
    <row r="171" s="2" customFormat="1" ht="16.5" customHeight="1">
      <c r="A171" s="38"/>
      <c r="B171" s="39"/>
      <c r="C171" s="233" t="s">
        <v>205</v>
      </c>
      <c r="D171" s="233" t="s">
        <v>130</v>
      </c>
      <c r="E171" s="234" t="s">
        <v>206</v>
      </c>
      <c r="F171" s="235" t="s">
        <v>207</v>
      </c>
      <c r="G171" s="236" t="s">
        <v>208</v>
      </c>
      <c r="H171" s="237">
        <v>87.650000000000006</v>
      </c>
      <c r="I171" s="238"/>
      <c r="J171" s="239">
        <f>ROUND(I171*H171,2)</f>
        <v>0</v>
      </c>
      <c r="K171" s="240"/>
      <c r="L171" s="44"/>
      <c r="M171" s="241" t="s">
        <v>1</v>
      </c>
      <c r="N171" s="242" t="s">
        <v>41</v>
      </c>
      <c r="O171" s="92"/>
      <c r="P171" s="243">
        <f>O171*H171</f>
        <v>0</v>
      </c>
      <c r="Q171" s="243">
        <v>0.00027999999999999998</v>
      </c>
      <c r="R171" s="243">
        <f>Q171*H171</f>
        <v>0.024541999999999998</v>
      </c>
      <c r="S171" s="243">
        <v>0</v>
      </c>
      <c r="T171" s="24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5" t="s">
        <v>209</v>
      </c>
      <c r="AT171" s="245" t="s">
        <v>130</v>
      </c>
      <c r="AU171" s="245" t="s">
        <v>106</v>
      </c>
      <c r="AY171" s="17" t="s">
        <v>128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7" t="s">
        <v>106</v>
      </c>
      <c r="BK171" s="246">
        <f>ROUND(I171*H171,2)</f>
        <v>0</v>
      </c>
      <c r="BL171" s="17" t="s">
        <v>209</v>
      </c>
      <c r="BM171" s="245" t="s">
        <v>210</v>
      </c>
    </row>
    <row r="172" s="13" customFormat="1">
      <c r="A172" s="13"/>
      <c r="B172" s="247"/>
      <c r="C172" s="248"/>
      <c r="D172" s="249" t="s">
        <v>151</v>
      </c>
      <c r="E172" s="250" t="s">
        <v>1</v>
      </c>
      <c r="F172" s="251" t="s">
        <v>211</v>
      </c>
      <c r="G172" s="248"/>
      <c r="H172" s="252">
        <v>39</v>
      </c>
      <c r="I172" s="253"/>
      <c r="J172" s="248"/>
      <c r="K172" s="248"/>
      <c r="L172" s="254"/>
      <c r="M172" s="255"/>
      <c r="N172" s="256"/>
      <c r="O172" s="256"/>
      <c r="P172" s="256"/>
      <c r="Q172" s="256"/>
      <c r="R172" s="256"/>
      <c r="S172" s="256"/>
      <c r="T172" s="25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8" t="s">
        <v>151</v>
      </c>
      <c r="AU172" s="258" t="s">
        <v>106</v>
      </c>
      <c r="AV172" s="13" t="s">
        <v>106</v>
      </c>
      <c r="AW172" s="13" t="s">
        <v>31</v>
      </c>
      <c r="AX172" s="13" t="s">
        <v>75</v>
      </c>
      <c r="AY172" s="258" t="s">
        <v>128</v>
      </c>
    </row>
    <row r="173" s="13" customFormat="1">
      <c r="A173" s="13"/>
      <c r="B173" s="247"/>
      <c r="C173" s="248"/>
      <c r="D173" s="249" t="s">
        <v>151</v>
      </c>
      <c r="E173" s="250" t="s">
        <v>1</v>
      </c>
      <c r="F173" s="251" t="s">
        <v>212</v>
      </c>
      <c r="G173" s="248"/>
      <c r="H173" s="252">
        <v>7.3499999999999996</v>
      </c>
      <c r="I173" s="253"/>
      <c r="J173" s="248"/>
      <c r="K173" s="248"/>
      <c r="L173" s="254"/>
      <c r="M173" s="255"/>
      <c r="N173" s="256"/>
      <c r="O173" s="256"/>
      <c r="P173" s="256"/>
      <c r="Q173" s="256"/>
      <c r="R173" s="256"/>
      <c r="S173" s="256"/>
      <c r="T173" s="25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8" t="s">
        <v>151</v>
      </c>
      <c r="AU173" s="258" t="s">
        <v>106</v>
      </c>
      <c r="AV173" s="13" t="s">
        <v>106</v>
      </c>
      <c r="AW173" s="13" t="s">
        <v>31</v>
      </c>
      <c r="AX173" s="13" t="s">
        <v>75</v>
      </c>
      <c r="AY173" s="258" t="s">
        <v>128</v>
      </c>
    </row>
    <row r="174" s="13" customFormat="1">
      <c r="A174" s="13"/>
      <c r="B174" s="247"/>
      <c r="C174" s="248"/>
      <c r="D174" s="249" t="s">
        <v>151</v>
      </c>
      <c r="E174" s="250" t="s">
        <v>1</v>
      </c>
      <c r="F174" s="251" t="s">
        <v>213</v>
      </c>
      <c r="G174" s="248"/>
      <c r="H174" s="252">
        <v>20.100000000000001</v>
      </c>
      <c r="I174" s="253"/>
      <c r="J174" s="248"/>
      <c r="K174" s="248"/>
      <c r="L174" s="254"/>
      <c r="M174" s="255"/>
      <c r="N174" s="256"/>
      <c r="O174" s="256"/>
      <c r="P174" s="256"/>
      <c r="Q174" s="256"/>
      <c r="R174" s="256"/>
      <c r="S174" s="256"/>
      <c r="T174" s="25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8" t="s">
        <v>151</v>
      </c>
      <c r="AU174" s="258" t="s">
        <v>106</v>
      </c>
      <c r="AV174" s="13" t="s">
        <v>106</v>
      </c>
      <c r="AW174" s="13" t="s">
        <v>31</v>
      </c>
      <c r="AX174" s="13" t="s">
        <v>75</v>
      </c>
      <c r="AY174" s="258" t="s">
        <v>128</v>
      </c>
    </row>
    <row r="175" s="13" customFormat="1">
      <c r="A175" s="13"/>
      <c r="B175" s="247"/>
      <c r="C175" s="248"/>
      <c r="D175" s="249" t="s">
        <v>151</v>
      </c>
      <c r="E175" s="250" t="s">
        <v>1</v>
      </c>
      <c r="F175" s="251" t="s">
        <v>214</v>
      </c>
      <c r="G175" s="248"/>
      <c r="H175" s="252">
        <v>2.7999999999999998</v>
      </c>
      <c r="I175" s="253"/>
      <c r="J175" s="248"/>
      <c r="K175" s="248"/>
      <c r="L175" s="254"/>
      <c r="M175" s="255"/>
      <c r="N175" s="256"/>
      <c r="O175" s="256"/>
      <c r="P175" s="256"/>
      <c r="Q175" s="256"/>
      <c r="R175" s="256"/>
      <c r="S175" s="256"/>
      <c r="T175" s="25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8" t="s">
        <v>151</v>
      </c>
      <c r="AU175" s="258" t="s">
        <v>106</v>
      </c>
      <c r="AV175" s="13" t="s">
        <v>106</v>
      </c>
      <c r="AW175" s="13" t="s">
        <v>31</v>
      </c>
      <c r="AX175" s="13" t="s">
        <v>75</v>
      </c>
      <c r="AY175" s="258" t="s">
        <v>128</v>
      </c>
    </row>
    <row r="176" s="13" customFormat="1">
      <c r="A176" s="13"/>
      <c r="B176" s="247"/>
      <c r="C176" s="248"/>
      <c r="D176" s="249" t="s">
        <v>151</v>
      </c>
      <c r="E176" s="250" t="s">
        <v>1</v>
      </c>
      <c r="F176" s="251" t="s">
        <v>215</v>
      </c>
      <c r="G176" s="248"/>
      <c r="H176" s="252">
        <v>4.4000000000000004</v>
      </c>
      <c r="I176" s="253"/>
      <c r="J176" s="248"/>
      <c r="K176" s="248"/>
      <c r="L176" s="254"/>
      <c r="M176" s="255"/>
      <c r="N176" s="256"/>
      <c r="O176" s="256"/>
      <c r="P176" s="256"/>
      <c r="Q176" s="256"/>
      <c r="R176" s="256"/>
      <c r="S176" s="256"/>
      <c r="T176" s="25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8" t="s">
        <v>151</v>
      </c>
      <c r="AU176" s="258" t="s">
        <v>106</v>
      </c>
      <c r="AV176" s="13" t="s">
        <v>106</v>
      </c>
      <c r="AW176" s="13" t="s">
        <v>31</v>
      </c>
      <c r="AX176" s="13" t="s">
        <v>75</v>
      </c>
      <c r="AY176" s="258" t="s">
        <v>128</v>
      </c>
    </row>
    <row r="177" s="15" customFormat="1">
      <c r="A177" s="15"/>
      <c r="B177" s="270"/>
      <c r="C177" s="271"/>
      <c r="D177" s="249" t="s">
        <v>151</v>
      </c>
      <c r="E177" s="272" t="s">
        <v>1</v>
      </c>
      <c r="F177" s="273" t="s">
        <v>216</v>
      </c>
      <c r="G177" s="271"/>
      <c r="H177" s="272" t="s">
        <v>1</v>
      </c>
      <c r="I177" s="274"/>
      <c r="J177" s="271"/>
      <c r="K177" s="271"/>
      <c r="L177" s="275"/>
      <c r="M177" s="276"/>
      <c r="N177" s="277"/>
      <c r="O177" s="277"/>
      <c r="P177" s="277"/>
      <c r="Q177" s="277"/>
      <c r="R177" s="277"/>
      <c r="S177" s="277"/>
      <c r="T177" s="278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9" t="s">
        <v>151</v>
      </c>
      <c r="AU177" s="279" t="s">
        <v>106</v>
      </c>
      <c r="AV177" s="15" t="s">
        <v>80</v>
      </c>
      <c r="AW177" s="15" t="s">
        <v>31</v>
      </c>
      <c r="AX177" s="15" t="s">
        <v>75</v>
      </c>
      <c r="AY177" s="279" t="s">
        <v>128</v>
      </c>
    </row>
    <row r="178" s="13" customFormat="1">
      <c r="A178" s="13"/>
      <c r="B178" s="247"/>
      <c r="C178" s="248"/>
      <c r="D178" s="249" t="s">
        <v>151</v>
      </c>
      <c r="E178" s="250" t="s">
        <v>1</v>
      </c>
      <c r="F178" s="251" t="s">
        <v>217</v>
      </c>
      <c r="G178" s="248"/>
      <c r="H178" s="252">
        <v>14</v>
      </c>
      <c r="I178" s="253"/>
      <c r="J178" s="248"/>
      <c r="K178" s="248"/>
      <c r="L178" s="254"/>
      <c r="M178" s="255"/>
      <c r="N178" s="256"/>
      <c r="O178" s="256"/>
      <c r="P178" s="256"/>
      <c r="Q178" s="256"/>
      <c r="R178" s="256"/>
      <c r="S178" s="256"/>
      <c r="T178" s="25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8" t="s">
        <v>151</v>
      </c>
      <c r="AU178" s="258" t="s">
        <v>106</v>
      </c>
      <c r="AV178" s="13" t="s">
        <v>106</v>
      </c>
      <c r="AW178" s="13" t="s">
        <v>31</v>
      </c>
      <c r="AX178" s="13" t="s">
        <v>75</v>
      </c>
      <c r="AY178" s="258" t="s">
        <v>128</v>
      </c>
    </row>
    <row r="179" s="14" customFormat="1">
      <c r="A179" s="14"/>
      <c r="B179" s="259"/>
      <c r="C179" s="260"/>
      <c r="D179" s="249" t="s">
        <v>151</v>
      </c>
      <c r="E179" s="261" t="s">
        <v>1</v>
      </c>
      <c r="F179" s="262" t="s">
        <v>154</v>
      </c>
      <c r="G179" s="260"/>
      <c r="H179" s="263">
        <v>87.650000000000006</v>
      </c>
      <c r="I179" s="264"/>
      <c r="J179" s="260"/>
      <c r="K179" s="260"/>
      <c r="L179" s="265"/>
      <c r="M179" s="266"/>
      <c r="N179" s="267"/>
      <c r="O179" s="267"/>
      <c r="P179" s="267"/>
      <c r="Q179" s="267"/>
      <c r="R179" s="267"/>
      <c r="S179" s="267"/>
      <c r="T179" s="26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9" t="s">
        <v>151</v>
      </c>
      <c r="AU179" s="269" t="s">
        <v>106</v>
      </c>
      <c r="AV179" s="14" t="s">
        <v>134</v>
      </c>
      <c r="AW179" s="14" t="s">
        <v>31</v>
      </c>
      <c r="AX179" s="14" t="s">
        <v>80</v>
      </c>
      <c r="AY179" s="269" t="s">
        <v>128</v>
      </c>
    </row>
    <row r="180" s="2" customFormat="1" ht="16.5" customHeight="1">
      <c r="A180" s="38"/>
      <c r="B180" s="39"/>
      <c r="C180" s="233" t="s">
        <v>218</v>
      </c>
      <c r="D180" s="233" t="s">
        <v>130</v>
      </c>
      <c r="E180" s="234" t="s">
        <v>219</v>
      </c>
      <c r="F180" s="235" t="s">
        <v>220</v>
      </c>
      <c r="G180" s="236" t="s">
        <v>208</v>
      </c>
      <c r="H180" s="237">
        <v>27.199999999999999</v>
      </c>
      <c r="I180" s="238"/>
      <c r="J180" s="239">
        <f>ROUND(I180*H180,2)</f>
        <v>0</v>
      </c>
      <c r="K180" s="240"/>
      <c r="L180" s="44"/>
      <c r="M180" s="241" t="s">
        <v>1</v>
      </c>
      <c r="N180" s="242" t="s">
        <v>41</v>
      </c>
      <c r="O180" s="92"/>
      <c r="P180" s="243">
        <f>O180*H180</f>
        <v>0</v>
      </c>
      <c r="Q180" s="243">
        <v>0.00027999999999999998</v>
      </c>
      <c r="R180" s="243">
        <f>Q180*H180</f>
        <v>0.0076159999999999995</v>
      </c>
      <c r="S180" s="243">
        <v>0</v>
      </c>
      <c r="T180" s="24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5" t="s">
        <v>209</v>
      </c>
      <c r="AT180" s="245" t="s">
        <v>130</v>
      </c>
      <c r="AU180" s="245" t="s">
        <v>106</v>
      </c>
      <c r="AY180" s="17" t="s">
        <v>128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7" t="s">
        <v>106</v>
      </c>
      <c r="BK180" s="246">
        <f>ROUND(I180*H180,2)</f>
        <v>0</v>
      </c>
      <c r="BL180" s="17" t="s">
        <v>209</v>
      </c>
      <c r="BM180" s="245" t="s">
        <v>221</v>
      </c>
    </row>
    <row r="181" s="13" customFormat="1">
      <c r="A181" s="13"/>
      <c r="B181" s="247"/>
      <c r="C181" s="248"/>
      <c r="D181" s="249" t="s">
        <v>151</v>
      </c>
      <c r="E181" s="250" t="s">
        <v>1</v>
      </c>
      <c r="F181" s="251" t="s">
        <v>222</v>
      </c>
      <c r="G181" s="248"/>
      <c r="H181" s="252">
        <v>27.199999999999999</v>
      </c>
      <c r="I181" s="253"/>
      <c r="J181" s="248"/>
      <c r="K181" s="248"/>
      <c r="L181" s="254"/>
      <c r="M181" s="255"/>
      <c r="N181" s="256"/>
      <c r="O181" s="256"/>
      <c r="P181" s="256"/>
      <c r="Q181" s="256"/>
      <c r="R181" s="256"/>
      <c r="S181" s="256"/>
      <c r="T181" s="25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8" t="s">
        <v>151</v>
      </c>
      <c r="AU181" s="258" t="s">
        <v>106</v>
      </c>
      <c r="AV181" s="13" t="s">
        <v>106</v>
      </c>
      <c r="AW181" s="13" t="s">
        <v>31</v>
      </c>
      <c r="AX181" s="13" t="s">
        <v>80</v>
      </c>
      <c r="AY181" s="258" t="s">
        <v>128</v>
      </c>
    </row>
    <row r="182" s="2" customFormat="1" ht="24.15" customHeight="1">
      <c r="A182" s="38"/>
      <c r="B182" s="39"/>
      <c r="C182" s="233" t="s">
        <v>209</v>
      </c>
      <c r="D182" s="233" t="s">
        <v>130</v>
      </c>
      <c r="E182" s="234" t="s">
        <v>223</v>
      </c>
      <c r="F182" s="235" t="s">
        <v>224</v>
      </c>
      <c r="G182" s="236" t="s">
        <v>158</v>
      </c>
      <c r="H182" s="237">
        <v>229.5</v>
      </c>
      <c r="I182" s="238"/>
      <c r="J182" s="239">
        <f>ROUND(I182*H182,2)</f>
        <v>0</v>
      </c>
      <c r="K182" s="240"/>
      <c r="L182" s="44"/>
      <c r="M182" s="241" t="s">
        <v>1</v>
      </c>
      <c r="N182" s="242" t="s">
        <v>41</v>
      </c>
      <c r="O182" s="92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5" t="s">
        <v>209</v>
      </c>
      <c r="AT182" s="245" t="s">
        <v>130</v>
      </c>
      <c r="AU182" s="245" t="s">
        <v>106</v>
      </c>
      <c r="AY182" s="17" t="s">
        <v>128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7" t="s">
        <v>106</v>
      </c>
      <c r="BK182" s="246">
        <f>ROUND(I182*H182,2)</f>
        <v>0</v>
      </c>
      <c r="BL182" s="17" t="s">
        <v>209</v>
      </c>
      <c r="BM182" s="245" t="s">
        <v>225</v>
      </c>
    </row>
    <row r="183" s="13" customFormat="1">
      <c r="A183" s="13"/>
      <c r="B183" s="247"/>
      <c r="C183" s="248"/>
      <c r="D183" s="249" t="s">
        <v>151</v>
      </c>
      <c r="E183" s="250" t="s">
        <v>1</v>
      </c>
      <c r="F183" s="251" t="s">
        <v>226</v>
      </c>
      <c r="G183" s="248"/>
      <c r="H183" s="252">
        <v>229.5</v>
      </c>
      <c r="I183" s="253"/>
      <c r="J183" s="248"/>
      <c r="K183" s="248"/>
      <c r="L183" s="254"/>
      <c r="M183" s="255"/>
      <c r="N183" s="256"/>
      <c r="O183" s="256"/>
      <c r="P183" s="256"/>
      <c r="Q183" s="256"/>
      <c r="R183" s="256"/>
      <c r="S183" s="256"/>
      <c r="T183" s="25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8" t="s">
        <v>151</v>
      </c>
      <c r="AU183" s="258" t="s">
        <v>106</v>
      </c>
      <c r="AV183" s="13" t="s">
        <v>106</v>
      </c>
      <c r="AW183" s="13" t="s">
        <v>31</v>
      </c>
      <c r="AX183" s="13" t="s">
        <v>80</v>
      </c>
      <c r="AY183" s="258" t="s">
        <v>128</v>
      </c>
    </row>
    <row r="184" s="2" customFormat="1" ht="24.15" customHeight="1">
      <c r="A184" s="38"/>
      <c r="B184" s="39"/>
      <c r="C184" s="280" t="s">
        <v>227</v>
      </c>
      <c r="D184" s="280" t="s">
        <v>228</v>
      </c>
      <c r="E184" s="281" t="s">
        <v>229</v>
      </c>
      <c r="F184" s="282" t="s">
        <v>230</v>
      </c>
      <c r="G184" s="283" t="s">
        <v>133</v>
      </c>
      <c r="H184" s="284">
        <v>0.62</v>
      </c>
      <c r="I184" s="285"/>
      <c r="J184" s="286">
        <f>ROUND(I184*H184,2)</f>
        <v>0</v>
      </c>
      <c r="K184" s="287"/>
      <c r="L184" s="288"/>
      <c r="M184" s="289" t="s">
        <v>1</v>
      </c>
      <c r="N184" s="290" t="s">
        <v>41</v>
      </c>
      <c r="O184" s="92"/>
      <c r="P184" s="243">
        <f>O184*H184</f>
        <v>0</v>
      </c>
      <c r="Q184" s="243">
        <v>0.55000000000000004</v>
      </c>
      <c r="R184" s="243">
        <f>Q184*H184</f>
        <v>0.34100000000000003</v>
      </c>
      <c r="S184" s="243">
        <v>0</v>
      </c>
      <c r="T184" s="24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45" t="s">
        <v>231</v>
      </c>
      <c r="AT184" s="245" t="s">
        <v>228</v>
      </c>
      <c r="AU184" s="245" t="s">
        <v>106</v>
      </c>
      <c r="AY184" s="17" t="s">
        <v>128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7" t="s">
        <v>106</v>
      </c>
      <c r="BK184" s="246">
        <f>ROUND(I184*H184,2)</f>
        <v>0</v>
      </c>
      <c r="BL184" s="17" t="s">
        <v>209</v>
      </c>
      <c r="BM184" s="245" t="s">
        <v>232</v>
      </c>
    </row>
    <row r="185" s="15" customFormat="1">
      <c r="A185" s="15"/>
      <c r="B185" s="270"/>
      <c r="C185" s="271"/>
      <c r="D185" s="249" t="s">
        <v>151</v>
      </c>
      <c r="E185" s="272" t="s">
        <v>1</v>
      </c>
      <c r="F185" s="273" t="s">
        <v>233</v>
      </c>
      <c r="G185" s="271"/>
      <c r="H185" s="272" t="s">
        <v>1</v>
      </c>
      <c r="I185" s="274"/>
      <c r="J185" s="271"/>
      <c r="K185" s="271"/>
      <c r="L185" s="275"/>
      <c r="M185" s="276"/>
      <c r="N185" s="277"/>
      <c r="O185" s="277"/>
      <c r="P185" s="277"/>
      <c r="Q185" s="277"/>
      <c r="R185" s="277"/>
      <c r="S185" s="277"/>
      <c r="T185" s="278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9" t="s">
        <v>151</v>
      </c>
      <c r="AU185" s="279" t="s">
        <v>106</v>
      </c>
      <c r="AV185" s="15" t="s">
        <v>80</v>
      </c>
      <c r="AW185" s="15" t="s">
        <v>31</v>
      </c>
      <c r="AX185" s="15" t="s">
        <v>75</v>
      </c>
      <c r="AY185" s="279" t="s">
        <v>128</v>
      </c>
    </row>
    <row r="186" s="13" customFormat="1">
      <c r="A186" s="13"/>
      <c r="B186" s="247"/>
      <c r="C186" s="248"/>
      <c r="D186" s="249" t="s">
        <v>151</v>
      </c>
      <c r="E186" s="250" t="s">
        <v>1</v>
      </c>
      <c r="F186" s="251" t="s">
        <v>234</v>
      </c>
      <c r="G186" s="248"/>
      <c r="H186" s="252">
        <v>0.57399999999999995</v>
      </c>
      <c r="I186" s="253"/>
      <c r="J186" s="248"/>
      <c r="K186" s="248"/>
      <c r="L186" s="254"/>
      <c r="M186" s="255"/>
      <c r="N186" s="256"/>
      <c r="O186" s="256"/>
      <c r="P186" s="256"/>
      <c r="Q186" s="256"/>
      <c r="R186" s="256"/>
      <c r="S186" s="256"/>
      <c r="T186" s="25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8" t="s">
        <v>151</v>
      </c>
      <c r="AU186" s="258" t="s">
        <v>106</v>
      </c>
      <c r="AV186" s="13" t="s">
        <v>106</v>
      </c>
      <c r="AW186" s="13" t="s">
        <v>31</v>
      </c>
      <c r="AX186" s="13" t="s">
        <v>80</v>
      </c>
      <c r="AY186" s="258" t="s">
        <v>128</v>
      </c>
    </row>
    <row r="187" s="13" customFormat="1">
      <c r="A187" s="13"/>
      <c r="B187" s="247"/>
      <c r="C187" s="248"/>
      <c r="D187" s="249" t="s">
        <v>151</v>
      </c>
      <c r="E187" s="248"/>
      <c r="F187" s="251" t="s">
        <v>235</v>
      </c>
      <c r="G187" s="248"/>
      <c r="H187" s="252">
        <v>0.62</v>
      </c>
      <c r="I187" s="253"/>
      <c r="J187" s="248"/>
      <c r="K187" s="248"/>
      <c r="L187" s="254"/>
      <c r="M187" s="255"/>
      <c r="N187" s="256"/>
      <c r="O187" s="256"/>
      <c r="P187" s="256"/>
      <c r="Q187" s="256"/>
      <c r="R187" s="256"/>
      <c r="S187" s="256"/>
      <c r="T187" s="25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8" t="s">
        <v>151</v>
      </c>
      <c r="AU187" s="258" t="s">
        <v>106</v>
      </c>
      <c r="AV187" s="13" t="s">
        <v>106</v>
      </c>
      <c r="AW187" s="13" t="s">
        <v>4</v>
      </c>
      <c r="AX187" s="13" t="s">
        <v>80</v>
      </c>
      <c r="AY187" s="258" t="s">
        <v>128</v>
      </c>
    </row>
    <row r="188" s="2" customFormat="1" ht="24.15" customHeight="1">
      <c r="A188" s="38"/>
      <c r="B188" s="39"/>
      <c r="C188" s="233" t="s">
        <v>236</v>
      </c>
      <c r="D188" s="233" t="s">
        <v>130</v>
      </c>
      <c r="E188" s="234" t="s">
        <v>237</v>
      </c>
      <c r="F188" s="235" t="s">
        <v>238</v>
      </c>
      <c r="G188" s="236" t="s">
        <v>208</v>
      </c>
      <c r="H188" s="237">
        <v>47</v>
      </c>
      <c r="I188" s="238"/>
      <c r="J188" s="239">
        <f>ROUND(I188*H188,2)</f>
        <v>0</v>
      </c>
      <c r="K188" s="240"/>
      <c r="L188" s="44"/>
      <c r="M188" s="241" t="s">
        <v>1</v>
      </c>
      <c r="N188" s="242" t="s">
        <v>41</v>
      </c>
      <c r="O188" s="92"/>
      <c r="P188" s="243">
        <f>O188*H188</f>
        <v>0</v>
      </c>
      <c r="Q188" s="243">
        <v>0.00021000000000000001</v>
      </c>
      <c r="R188" s="243">
        <f>Q188*H188</f>
        <v>0.0098700000000000003</v>
      </c>
      <c r="S188" s="243">
        <v>0</v>
      </c>
      <c r="T188" s="24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45" t="s">
        <v>209</v>
      </c>
      <c r="AT188" s="245" t="s">
        <v>130</v>
      </c>
      <c r="AU188" s="245" t="s">
        <v>106</v>
      </c>
      <c r="AY188" s="17" t="s">
        <v>128</v>
      </c>
      <c r="BE188" s="246">
        <f>IF(N188="základná",J188,0)</f>
        <v>0</v>
      </c>
      <c r="BF188" s="246">
        <f>IF(N188="znížená",J188,0)</f>
        <v>0</v>
      </c>
      <c r="BG188" s="246">
        <f>IF(N188="zákl. prenesená",J188,0)</f>
        <v>0</v>
      </c>
      <c r="BH188" s="246">
        <f>IF(N188="zníž. prenesená",J188,0)</f>
        <v>0</v>
      </c>
      <c r="BI188" s="246">
        <f>IF(N188="nulová",J188,0)</f>
        <v>0</v>
      </c>
      <c r="BJ188" s="17" t="s">
        <v>106</v>
      </c>
      <c r="BK188" s="246">
        <f>ROUND(I188*H188,2)</f>
        <v>0</v>
      </c>
      <c r="BL188" s="17" t="s">
        <v>209</v>
      </c>
      <c r="BM188" s="245" t="s">
        <v>239</v>
      </c>
    </row>
    <row r="189" s="15" customFormat="1">
      <c r="A189" s="15"/>
      <c r="B189" s="270"/>
      <c r="C189" s="271"/>
      <c r="D189" s="249" t="s">
        <v>151</v>
      </c>
      <c r="E189" s="272" t="s">
        <v>1</v>
      </c>
      <c r="F189" s="273" t="s">
        <v>240</v>
      </c>
      <c r="G189" s="271"/>
      <c r="H189" s="272" t="s">
        <v>1</v>
      </c>
      <c r="I189" s="274"/>
      <c r="J189" s="271"/>
      <c r="K189" s="271"/>
      <c r="L189" s="275"/>
      <c r="M189" s="276"/>
      <c r="N189" s="277"/>
      <c r="O189" s="277"/>
      <c r="P189" s="277"/>
      <c r="Q189" s="277"/>
      <c r="R189" s="277"/>
      <c r="S189" s="277"/>
      <c r="T189" s="278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9" t="s">
        <v>151</v>
      </c>
      <c r="AU189" s="279" t="s">
        <v>106</v>
      </c>
      <c r="AV189" s="15" t="s">
        <v>80</v>
      </c>
      <c r="AW189" s="15" t="s">
        <v>31</v>
      </c>
      <c r="AX189" s="15" t="s">
        <v>75</v>
      </c>
      <c r="AY189" s="279" t="s">
        <v>128</v>
      </c>
    </row>
    <row r="190" s="13" customFormat="1">
      <c r="A190" s="13"/>
      <c r="B190" s="247"/>
      <c r="C190" s="248"/>
      <c r="D190" s="249" t="s">
        <v>151</v>
      </c>
      <c r="E190" s="250" t="s">
        <v>1</v>
      </c>
      <c r="F190" s="251" t="s">
        <v>241</v>
      </c>
      <c r="G190" s="248"/>
      <c r="H190" s="252">
        <v>35</v>
      </c>
      <c r="I190" s="253"/>
      <c r="J190" s="248"/>
      <c r="K190" s="248"/>
      <c r="L190" s="254"/>
      <c r="M190" s="255"/>
      <c r="N190" s="256"/>
      <c r="O190" s="256"/>
      <c r="P190" s="256"/>
      <c r="Q190" s="256"/>
      <c r="R190" s="256"/>
      <c r="S190" s="256"/>
      <c r="T190" s="25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8" t="s">
        <v>151</v>
      </c>
      <c r="AU190" s="258" t="s">
        <v>106</v>
      </c>
      <c r="AV190" s="13" t="s">
        <v>106</v>
      </c>
      <c r="AW190" s="13" t="s">
        <v>31</v>
      </c>
      <c r="AX190" s="13" t="s">
        <v>75</v>
      </c>
      <c r="AY190" s="258" t="s">
        <v>128</v>
      </c>
    </row>
    <row r="191" s="15" customFormat="1">
      <c r="A191" s="15"/>
      <c r="B191" s="270"/>
      <c r="C191" s="271"/>
      <c r="D191" s="249" t="s">
        <v>151</v>
      </c>
      <c r="E191" s="272" t="s">
        <v>1</v>
      </c>
      <c r="F191" s="273" t="s">
        <v>242</v>
      </c>
      <c r="G191" s="271"/>
      <c r="H191" s="272" t="s">
        <v>1</v>
      </c>
      <c r="I191" s="274"/>
      <c r="J191" s="271"/>
      <c r="K191" s="271"/>
      <c r="L191" s="275"/>
      <c r="M191" s="276"/>
      <c r="N191" s="277"/>
      <c r="O191" s="277"/>
      <c r="P191" s="277"/>
      <c r="Q191" s="277"/>
      <c r="R191" s="277"/>
      <c r="S191" s="277"/>
      <c r="T191" s="27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9" t="s">
        <v>151</v>
      </c>
      <c r="AU191" s="279" t="s">
        <v>106</v>
      </c>
      <c r="AV191" s="15" t="s">
        <v>80</v>
      </c>
      <c r="AW191" s="15" t="s">
        <v>31</v>
      </c>
      <c r="AX191" s="15" t="s">
        <v>75</v>
      </c>
      <c r="AY191" s="279" t="s">
        <v>128</v>
      </c>
    </row>
    <row r="192" s="13" customFormat="1">
      <c r="A192" s="13"/>
      <c r="B192" s="247"/>
      <c r="C192" s="248"/>
      <c r="D192" s="249" t="s">
        <v>151</v>
      </c>
      <c r="E192" s="250" t="s">
        <v>1</v>
      </c>
      <c r="F192" s="251" t="s">
        <v>243</v>
      </c>
      <c r="G192" s="248"/>
      <c r="H192" s="252">
        <v>12</v>
      </c>
      <c r="I192" s="253"/>
      <c r="J192" s="248"/>
      <c r="K192" s="248"/>
      <c r="L192" s="254"/>
      <c r="M192" s="255"/>
      <c r="N192" s="256"/>
      <c r="O192" s="256"/>
      <c r="P192" s="256"/>
      <c r="Q192" s="256"/>
      <c r="R192" s="256"/>
      <c r="S192" s="256"/>
      <c r="T192" s="25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8" t="s">
        <v>151</v>
      </c>
      <c r="AU192" s="258" t="s">
        <v>106</v>
      </c>
      <c r="AV192" s="13" t="s">
        <v>106</v>
      </c>
      <c r="AW192" s="13" t="s">
        <v>31</v>
      </c>
      <c r="AX192" s="13" t="s">
        <v>75</v>
      </c>
      <c r="AY192" s="258" t="s">
        <v>128</v>
      </c>
    </row>
    <row r="193" s="14" customFormat="1">
      <c r="A193" s="14"/>
      <c r="B193" s="259"/>
      <c r="C193" s="260"/>
      <c r="D193" s="249" t="s">
        <v>151</v>
      </c>
      <c r="E193" s="261" t="s">
        <v>1</v>
      </c>
      <c r="F193" s="262" t="s">
        <v>154</v>
      </c>
      <c r="G193" s="260"/>
      <c r="H193" s="263">
        <v>47</v>
      </c>
      <c r="I193" s="264"/>
      <c r="J193" s="260"/>
      <c r="K193" s="260"/>
      <c r="L193" s="265"/>
      <c r="M193" s="266"/>
      <c r="N193" s="267"/>
      <c r="O193" s="267"/>
      <c r="P193" s="267"/>
      <c r="Q193" s="267"/>
      <c r="R193" s="267"/>
      <c r="S193" s="267"/>
      <c r="T193" s="26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9" t="s">
        <v>151</v>
      </c>
      <c r="AU193" s="269" t="s">
        <v>106</v>
      </c>
      <c r="AV193" s="14" t="s">
        <v>134</v>
      </c>
      <c r="AW193" s="14" t="s">
        <v>31</v>
      </c>
      <c r="AX193" s="14" t="s">
        <v>80</v>
      </c>
      <c r="AY193" s="269" t="s">
        <v>128</v>
      </c>
    </row>
    <row r="194" s="2" customFormat="1" ht="33" customHeight="1">
      <c r="A194" s="38"/>
      <c r="B194" s="39"/>
      <c r="C194" s="233" t="s">
        <v>244</v>
      </c>
      <c r="D194" s="233" t="s">
        <v>130</v>
      </c>
      <c r="E194" s="234" t="s">
        <v>245</v>
      </c>
      <c r="F194" s="235" t="s">
        <v>246</v>
      </c>
      <c r="G194" s="236" t="s">
        <v>208</v>
      </c>
      <c r="H194" s="237">
        <v>132</v>
      </c>
      <c r="I194" s="238"/>
      <c r="J194" s="239">
        <f>ROUND(I194*H194,2)</f>
        <v>0</v>
      </c>
      <c r="K194" s="240"/>
      <c r="L194" s="44"/>
      <c r="M194" s="241" t="s">
        <v>1</v>
      </c>
      <c r="N194" s="242" t="s">
        <v>41</v>
      </c>
      <c r="O194" s="92"/>
      <c r="P194" s="243">
        <f>O194*H194</f>
        <v>0</v>
      </c>
      <c r="Q194" s="243">
        <v>0.00021000000000000001</v>
      </c>
      <c r="R194" s="243">
        <f>Q194*H194</f>
        <v>0.027720000000000002</v>
      </c>
      <c r="S194" s="243">
        <v>0</v>
      </c>
      <c r="T194" s="24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5" t="s">
        <v>209</v>
      </c>
      <c r="AT194" s="245" t="s">
        <v>130</v>
      </c>
      <c r="AU194" s="245" t="s">
        <v>106</v>
      </c>
      <c r="AY194" s="17" t="s">
        <v>128</v>
      </c>
      <c r="BE194" s="246">
        <f>IF(N194="základná",J194,0)</f>
        <v>0</v>
      </c>
      <c r="BF194" s="246">
        <f>IF(N194="znížená",J194,0)</f>
        <v>0</v>
      </c>
      <c r="BG194" s="246">
        <f>IF(N194="zákl. prenesená",J194,0)</f>
        <v>0</v>
      </c>
      <c r="BH194" s="246">
        <f>IF(N194="zníž. prenesená",J194,0)</f>
        <v>0</v>
      </c>
      <c r="BI194" s="246">
        <f>IF(N194="nulová",J194,0)</f>
        <v>0</v>
      </c>
      <c r="BJ194" s="17" t="s">
        <v>106</v>
      </c>
      <c r="BK194" s="246">
        <f>ROUND(I194*H194,2)</f>
        <v>0</v>
      </c>
      <c r="BL194" s="17" t="s">
        <v>209</v>
      </c>
      <c r="BM194" s="245" t="s">
        <v>247</v>
      </c>
    </row>
    <row r="195" s="15" customFormat="1">
      <c r="A195" s="15"/>
      <c r="B195" s="270"/>
      <c r="C195" s="271"/>
      <c r="D195" s="249" t="s">
        <v>151</v>
      </c>
      <c r="E195" s="272" t="s">
        <v>1</v>
      </c>
      <c r="F195" s="273" t="s">
        <v>248</v>
      </c>
      <c r="G195" s="271"/>
      <c r="H195" s="272" t="s">
        <v>1</v>
      </c>
      <c r="I195" s="274"/>
      <c r="J195" s="271"/>
      <c r="K195" s="271"/>
      <c r="L195" s="275"/>
      <c r="M195" s="276"/>
      <c r="N195" s="277"/>
      <c r="O195" s="277"/>
      <c r="P195" s="277"/>
      <c r="Q195" s="277"/>
      <c r="R195" s="277"/>
      <c r="S195" s="277"/>
      <c r="T195" s="278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9" t="s">
        <v>151</v>
      </c>
      <c r="AU195" s="279" t="s">
        <v>106</v>
      </c>
      <c r="AV195" s="15" t="s">
        <v>80</v>
      </c>
      <c r="AW195" s="15" t="s">
        <v>31</v>
      </c>
      <c r="AX195" s="15" t="s">
        <v>75</v>
      </c>
      <c r="AY195" s="279" t="s">
        <v>128</v>
      </c>
    </row>
    <row r="196" s="13" customFormat="1">
      <c r="A196" s="13"/>
      <c r="B196" s="247"/>
      <c r="C196" s="248"/>
      <c r="D196" s="249" t="s">
        <v>151</v>
      </c>
      <c r="E196" s="250" t="s">
        <v>1</v>
      </c>
      <c r="F196" s="251" t="s">
        <v>249</v>
      </c>
      <c r="G196" s="248"/>
      <c r="H196" s="252">
        <v>38</v>
      </c>
      <c r="I196" s="253"/>
      <c r="J196" s="248"/>
      <c r="K196" s="248"/>
      <c r="L196" s="254"/>
      <c r="M196" s="255"/>
      <c r="N196" s="256"/>
      <c r="O196" s="256"/>
      <c r="P196" s="256"/>
      <c r="Q196" s="256"/>
      <c r="R196" s="256"/>
      <c r="S196" s="256"/>
      <c r="T196" s="25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8" t="s">
        <v>151</v>
      </c>
      <c r="AU196" s="258" t="s">
        <v>106</v>
      </c>
      <c r="AV196" s="13" t="s">
        <v>106</v>
      </c>
      <c r="AW196" s="13" t="s">
        <v>31</v>
      </c>
      <c r="AX196" s="13" t="s">
        <v>75</v>
      </c>
      <c r="AY196" s="258" t="s">
        <v>128</v>
      </c>
    </row>
    <row r="197" s="15" customFormat="1">
      <c r="A197" s="15"/>
      <c r="B197" s="270"/>
      <c r="C197" s="271"/>
      <c r="D197" s="249" t="s">
        <v>151</v>
      </c>
      <c r="E197" s="272" t="s">
        <v>1</v>
      </c>
      <c r="F197" s="273" t="s">
        <v>250</v>
      </c>
      <c r="G197" s="271"/>
      <c r="H197" s="272" t="s">
        <v>1</v>
      </c>
      <c r="I197" s="274"/>
      <c r="J197" s="271"/>
      <c r="K197" s="271"/>
      <c r="L197" s="275"/>
      <c r="M197" s="276"/>
      <c r="N197" s="277"/>
      <c r="O197" s="277"/>
      <c r="P197" s="277"/>
      <c r="Q197" s="277"/>
      <c r="R197" s="277"/>
      <c r="S197" s="277"/>
      <c r="T197" s="278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9" t="s">
        <v>151</v>
      </c>
      <c r="AU197" s="279" t="s">
        <v>106</v>
      </c>
      <c r="AV197" s="15" t="s">
        <v>80</v>
      </c>
      <c r="AW197" s="15" t="s">
        <v>31</v>
      </c>
      <c r="AX197" s="15" t="s">
        <v>75</v>
      </c>
      <c r="AY197" s="279" t="s">
        <v>128</v>
      </c>
    </row>
    <row r="198" s="13" customFormat="1">
      <c r="A198" s="13"/>
      <c r="B198" s="247"/>
      <c r="C198" s="248"/>
      <c r="D198" s="249" t="s">
        <v>151</v>
      </c>
      <c r="E198" s="250" t="s">
        <v>1</v>
      </c>
      <c r="F198" s="251" t="s">
        <v>251</v>
      </c>
      <c r="G198" s="248"/>
      <c r="H198" s="252">
        <v>10</v>
      </c>
      <c r="I198" s="253"/>
      <c r="J198" s="248"/>
      <c r="K198" s="248"/>
      <c r="L198" s="254"/>
      <c r="M198" s="255"/>
      <c r="N198" s="256"/>
      <c r="O198" s="256"/>
      <c r="P198" s="256"/>
      <c r="Q198" s="256"/>
      <c r="R198" s="256"/>
      <c r="S198" s="256"/>
      <c r="T198" s="25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8" t="s">
        <v>151</v>
      </c>
      <c r="AU198" s="258" t="s">
        <v>106</v>
      </c>
      <c r="AV198" s="13" t="s">
        <v>106</v>
      </c>
      <c r="AW198" s="13" t="s">
        <v>31</v>
      </c>
      <c r="AX198" s="13" t="s">
        <v>75</v>
      </c>
      <c r="AY198" s="258" t="s">
        <v>128</v>
      </c>
    </row>
    <row r="199" s="15" customFormat="1">
      <c r="A199" s="15"/>
      <c r="B199" s="270"/>
      <c r="C199" s="271"/>
      <c r="D199" s="249" t="s">
        <v>151</v>
      </c>
      <c r="E199" s="272" t="s">
        <v>1</v>
      </c>
      <c r="F199" s="273" t="s">
        <v>252</v>
      </c>
      <c r="G199" s="271"/>
      <c r="H199" s="272" t="s">
        <v>1</v>
      </c>
      <c r="I199" s="274"/>
      <c r="J199" s="271"/>
      <c r="K199" s="271"/>
      <c r="L199" s="275"/>
      <c r="M199" s="276"/>
      <c r="N199" s="277"/>
      <c r="O199" s="277"/>
      <c r="P199" s="277"/>
      <c r="Q199" s="277"/>
      <c r="R199" s="277"/>
      <c r="S199" s="277"/>
      <c r="T199" s="278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9" t="s">
        <v>151</v>
      </c>
      <c r="AU199" s="279" t="s">
        <v>106</v>
      </c>
      <c r="AV199" s="15" t="s">
        <v>80</v>
      </c>
      <c r="AW199" s="15" t="s">
        <v>31</v>
      </c>
      <c r="AX199" s="15" t="s">
        <v>75</v>
      </c>
      <c r="AY199" s="279" t="s">
        <v>128</v>
      </c>
    </row>
    <row r="200" s="13" customFormat="1">
      <c r="A200" s="13"/>
      <c r="B200" s="247"/>
      <c r="C200" s="248"/>
      <c r="D200" s="249" t="s">
        <v>151</v>
      </c>
      <c r="E200" s="250" t="s">
        <v>1</v>
      </c>
      <c r="F200" s="251" t="s">
        <v>253</v>
      </c>
      <c r="G200" s="248"/>
      <c r="H200" s="252">
        <v>27</v>
      </c>
      <c r="I200" s="253"/>
      <c r="J200" s="248"/>
      <c r="K200" s="248"/>
      <c r="L200" s="254"/>
      <c r="M200" s="255"/>
      <c r="N200" s="256"/>
      <c r="O200" s="256"/>
      <c r="P200" s="256"/>
      <c r="Q200" s="256"/>
      <c r="R200" s="256"/>
      <c r="S200" s="256"/>
      <c r="T200" s="25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8" t="s">
        <v>151</v>
      </c>
      <c r="AU200" s="258" t="s">
        <v>106</v>
      </c>
      <c r="AV200" s="13" t="s">
        <v>106</v>
      </c>
      <c r="AW200" s="13" t="s">
        <v>31</v>
      </c>
      <c r="AX200" s="13" t="s">
        <v>75</v>
      </c>
      <c r="AY200" s="258" t="s">
        <v>128</v>
      </c>
    </row>
    <row r="201" s="15" customFormat="1">
      <c r="A201" s="15"/>
      <c r="B201" s="270"/>
      <c r="C201" s="271"/>
      <c r="D201" s="249" t="s">
        <v>151</v>
      </c>
      <c r="E201" s="272" t="s">
        <v>1</v>
      </c>
      <c r="F201" s="273" t="s">
        <v>254</v>
      </c>
      <c r="G201" s="271"/>
      <c r="H201" s="272" t="s">
        <v>1</v>
      </c>
      <c r="I201" s="274"/>
      <c r="J201" s="271"/>
      <c r="K201" s="271"/>
      <c r="L201" s="275"/>
      <c r="M201" s="276"/>
      <c r="N201" s="277"/>
      <c r="O201" s="277"/>
      <c r="P201" s="277"/>
      <c r="Q201" s="277"/>
      <c r="R201" s="277"/>
      <c r="S201" s="277"/>
      <c r="T201" s="278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9" t="s">
        <v>151</v>
      </c>
      <c r="AU201" s="279" t="s">
        <v>106</v>
      </c>
      <c r="AV201" s="15" t="s">
        <v>80</v>
      </c>
      <c r="AW201" s="15" t="s">
        <v>31</v>
      </c>
      <c r="AX201" s="15" t="s">
        <v>75</v>
      </c>
      <c r="AY201" s="279" t="s">
        <v>128</v>
      </c>
    </row>
    <row r="202" s="13" customFormat="1">
      <c r="A202" s="13"/>
      <c r="B202" s="247"/>
      <c r="C202" s="248"/>
      <c r="D202" s="249" t="s">
        <v>151</v>
      </c>
      <c r="E202" s="250" t="s">
        <v>1</v>
      </c>
      <c r="F202" s="251" t="s">
        <v>255</v>
      </c>
      <c r="G202" s="248"/>
      <c r="H202" s="252">
        <v>57</v>
      </c>
      <c r="I202" s="253"/>
      <c r="J202" s="248"/>
      <c r="K202" s="248"/>
      <c r="L202" s="254"/>
      <c r="M202" s="255"/>
      <c r="N202" s="256"/>
      <c r="O202" s="256"/>
      <c r="P202" s="256"/>
      <c r="Q202" s="256"/>
      <c r="R202" s="256"/>
      <c r="S202" s="256"/>
      <c r="T202" s="25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8" t="s">
        <v>151</v>
      </c>
      <c r="AU202" s="258" t="s">
        <v>106</v>
      </c>
      <c r="AV202" s="13" t="s">
        <v>106</v>
      </c>
      <c r="AW202" s="13" t="s">
        <v>31</v>
      </c>
      <c r="AX202" s="13" t="s">
        <v>75</v>
      </c>
      <c r="AY202" s="258" t="s">
        <v>128</v>
      </c>
    </row>
    <row r="203" s="14" customFormat="1">
      <c r="A203" s="14"/>
      <c r="B203" s="259"/>
      <c r="C203" s="260"/>
      <c r="D203" s="249" t="s">
        <v>151</v>
      </c>
      <c r="E203" s="261" t="s">
        <v>1</v>
      </c>
      <c r="F203" s="262" t="s">
        <v>154</v>
      </c>
      <c r="G203" s="260"/>
      <c r="H203" s="263">
        <v>132</v>
      </c>
      <c r="I203" s="264"/>
      <c r="J203" s="260"/>
      <c r="K203" s="260"/>
      <c r="L203" s="265"/>
      <c r="M203" s="266"/>
      <c r="N203" s="267"/>
      <c r="O203" s="267"/>
      <c r="P203" s="267"/>
      <c r="Q203" s="267"/>
      <c r="R203" s="267"/>
      <c r="S203" s="267"/>
      <c r="T203" s="26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9" t="s">
        <v>151</v>
      </c>
      <c r="AU203" s="269" t="s">
        <v>106</v>
      </c>
      <c r="AV203" s="14" t="s">
        <v>134</v>
      </c>
      <c r="AW203" s="14" t="s">
        <v>31</v>
      </c>
      <c r="AX203" s="14" t="s">
        <v>80</v>
      </c>
      <c r="AY203" s="269" t="s">
        <v>128</v>
      </c>
    </row>
    <row r="204" s="2" customFormat="1" ht="33" customHeight="1">
      <c r="A204" s="38"/>
      <c r="B204" s="39"/>
      <c r="C204" s="233" t="s">
        <v>7</v>
      </c>
      <c r="D204" s="233" t="s">
        <v>130</v>
      </c>
      <c r="E204" s="234" t="s">
        <v>256</v>
      </c>
      <c r="F204" s="235" t="s">
        <v>257</v>
      </c>
      <c r="G204" s="236" t="s">
        <v>208</v>
      </c>
      <c r="H204" s="237">
        <v>317</v>
      </c>
      <c r="I204" s="238"/>
      <c r="J204" s="239">
        <f>ROUND(I204*H204,2)</f>
        <v>0</v>
      </c>
      <c r="K204" s="240"/>
      <c r="L204" s="44"/>
      <c r="M204" s="241" t="s">
        <v>1</v>
      </c>
      <c r="N204" s="242" t="s">
        <v>41</v>
      </c>
      <c r="O204" s="92"/>
      <c r="P204" s="243">
        <f>O204*H204</f>
        <v>0</v>
      </c>
      <c r="Q204" s="243">
        <v>0.00021000000000000001</v>
      </c>
      <c r="R204" s="243">
        <f>Q204*H204</f>
        <v>0.066570000000000004</v>
      </c>
      <c r="S204" s="243">
        <v>0</v>
      </c>
      <c r="T204" s="24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45" t="s">
        <v>209</v>
      </c>
      <c r="AT204" s="245" t="s">
        <v>130</v>
      </c>
      <c r="AU204" s="245" t="s">
        <v>106</v>
      </c>
      <c r="AY204" s="17" t="s">
        <v>128</v>
      </c>
      <c r="BE204" s="246">
        <f>IF(N204="základná",J204,0)</f>
        <v>0</v>
      </c>
      <c r="BF204" s="246">
        <f>IF(N204="znížená",J204,0)</f>
        <v>0</v>
      </c>
      <c r="BG204" s="246">
        <f>IF(N204="zákl. prenesená",J204,0)</f>
        <v>0</v>
      </c>
      <c r="BH204" s="246">
        <f>IF(N204="zníž. prenesená",J204,0)</f>
        <v>0</v>
      </c>
      <c r="BI204" s="246">
        <f>IF(N204="nulová",J204,0)</f>
        <v>0</v>
      </c>
      <c r="BJ204" s="17" t="s">
        <v>106</v>
      </c>
      <c r="BK204" s="246">
        <f>ROUND(I204*H204,2)</f>
        <v>0</v>
      </c>
      <c r="BL204" s="17" t="s">
        <v>209</v>
      </c>
      <c r="BM204" s="245" t="s">
        <v>258</v>
      </c>
    </row>
    <row r="205" s="15" customFormat="1">
      <c r="A205" s="15"/>
      <c r="B205" s="270"/>
      <c r="C205" s="271"/>
      <c r="D205" s="249" t="s">
        <v>151</v>
      </c>
      <c r="E205" s="272" t="s">
        <v>1</v>
      </c>
      <c r="F205" s="273" t="s">
        <v>259</v>
      </c>
      <c r="G205" s="271"/>
      <c r="H205" s="272" t="s">
        <v>1</v>
      </c>
      <c r="I205" s="274"/>
      <c r="J205" s="271"/>
      <c r="K205" s="271"/>
      <c r="L205" s="275"/>
      <c r="M205" s="276"/>
      <c r="N205" s="277"/>
      <c r="O205" s="277"/>
      <c r="P205" s="277"/>
      <c r="Q205" s="277"/>
      <c r="R205" s="277"/>
      <c r="S205" s="277"/>
      <c r="T205" s="278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9" t="s">
        <v>151</v>
      </c>
      <c r="AU205" s="279" t="s">
        <v>106</v>
      </c>
      <c r="AV205" s="15" t="s">
        <v>80</v>
      </c>
      <c r="AW205" s="15" t="s">
        <v>31</v>
      </c>
      <c r="AX205" s="15" t="s">
        <v>75</v>
      </c>
      <c r="AY205" s="279" t="s">
        <v>128</v>
      </c>
    </row>
    <row r="206" s="13" customFormat="1">
      <c r="A206" s="13"/>
      <c r="B206" s="247"/>
      <c r="C206" s="248"/>
      <c r="D206" s="249" t="s">
        <v>151</v>
      </c>
      <c r="E206" s="250" t="s">
        <v>1</v>
      </c>
      <c r="F206" s="251" t="s">
        <v>260</v>
      </c>
      <c r="G206" s="248"/>
      <c r="H206" s="252">
        <v>76</v>
      </c>
      <c r="I206" s="253"/>
      <c r="J206" s="248"/>
      <c r="K206" s="248"/>
      <c r="L206" s="254"/>
      <c r="M206" s="255"/>
      <c r="N206" s="256"/>
      <c r="O206" s="256"/>
      <c r="P206" s="256"/>
      <c r="Q206" s="256"/>
      <c r="R206" s="256"/>
      <c r="S206" s="256"/>
      <c r="T206" s="25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8" t="s">
        <v>151</v>
      </c>
      <c r="AU206" s="258" t="s">
        <v>106</v>
      </c>
      <c r="AV206" s="13" t="s">
        <v>106</v>
      </c>
      <c r="AW206" s="13" t="s">
        <v>31</v>
      </c>
      <c r="AX206" s="13" t="s">
        <v>75</v>
      </c>
      <c r="AY206" s="258" t="s">
        <v>128</v>
      </c>
    </row>
    <row r="207" s="15" customFormat="1">
      <c r="A207" s="15"/>
      <c r="B207" s="270"/>
      <c r="C207" s="271"/>
      <c r="D207" s="249" t="s">
        <v>151</v>
      </c>
      <c r="E207" s="272" t="s">
        <v>1</v>
      </c>
      <c r="F207" s="273" t="s">
        <v>261</v>
      </c>
      <c r="G207" s="271"/>
      <c r="H207" s="272" t="s">
        <v>1</v>
      </c>
      <c r="I207" s="274"/>
      <c r="J207" s="271"/>
      <c r="K207" s="271"/>
      <c r="L207" s="275"/>
      <c r="M207" s="276"/>
      <c r="N207" s="277"/>
      <c r="O207" s="277"/>
      <c r="P207" s="277"/>
      <c r="Q207" s="277"/>
      <c r="R207" s="277"/>
      <c r="S207" s="277"/>
      <c r="T207" s="27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9" t="s">
        <v>151</v>
      </c>
      <c r="AU207" s="279" t="s">
        <v>106</v>
      </c>
      <c r="AV207" s="15" t="s">
        <v>80</v>
      </c>
      <c r="AW207" s="15" t="s">
        <v>31</v>
      </c>
      <c r="AX207" s="15" t="s">
        <v>75</v>
      </c>
      <c r="AY207" s="279" t="s">
        <v>128</v>
      </c>
    </row>
    <row r="208" s="13" customFormat="1">
      <c r="A208" s="13"/>
      <c r="B208" s="247"/>
      <c r="C208" s="248"/>
      <c r="D208" s="249" t="s">
        <v>151</v>
      </c>
      <c r="E208" s="250" t="s">
        <v>1</v>
      </c>
      <c r="F208" s="251" t="s">
        <v>262</v>
      </c>
      <c r="G208" s="248"/>
      <c r="H208" s="252">
        <v>151</v>
      </c>
      <c r="I208" s="253"/>
      <c r="J208" s="248"/>
      <c r="K208" s="248"/>
      <c r="L208" s="254"/>
      <c r="M208" s="255"/>
      <c r="N208" s="256"/>
      <c r="O208" s="256"/>
      <c r="P208" s="256"/>
      <c r="Q208" s="256"/>
      <c r="R208" s="256"/>
      <c r="S208" s="256"/>
      <c r="T208" s="25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8" t="s">
        <v>151</v>
      </c>
      <c r="AU208" s="258" t="s">
        <v>106</v>
      </c>
      <c r="AV208" s="13" t="s">
        <v>106</v>
      </c>
      <c r="AW208" s="13" t="s">
        <v>31</v>
      </c>
      <c r="AX208" s="13" t="s">
        <v>75</v>
      </c>
      <c r="AY208" s="258" t="s">
        <v>128</v>
      </c>
    </row>
    <row r="209" s="15" customFormat="1">
      <c r="A209" s="15"/>
      <c r="B209" s="270"/>
      <c r="C209" s="271"/>
      <c r="D209" s="249" t="s">
        <v>151</v>
      </c>
      <c r="E209" s="272" t="s">
        <v>1</v>
      </c>
      <c r="F209" s="273" t="s">
        <v>263</v>
      </c>
      <c r="G209" s="271"/>
      <c r="H209" s="272" t="s">
        <v>1</v>
      </c>
      <c r="I209" s="274"/>
      <c r="J209" s="271"/>
      <c r="K209" s="271"/>
      <c r="L209" s="275"/>
      <c r="M209" s="276"/>
      <c r="N209" s="277"/>
      <c r="O209" s="277"/>
      <c r="P209" s="277"/>
      <c r="Q209" s="277"/>
      <c r="R209" s="277"/>
      <c r="S209" s="277"/>
      <c r="T209" s="278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9" t="s">
        <v>151</v>
      </c>
      <c r="AU209" s="279" t="s">
        <v>106</v>
      </c>
      <c r="AV209" s="15" t="s">
        <v>80</v>
      </c>
      <c r="AW209" s="15" t="s">
        <v>31</v>
      </c>
      <c r="AX209" s="15" t="s">
        <v>75</v>
      </c>
      <c r="AY209" s="279" t="s">
        <v>128</v>
      </c>
    </row>
    <row r="210" s="13" customFormat="1">
      <c r="A210" s="13"/>
      <c r="B210" s="247"/>
      <c r="C210" s="248"/>
      <c r="D210" s="249" t="s">
        <v>151</v>
      </c>
      <c r="E210" s="250" t="s">
        <v>1</v>
      </c>
      <c r="F210" s="251" t="s">
        <v>264</v>
      </c>
      <c r="G210" s="248"/>
      <c r="H210" s="252">
        <v>38</v>
      </c>
      <c r="I210" s="253"/>
      <c r="J210" s="248"/>
      <c r="K210" s="248"/>
      <c r="L210" s="254"/>
      <c r="M210" s="255"/>
      <c r="N210" s="256"/>
      <c r="O210" s="256"/>
      <c r="P210" s="256"/>
      <c r="Q210" s="256"/>
      <c r="R210" s="256"/>
      <c r="S210" s="256"/>
      <c r="T210" s="25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8" t="s">
        <v>151</v>
      </c>
      <c r="AU210" s="258" t="s">
        <v>106</v>
      </c>
      <c r="AV210" s="13" t="s">
        <v>106</v>
      </c>
      <c r="AW210" s="13" t="s">
        <v>31</v>
      </c>
      <c r="AX210" s="13" t="s">
        <v>75</v>
      </c>
      <c r="AY210" s="258" t="s">
        <v>128</v>
      </c>
    </row>
    <row r="211" s="15" customFormat="1">
      <c r="A211" s="15"/>
      <c r="B211" s="270"/>
      <c r="C211" s="271"/>
      <c r="D211" s="249" t="s">
        <v>151</v>
      </c>
      <c r="E211" s="272" t="s">
        <v>1</v>
      </c>
      <c r="F211" s="273" t="s">
        <v>265</v>
      </c>
      <c r="G211" s="271"/>
      <c r="H211" s="272" t="s">
        <v>1</v>
      </c>
      <c r="I211" s="274"/>
      <c r="J211" s="271"/>
      <c r="K211" s="271"/>
      <c r="L211" s="275"/>
      <c r="M211" s="276"/>
      <c r="N211" s="277"/>
      <c r="O211" s="277"/>
      <c r="P211" s="277"/>
      <c r="Q211" s="277"/>
      <c r="R211" s="277"/>
      <c r="S211" s="277"/>
      <c r="T211" s="27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9" t="s">
        <v>151</v>
      </c>
      <c r="AU211" s="279" t="s">
        <v>106</v>
      </c>
      <c r="AV211" s="15" t="s">
        <v>80</v>
      </c>
      <c r="AW211" s="15" t="s">
        <v>31</v>
      </c>
      <c r="AX211" s="15" t="s">
        <v>75</v>
      </c>
      <c r="AY211" s="279" t="s">
        <v>128</v>
      </c>
    </row>
    <row r="212" s="13" customFormat="1">
      <c r="A212" s="13"/>
      <c r="B212" s="247"/>
      <c r="C212" s="248"/>
      <c r="D212" s="249" t="s">
        <v>151</v>
      </c>
      <c r="E212" s="250" t="s">
        <v>1</v>
      </c>
      <c r="F212" s="251" t="s">
        <v>266</v>
      </c>
      <c r="G212" s="248"/>
      <c r="H212" s="252">
        <v>52</v>
      </c>
      <c r="I212" s="253"/>
      <c r="J212" s="248"/>
      <c r="K212" s="248"/>
      <c r="L212" s="254"/>
      <c r="M212" s="255"/>
      <c r="N212" s="256"/>
      <c r="O212" s="256"/>
      <c r="P212" s="256"/>
      <c r="Q212" s="256"/>
      <c r="R212" s="256"/>
      <c r="S212" s="256"/>
      <c r="T212" s="25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8" t="s">
        <v>151</v>
      </c>
      <c r="AU212" s="258" t="s">
        <v>106</v>
      </c>
      <c r="AV212" s="13" t="s">
        <v>106</v>
      </c>
      <c r="AW212" s="13" t="s">
        <v>31</v>
      </c>
      <c r="AX212" s="13" t="s">
        <v>75</v>
      </c>
      <c r="AY212" s="258" t="s">
        <v>128</v>
      </c>
    </row>
    <row r="213" s="14" customFormat="1">
      <c r="A213" s="14"/>
      <c r="B213" s="259"/>
      <c r="C213" s="260"/>
      <c r="D213" s="249" t="s">
        <v>151</v>
      </c>
      <c r="E213" s="261" t="s">
        <v>1</v>
      </c>
      <c r="F213" s="262" t="s">
        <v>154</v>
      </c>
      <c r="G213" s="260"/>
      <c r="H213" s="263">
        <v>317</v>
      </c>
      <c r="I213" s="264"/>
      <c r="J213" s="260"/>
      <c r="K213" s="260"/>
      <c r="L213" s="265"/>
      <c r="M213" s="266"/>
      <c r="N213" s="267"/>
      <c r="O213" s="267"/>
      <c r="P213" s="267"/>
      <c r="Q213" s="267"/>
      <c r="R213" s="267"/>
      <c r="S213" s="267"/>
      <c r="T213" s="26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9" t="s">
        <v>151</v>
      </c>
      <c r="AU213" s="269" t="s">
        <v>106</v>
      </c>
      <c r="AV213" s="14" t="s">
        <v>134</v>
      </c>
      <c r="AW213" s="14" t="s">
        <v>31</v>
      </c>
      <c r="AX213" s="14" t="s">
        <v>80</v>
      </c>
      <c r="AY213" s="269" t="s">
        <v>128</v>
      </c>
    </row>
    <row r="214" s="2" customFormat="1" ht="33" customHeight="1">
      <c r="A214" s="38"/>
      <c r="B214" s="39"/>
      <c r="C214" s="233" t="s">
        <v>267</v>
      </c>
      <c r="D214" s="233" t="s">
        <v>130</v>
      </c>
      <c r="E214" s="234" t="s">
        <v>268</v>
      </c>
      <c r="F214" s="235" t="s">
        <v>269</v>
      </c>
      <c r="G214" s="236" t="s">
        <v>208</v>
      </c>
      <c r="H214" s="237">
        <v>155</v>
      </c>
      <c r="I214" s="238"/>
      <c r="J214" s="239">
        <f>ROUND(I214*H214,2)</f>
        <v>0</v>
      </c>
      <c r="K214" s="240"/>
      <c r="L214" s="44"/>
      <c r="M214" s="241" t="s">
        <v>1</v>
      </c>
      <c r="N214" s="242" t="s">
        <v>41</v>
      </c>
      <c r="O214" s="92"/>
      <c r="P214" s="243">
        <f>O214*H214</f>
        <v>0</v>
      </c>
      <c r="Q214" s="243">
        <v>0.00021000000000000001</v>
      </c>
      <c r="R214" s="243">
        <f>Q214*H214</f>
        <v>0.032550000000000003</v>
      </c>
      <c r="S214" s="243">
        <v>0</v>
      </c>
      <c r="T214" s="24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45" t="s">
        <v>209</v>
      </c>
      <c r="AT214" s="245" t="s">
        <v>130</v>
      </c>
      <c r="AU214" s="245" t="s">
        <v>106</v>
      </c>
      <c r="AY214" s="17" t="s">
        <v>128</v>
      </c>
      <c r="BE214" s="246">
        <f>IF(N214="základná",J214,0)</f>
        <v>0</v>
      </c>
      <c r="BF214" s="246">
        <f>IF(N214="znížená",J214,0)</f>
        <v>0</v>
      </c>
      <c r="BG214" s="246">
        <f>IF(N214="zákl. prenesená",J214,0)</f>
        <v>0</v>
      </c>
      <c r="BH214" s="246">
        <f>IF(N214="zníž. prenesená",J214,0)</f>
        <v>0</v>
      </c>
      <c r="BI214" s="246">
        <f>IF(N214="nulová",J214,0)</f>
        <v>0</v>
      </c>
      <c r="BJ214" s="17" t="s">
        <v>106</v>
      </c>
      <c r="BK214" s="246">
        <f>ROUND(I214*H214,2)</f>
        <v>0</v>
      </c>
      <c r="BL214" s="17" t="s">
        <v>209</v>
      </c>
      <c r="BM214" s="245" t="s">
        <v>270</v>
      </c>
    </row>
    <row r="215" s="15" customFormat="1">
      <c r="A215" s="15"/>
      <c r="B215" s="270"/>
      <c r="C215" s="271"/>
      <c r="D215" s="249" t="s">
        <v>151</v>
      </c>
      <c r="E215" s="272" t="s">
        <v>1</v>
      </c>
      <c r="F215" s="273" t="s">
        <v>271</v>
      </c>
      <c r="G215" s="271"/>
      <c r="H215" s="272" t="s">
        <v>1</v>
      </c>
      <c r="I215" s="274"/>
      <c r="J215" s="271"/>
      <c r="K215" s="271"/>
      <c r="L215" s="275"/>
      <c r="M215" s="276"/>
      <c r="N215" s="277"/>
      <c r="O215" s="277"/>
      <c r="P215" s="277"/>
      <c r="Q215" s="277"/>
      <c r="R215" s="277"/>
      <c r="S215" s="277"/>
      <c r="T215" s="278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9" t="s">
        <v>151</v>
      </c>
      <c r="AU215" s="279" t="s">
        <v>106</v>
      </c>
      <c r="AV215" s="15" t="s">
        <v>80</v>
      </c>
      <c r="AW215" s="15" t="s">
        <v>31</v>
      </c>
      <c r="AX215" s="15" t="s">
        <v>75</v>
      </c>
      <c r="AY215" s="279" t="s">
        <v>128</v>
      </c>
    </row>
    <row r="216" s="13" customFormat="1">
      <c r="A216" s="13"/>
      <c r="B216" s="247"/>
      <c r="C216" s="248"/>
      <c r="D216" s="249" t="s">
        <v>151</v>
      </c>
      <c r="E216" s="250" t="s">
        <v>1</v>
      </c>
      <c r="F216" s="251" t="s">
        <v>272</v>
      </c>
      <c r="G216" s="248"/>
      <c r="H216" s="252">
        <v>81</v>
      </c>
      <c r="I216" s="253"/>
      <c r="J216" s="248"/>
      <c r="K216" s="248"/>
      <c r="L216" s="254"/>
      <c r="M216" s="255"/>
      <c r="N216" s="256"/>
      <c r="O216" s="256"/>
      <c r="P216" s="256"/>
      <c r="Q216" s="256"/>
      <c r="R216" s="256"/>
      <c r="S216" s="256"/>
      <c r="T216" s="25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8" t="s">
        <v>151</v>
      </c>
      <c r="AU216" s="258" t="s">
        <v>106</v>
      </c>
      <c r="AV216" s="13" t="s">
        <v>106</v>
      </c>
      <c r="AW216" s="13" t="s">
        <v>31</v>
      </c>
      <c r="AX216" s="13" t="s">
        <v>75</v>
      </c>
      <c r="AY216" s="258" t="s">
        <v>128</v>
      </c>
    </row>
    <row r="217" s="15" customFormat="1">
      <c r="A217" s="15"/>
      <c r="B217" s="270"/>
      <c r="C217" s="271"/>
      <c r="D217" s="249" t="s">
        <v>151</v>
      </c>
      <c r="E217" s="272" t="s">
        <v>1</v>
      </c>
      <c r="F217" s="273" t="s">
        <v>273</v>
      </c>
      <c r="G217" s="271"/>
      <c r="H217" s="272" t="s">
        <v>1</v>
      </c>
      <c r="I217" s="274"/>
      <c r="J217" s="271"/>
      <c r="K217" s="271"/>
      <c r="L217" s="275"/>
      <c r="M217" s="276"/>
      <c r="N217" s="277"/>
      <c r="O217" s="277"/>
      <c r="P217" s="277"/>
      <c r="Q217" s="277"/>
      <c r="R217" s="277"/>
      <c r="S217" s="277"/>
      <c r="T217" s="278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9" t="s">
        <v>151</v>
      </c>
      <c r="AU217" s="279" t="s">
        <v>106</v>
      </c>
      <c r="AV217" s="15" t="s">
        <v>80</v>
      </c>
      <c r="AW217" s="15" t="s">
        <v>31</v>
      </c>
      <c r="AX217" s="15" t="s">
        <v>75</v>
      </c>
      <c r="AY217" s="279" t="s">
        <v>128</v>
      </c>
    </row>
    <row r="218" s="13" customFormat="1">
      <c r="A218" s="13"/>
      <c r="B218" s="247"/>
      <c r="C218" s="248"/>
      <c r="D218" s="249" t="s">
        <v>151</v>
      </c>
      <c r="E218" s="250" t="s">
        <v>1</v>
      </c>
      <c r="F218" s="251" t="s">
        <v>274</v>
      </c>
      <c r="G218" s="248"/>
      <c r="H218" s="252">
        <v>58</v>
      </c>
      <c r="I218" s="253"/>
      <c r="J218" s="248"/>
      <c r="K218" s="248"/>
      <c r="L218" s="254"/>
      <c r="M218" s="255"/>
      <c r="N218" s="256"/>
      <c r="O218" s="256"/>
      <c r="P218" s="256"/>
      <c r="Q218" s="256"/>
      <c r="R218" s="256"/>
      <c r="S218" s="256"/>
      <c r="T218" s="25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8" t="s">
        <v>151</v>
      </c>
      <c r="AU218" s="258" t="s">
        <v>106</v>
      </c>
      <c r="AV218" s="13" t="s">
        <v>106</v>
      </c>
      <c r="AW218" s="13" t="s">
        <v>31</v>
      </c>
      <c r="AX218" s="13" t="s">
        <v>75</v>
      </c>
      <c r="AY218" s="258" t="s">
        <v>128</v>
      </c>
    </row>
    <row r="219" s="15" customFormat="1">
      <c r="A219" s="15"/>
      <c r="B219" s="270"/>
      <c r="C219" s="271"/>
      <c r="D219" s="249" t="s">
        <v>151</v>
      </c>
      <c r="E219" s="272" t="s">
        <v>1</v>
      </c>
      <c r="F219" s="273" t="s">
        <v>275</v>
      </c>
      <c r="G219" s="271"/>
      <c r="H219" s="272" t="s">
        <v>1</v>
      </c>
      <c r="I219" s="274"/>
      <c r="J219" s="271"/>
      <c r="K219" s="271"/>
      <c r="L219" s="275"/>
      <c r="M219" s="276"/>
      <c r="N219" s="277"/>
      <c r="O219" s="277"/>
      <c r="P219" s="277"/>
      <c r="Q219" s="277"/>
      <c r="R219" s="277"/>
      <c r="S219" s="277"/>
      <c r="T219" s="27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9" t="s">
        <v>151</v>
      </c>
      <c r="AU219" s="279" t="s">
        <v>106</v>
      </c>
      <c r="AV219" s="15" t="s">
        <v>80</v>
      </c>
      <c r="AW219" s="15" t="s">
        <v>31</v>
      </c>
      <c r="AX219" s="15" t="s">
        <v>75</v>
      </c>
      <c r="AY219" s="279" t="s">
        <v>128</v>
      </c>
    </row>
    <row r="220" s="13" customFormat="1">
      <c r="A220" s="13"/>
      <c r="B220" s="247"/>
      <c r="C220" s="248"/>
      <c r="D220" s="249" t="s">
        <v>151</v>
      </c>
      <c r="E220" s="250" t="s">
        <v>1</v>
      </c>
      <c r="F220" s="251" t="s">
        <v>276</v>
      </c>
      <c r="G220" s="248"/>
      <c r="H220" s="252">
        <v>16</v>
      </c>
      <c r="I220" s="253"/>
      <c r="J220" s="248"/>
      <c r="K220" s="248"/>
      <c r="L220" s="254"/>
      <c r="M220" s="255"/>
      <c r="N220" s="256"/>
      <c r="O220" s="256"/>
      <c r="P220" s="256"/>
      <c r="Q220" s="256"/>
      <c r="R220" s="256"/>
      <c r="S220" s="256"/>
      <c r="T220" s="25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8" t="s">
        <v>151</v>
      </c>
      <c r="AU220" s="258" t="s">
        <v>106</v>
      </c>
      <c r="AV220" s="13" t="s">
        <v>106</v>
      </c>
      <c r="AW220" s="13" t="s">
        <v>31</v>
      </c>
      <c r="AX220" s="13" t="s">
        <v>75</v>
      </c>
      <c r="AY220" s="258" t="s">
        <v>128</v>
      </c>
    </row>
    <row r="221" s="14" customFormat="1">
      <c r="A221" s="14"/>
      <c r="B221" s="259"/>
      <c r="C221" s="260"/>
      <c r="D221" s="249" t="s">
        <v>151</v>
      </c>
      <c r="E221" s="261" t="s">
        <v>1</v>
      </c>
      <c r="F221" s="262" t="s">
        <v>154</v>
      </c>
      <c r="G221" s="260"/>
      <c r="H221" s="263">
        <v>155</v>
      </c>
      <c r="I221" s="264"/>
      <c r="J221" s="260"/>
      <c r="K221" s="260"/>
      <c r="L221" s="265"/>
      <c r="M221" s="266"/>
      <c r="N221" s="267"/>
      <c r="O221" s="267"/>
      <c r="P221" s="267"/>
      <c r="Q221" s="267"/>
      <c r="R221" s="267"/>
      <c r="S221" s="267"/>
      <c r="T221" s="26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9" t="s">
        <v>151</v>
      </c>
      <c r="AU221" s="269" t="s">
        <v>106</v>
      </c>
      <c r="AV221" s="14" t="s">
        <v>134</v>
      </c>
      <c r="AW221" s="14" t="s">
        <v>31</v>
      </c>
      <c r="AX221" s="14" t="s">
        <v>80</v>
      </c>
      <c r="AY221" s="269" t="s">
        <v>128</v>
      </c>
    </row>
    <row r="222" s="2" customFormat="1" ht="33" customHeight="1">
      <c r="A222" s="38"/>
      <c r="B222" s="39"/>
      <c r="C222" s="233" t="s">
        <v>277</v>
      </c>
      <c r="D222" s="233" t="s">
        <v>130</v>
      </c>
      <c r="E222" s="234" t="s">
        <v>278</v>
      </c>
      <c r="F222" s="235" t="s">
        <v>279</v>
      </c>
      <c r="G222" s="236" t="s">
        <v>208</v>
      </c>
      <c r="H222" s="237">
        <v>132</v>
      </c>
      <c r="I222" s="238"/>
      <c r="J222" s="239">
        <f>ROUND(I222*H222,2)</f>
        <v>0</v>
      </c>
      <c r="K222" s="240"/>
      <c r="L222" s="44"/>
      <c r="M222" s="241" t="s">
        <v>1</v>
      </c>
      <c r="N222" s="242" t="s">
        <v>41</v>
      </c>
      <c r="O222" s="92"/>
      <c r="P222" s="243">
        <f>O222*H222</f>
        <v>0</v>
      </c>
      <c r="Q222" s="243">
        <v>0.00021000000000000001</v>
      </c>
      <c r="R222" s="243">
        <f>Q222*H222</f>
        <v>0.027720000000000002</v>
      </c>
      <c r="S222" s="243">
        <v>0</v>
      </c>
      <c r="T222" s="244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45" t="s">
        <v>209</v>
      </c>
      <c r="AT222" s="245" t="s">
        <v>130</v>
      </c>
      <c r="AU222" s="245" t="s">
        <v>106</v>
      </c>
      <c r="AY222" s="17" t="s">
        <v>128</v>
      </c>
      <c r="BE222" s="246">
        <f>IF(N222="základná",J222,0)</f>
        <v>0</v>
      </c>
      <c r="BF222" s="246">
        <f>IF(N222="znížená",J222,0)</f>
        <v>0</v>
      </c>
      <c r="BG222" s="246">
        <f>IF(N222="zákl. prenesená",J222,0)</f>
        <v>0</v>
      </c>
      <c r="BH222" s="246">
        <f>IF(N222="zníž. prenesená",J222,0)</f>
        <v>0</v>
      </c>
      <c r="BI222" s="246">
        <f>IF(N222="nulová",J222,0)</f>
        <v>0</v>
      </c>
      <c r="BJ222" s="17" t="s">
        <v>106</v>
      </c>
      <c r="BK222" s="246">
        <f>ROUND(I222*H222,2)</f>
        <v>0</v>
      </c>
      <c r="BL222" s="17" t="s">
        <v>209</v>
      </c>
      <c r="BM222" s="245" t="s">
        <v>280</v>
      </c>
    </row>
    <row r="223" s="15" customFormat="1">
      <c r="A223" s="15"/>
      <c r="B223" s="270"/>
      <c r="C223" s="271"/>
      <c r="D223" s="249" t="s">
        <v>151</v>
      </c>
      <c r="E223" s="272" t="s">
        <v>1</v>
      </c>
      <c r="F223" s="273" t="s">
        <v>281</v>
      </c>
      <c r="G223" s="271"/>
      <c r="H223" s="272" t="s">
        <v>1</v>
      </c>
      <c r="I223" s="274"/>
      <c r="J223" s="271"/>
      <c r="K223" s="271"/>
      <c r="L223" s="275"/>
      <c r="M223" s="276"/>
      <c r="N223" s="277"/>
      <c r="O223" s="277"/>
      <c r="P223" s="277"/>
      <c r="Q223" s="277"/>
      <c r="R223" s="277"/>
      <c r="S223" s="277"/>
      <c r="T223" s="27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9" t="s">
        <v>151</v>
      </c>
      <c r="AU223" s="279" t="s">
        <v>106</v>
      </c>
      <c r="AV223" s="15" t="s">
        <v>80</v>
      </c>
      <c r="AW223" s="15" t="s">
        <v>31</v>
      </c>
      <c r="AX223" s="15" t="s">
        <v>75</v>
      </c>
      <c r="AY223" s="279" t="s">
        <v>128</v>
      </c>
    </row>
    <row r="224" s="13" customFormat="1">
      <c r="A224" s="13"/>
      <c r="B224" s="247"/>
      <c r="C224" s="248"/>
      <c r="D224" s="249" t="s">
        <v>151</v>
      </c>
      <c r="E224" s="250" t="s">
        <v>1</v>
      </c>
      <c r="F224" s="251" t="s">
        <v>282</v>
      </c>
      <c r="G224" s="248"/>
      <c r="H224" s="252">
        <v>67</v>
      </c>
      <c r="I224" s="253"/>
      <c r="J224" s="248"/>
      <c r="K224" s="248"/>
      <c r="L224" s="254"/>
      <c r="M224" s="255"/>
      <c r="N224" s="256"/>
      <c r="O224" s="256"/>
      <c r="P224" s="256"/>
      <c r="Q224" s="256"/>
      <c r="R224" s="256"/>
      <c r="S224" s="256"/>
      <c r="T224" s="25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8" t="s">
        <v>151</v>
      </c>
      <c r="AU224" s="258" t="s">
        <v>106</v>
      </c>
      <c r="AV224" s="13" t="s">
        <v>106</v>
      </c>
      <c r="AW224" s="13" t="s">
        <v>31</v>
      </c>
      <c r="AX224" s="13" t="s">
        <v>75</v>
      </c>
      <c r="AY224" s="258" t="s">
        <v>128</v>
      </c>
    </row>
    <row r="225" s="15" customFormat="1">
      <c r="A225" s="15"/>
      <c r="B225" s="270"/>
      <c r="C225" s="271"/>
      <c r="D225" s="249" t="s">
        <v>151</v>
      </c>
      <c r="E225" s="272" t="s">
        <v>1</v>
      </c>
      <c r="F225" s="273" t="s">
        <v>283</v>
      </c>
      <c r="G225" s="271"/>
      <c r="H225" s="272" t="s">
        <v>1</v>
      </c>
      <c r="I225" s="274"/>
      <c r="J225" s="271"/>
      <c r="K225" s="271"/>
      <c r="L225" s="275"/>
      <c r="M225" s="276"/>
      <c r="N225" s="277"/>
      <c r="O225" s="277"/>
      <c r="P225" s="277"/>
      <c r="Q225" s="277"/>
      <c r="R225" s="277"/>
      <c r="S225" s="277"/>
      <c r="T225" s="278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9" t="s">
        <v>151</v>
      </c>
      <c r="AU225" s="279" t="s">
        <v>106</v>
      </c>
      <c r="AV225" s="15" t="s">
        <v>80</v>
      </c>
      <c r="AW225" s="15" t="s">
        <v>31</v>
      </c>
      <c r="AX225" s="15" t="s">
        <v>75</v>
      </c>
      <c r="AY225" s="279" t="s">
        <v>128</v>
      </c>
    </row>
    <row r="226" s="13" customFormat="1">
      <c r="A226" s="13"/>
      <c r="B226" s="247"/>
      <c r="C226" s="248"/>
      <c r="D226" s="249" t="s">
        <v>151</v>
      </c>
      <c r="E226" s="250" t="s">
        <v>1</v>
      </c>
      <c r="F226" s="251" t="s">
        <v>284</v>
      </c>
      <c r="G226" s="248"/>
      <c r="H226" s="252">
        <v>65</v>
      </c>
      <c r="I226" s="253"/>
      <c r="J226" s="248"/>
      <c r="K226" s="248"/>
      <c r="L226" s="254"/>
      <c r="M226" s="255"/>
      <c r="N226" s="256"/>
      <c r="O226" s="256"/>
      <c r="P226" s="256"/>
      <c r="Q226" s="256"/>
      <c r="R226" s="256"/>
      <c r="S226" s="256"/>
      <c r="T226" s="25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8" t="s">
        <v>151</v>
      </c>
      <c r="AU226" s="258" t="s">
        <v>106</v>
      </c>
      <c r="AV226" s="13" t="s">
        <v>106</v>
      </c>
      <c r="AW226" s="13" t="s">
        <v>31</v>
      </c>
      <c r="AX226" s="13" t="s">
        <v>75</v>
      </c>
      <c r="AY226" s="258" t="s">
        <v>128</v>
      </c>
    </row>
    <row r="227" s="14" customFormat="1">
      <c r="A227" s="14"/>
      <c r="B227" s="259"/>
      <c r="C227" s="260"/>
      <c r="D227" s="249" t="s">
        <v>151</v>
      </c>
      <c r="E227" s="261" t="s">
        <v>1</v>
      </c>
      <c r="F227" s="262" t="s">
        <v>154</v>
      </c>
      <c r="G227" s="260"/>
      <c r="H227" s="263">
        <v>132</v>
      </c>
      <c r="I227" s="264"/>
      <c r="J227" s="260"/>
      <c r="K227" s="260"/>
      <c r="L227" s="265"/>
      <c r="M227" s="266"/>
      <c r="N227" s="267"/>
      <c r="O227" s="267"/>
      <c r="P227" s="267"/>
      <c r="Q227" s="267"/>
      <c r="R227" s="267"/>
      <c r="S227" s="267"/>
      <c r="T227" s="26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9" t="s">
        <v>151</v>
      </c>
      <c r="AU227" s="269" t="s">
        <v>106</v>
      </c>
      <c r="AV227" s="14" t="s">
        <v>134</v>
      </c>
      <c r="AW227" s="14" t="s">
        <v>31</v>
      </c>
      <c r="AX227" s="14" t="s">
        <v>80</v>
      </c>
      <c r="AY227" s="269" t="s">
        <v>128</v>
      </c>
    </row>
    <row r="228" s="2" customFormat="1" ht="21.75" customHeight="1">
      <c r="A228" s="38"/>
      <c r="B228" s="39"/>
      <c r="C228" s="280" t="s">
        <v>285</v>
      </c>
      <c r="D228" s="280" t="s">
        <v>228</v>
      </c>
      <c r="E228" s="281" t="s">
        <v>286</v>
      </c>
      <c r="F228" s="282" t="s">
        <v>287</v>
      </c>
      <c r="G228" s="283" t="s">
        <v>133</v>
      </c>
      <c r="H228" s="284">
        <v>24.263000000000002</v>
      </c>
      <c r="I228" s="285"/>
      <c r="J228" s="286">
        <f>ROUND(I228*H228,2)</f>
        <v>0</v>
      </c>
      <c r="K228" s="287"/>
      <c r="L228" s="288"/>
      <c r="M228" s="289" t="s">
        <v>1</v>
      </c>
      <c r="N228" s="290" t="s">
        <v>41</v>
      </c>
      <c r="O228" s="92"/>
      <c r="P228" s="243">
        <f>O228*H228</f>
        <v>0</v>
      </c>
      <c r="Q228" s="243">
        <v>0.55000000000000004</v>
      </c>
      <c r="R228" s="243">
        <f>Q228*H228</f>
        <v>13.344650000000002</v>
      </c>
      <c r="S228" s="243">
        <v>0</v>
      </c>
      <c r="T228" s="24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45" t="s">
        <v>231</v>
      </c>
      <c r="AT228" s="245" t="s">
        <v>228</v>
      </c>
      <c r="AU228" s="245" t="s">
        <v>106</v>
      </c>
      <c r="AY228" s="17" t="s">
        <v>128</v>
      </c>
      <c r="BE228" s="246">
        <f>IF(N228="základná",J228,0)</f>
        <v>0</v>
      </c>
      <c r="BF228" s="246">
        <f>IF(N228="znížená",J228,0)</f>
        <v>0</v>
      </c>
      <c r="BG228" s="246">
        <f>IF(N228="zákl. prenesená",J228,0)</f>
        <v>0</v>
      </c>
      <c r="BH228" s="246">
        <f>IF(N228="zníž. prenesená",J228,0)</f>
        <v>0</v>
      </c>
      <c r="BI228" s="246">
        <f>IF(N228="nulová",J228,0)</f>
        <v>0</v>
      </c>
      <c r="BJ228" s="17" t="s">
        <v>106</v>
      </c>
      <c r="BK228" s="246">
        <f>ROUND(I228*H228,2)</f>
        <v>0</v>
      </c>
      <c r="BL228" s="17" t="s">
        <v>209</v>
      </c>
      <c r="BM228" s="245" t="s">
        <v>288</v>
      </c>
    </row>
    <row r="229" s="15" customFormat="1">
      <c r="A229" s="15"/>
      <c r="B229" s="270"/>
      <c r="C229" s="271"/>
      <c r="D229" s="249" t="s">
        <v>151</v>
      </c>
      <c r="E229" s="272" t="s">
        <v>1</v>
      </c>
      <c r="F229" s="273" t="s">
        <v>240</v>
      </c>
      <c r="G229" s="271"/>
      <c r="H229" s="272" t="s">
        <v>1</v>
      </c>
      <c r="I229" s="274"/>
      <c r="J229" s="271"/>
      <c r="K229" s="271"/>
      <c r="L229" s="275"/>
      <c r="M229" s="276"/>
      <c r="N229" s="277"/>
      <c r="O229" s="277"/>
      <c r="P229" s="277"/>
      <c r="Q229" s="277"/>
      <c r="R229" s="277"/>
      <c r="S229" s="277"/>
      <c r="T229" s="278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9" t="s">
        <v>151</v>
      </c>
      <c r="AU229" s="279" t="s">
        <v>106</v>
      </c>
      <c r="AV229" s="15" t="s">
        <v>80</v>
      </c>
      <c r="AW229" s="15" t="s">
        <v>31</v>
      </c>
      <c r="AX229" s="15" t="s">
        <v>75</v>
      </c>
      <c r="AY229" s="279" t="s">
        <v>128</v>
      </c>
    </row>
    <row r="230" s="13" customFormat="1">
      <c r="A230" s="13"/>
      <c r="B230" s="247"/>
      <c r="C230" s="248"/>
      <c r="D230" s="249" t="s">
        <v>151</v>
      </c>
      <c r="E230" s="250" t="s">
        <v>1</v>
      </c>
      <c r="F230" s="251" t="s">
        <v>289</v>
      </c>
      <c r="G230" s="248"/>
      <c r="H230" s="252">
        <v>0.34999999999999998</v>
      </c>
      <c r="I230" s="253"/>
      <c r="J230" s="248"/>
      <c r="K230" s="248"/>
      <c r="L230" s="254"/>
      <c r="M230" s="255"/>
      <c r="N230" s="256"/>
      <c r="O230" s="256"/>
      <c r="P230" s="256"/>
      <c r="Q230" s="256"/>
      <c r="R230" s="256"/>
      <c r="S230" s="256"/>
      <c r="T230" s="25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8" t="s">
        <v>151</v>
      </c>
      <c r="AU230" s="258" t="s">
        <v>106</v>
      </c>
      <c r="AV230" s="13" t="s">
        <v>106</v>
      </c>
      <c r="AW230" s="13" t="s">
        <v>31</v>
      </c>
      <c r="AX230" s="13" t="s">
        <v>75</v>
      </c>
      <c r="AY230" s="258" t="s">
        <v>128</v>
      </c>
    </row>
    <row r="231" s="15" customFormat="1">
      <c r="A231" s="15"/>
      <c r="B231" s="270"/>
      <c r="C231" s="271"/>
      <c r="D231" s="249" t="s">
        <v>151</v>
      </c>
      <c r="E231" s="272" t="s">
        <v>1</v>
      </c>
      <c r="F231" s="273" t="s">
        <v>242</v>
      </c>
      <c r="G231" s="271"/>
      <c r="H231" s="272" t="s">
        <v>1</v>
      </c>
      <c r="I231" s="274"/>
      <c r="J231" s="271"/>
      <c r="K231" s="271"/>
      <c r="L231" s="275"/>
      <c r="M231" s="276"/>
      <c r="N231" s="277"/>
      <c r="O231" s="277"/>
      <c r="P231" s="277"/>
      <c r="Q231" s="277"/>
      <c r="R231" s="277"/>
      <c r="S231" s="277"/>
      <c r="T231" s="278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9" t="s">
        <v>151</v>
      </c>
      <c r="AU231" s="279" t="s">
        <v>106</v>
      </c>
      <c r="AV231" s="15" t="s">
        <v>80</v>
      </c>
      <c r="AW231" s="15" t="s">
        <v>31</v>
      </c>
      <c r="AX231" s="15" t="s">
        <v>75</v>
      </c>
      <c r="AY231" s="279" t="s">
        <v>128</v>
      </c>
    </row>
    <row r="232" s="13" customFormat="1">
      <c r="A232" s="13"/>
      <c r="B232" s="247"/>
      <c r="C232" s="248"/>
      <c r="D232" s="249" t="s">
        <v>151</v>
      </c>
      <c r="E232" s="250" t="s">
        <v>1</v>
      </c>
      <c r="F232" s="251" t="s">
        <v>290</v>
      </c>
      <c r="G232" s="248"/>
      <c r="H232" s="252">
        <v>0.089999999999999997</v>
      </c>
      <c r="I232" s="253"/>
      <c r="J232" s="248"/>
      <c r="K232" s="248"/>
      <c r="L232" s="254"/>
      <c r="M232" s="255"/>
      <c r="N232" s="256"/>
      <c r="O232" s="256"/>
      <c r="P232" s="256"/>
      <c r="Q232" s="256"/>
      <c r="R232" s="256"/>
      <c r="S232" s="256"/>
      <c r="T232" s="25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8" t="s">
        <v>151</v>
      </c>
      <c r="AU232" s="258" t="s">
        <v>106</v>
      </c>
      <c r="AV232" s="13" t="s">
        <v>106</v>
      </c>
      <c r="AW232" s="13" t="s">
        <v>31</v>
      </c>
      <c r="AX232" s="13" t="s">
        <v>75</v>
      </c>
      <c r="AY232" s="258" t="s">
        <v>128</v>
      </c>
    </row>
    <row r="233" s="15" customFormat="1">
      <c r="A233" s="15"/>
      <c r="B233" s="270"/>
      <c r="C233" s="271"/>
      <c r="D233" s="249" t="s">
        <v>151</v>
      </c>
      <c r="E233" s="272" t="s">
        <v>1</v>
      </c>
      <c r="F233" s="273" t="s">
        <v>248</v>
      </c>
      <c r="G233" s="271"/>
      <c r="H233" s="272" t="s">
        <v>1</v>
      </c>
      <c r="I233" s="274"/>
      <c r="J233" s="271"/>
      <c r="K233" s="271"/>
      <c r="L233" s="275"/>
      <c r="M233" s="276"/>
      <c r="N233" s="277"/>
      <c r="O233" s="277"/>
      <c r="P233" s="277"/>
      <c r="Q233" s="277"/>
      <c r="R233" s="277"/>
      <c r="S233" s="277"/>
      <c r="T233" s="27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9" t="s">
        <v>151</v>
      </c>
      <c r="AU233" s="279" t="s">
        <v>106</v>
      </c>
      <c r="AV233" s="15" t="s">
        <v>80</v>
      </c>
      <c r="AW233" s="15" t="s">
        <v>31</v>
      </c>
      <c r="AX233" s="15" t="s">
        <v>75</v>
      </c>
      <c r="AY233" s="279" t="s">
        <v>128</v>
      </c>
    </row>
    <row r="234" s="13" customFormat="1">
      <c r="A234" s="13"/>
      <c r="B234" s="247"/>
      <c r="C234" s="248"/>
      <c r="D234" s="249" t="s">
        <v>151</v>
      </c>
      <c r="E234" s="250" t="s">
        <v>1</v>
      </c>
      <c r="F234" s="251" t="s">
        <v>291</v>
      </c>
      <c r="G234" s="248"/>
      <c r="H234" s="252">
        <v>0.60799999999999998</v>
      </c>
      <c r="I234" s="253"/>
      <c r="J234" s="248"/>
      <c r="K234" s="248"/>
      <c r="L234" s="254"/>
      <c r="M234" s="255"/>
      <c r="N234" s="256"/>
      <c r="O234" s="256"/>
      <c r="P234" s="256"/>
      <c r="Q234" s="256"/>
      <c r="R234" s="256"/>
      <c r="S234" s="256"/>
      <c r="T234" s="25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8" t="s">
        <v>151</v>
      </c>
      <c r="AU234" s="258" t="s">
        <v>106</v>
      </c>
      <c r="AV234" s="13" t="s">
        <v>106</v>
      </c>
      <c r="AW234" s="13" t="s">
        <v>31</v>
      </c>
      <c r="AX234" s="13" t="s">
        <v>75</v>
      </c>
      <c r="AY234" s="258" t="s">
        <v>128</v>
      </c>
    </row>
    <row r="235" s="15" customFormat="1">
      <c r="A235" s="15"/>
      <c r="B235" s="270"/>
      <c r="C235" s="271"/>
      <c r="D235" s="249" t="s">
        <v>151</v>
      </c>
      <c r="E235" s="272" t="s">
        <v>1</v>
      </c>
      <c r="F235" s="273" t="s">
        <v>250</v>
      </c>
      <c r="G235" s="271"/>
      <c r="H235" s="272" t="s">
        <v>1</v>
      </c>
      <c r="I235" s="274"/>
      <c r="J235" s="271"/>
      <c r="K235" s="271"/>
      <c r="L235" s="275"/>
      <c r="M235" s="276"/>
      <c r="N235" s="277"/>
      <c r="O235" s="277"/>
      <c r="P235" s="277"/>
      <c r="Q235" s="277"/>
      <c r="R235" s="277"/>
      <c r="S235" s="277"/>
      <c r="T235" s="278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9" t="s">
        <v>151</v>
      </c>
      <c r="AU235" s="279" t="s">
        <v>106</v>
      </c>
      <c r="AV235" s="15" t="s">
        <v>80</v>
      </c>
      <c r="AW235" s="15" t="s">
        <v>31</v>
      </c>
      <c r="AX235" s="15" t="s">
        <v>75</v>
      </c>
      <c r="AY235" s="279" t="s">
        <v>128</v>
      </c>
    </row>
    <row r="236" s="13" customFormat="1">
      <c r="A236" s="13"/>
      <c r="B236" s="247"/>
      <c r="C236" s="248"/>
      <c r="D236" s="249" t="s">
        <v>151</v>
      </c>
      <c r="E236" s="250" t="s">
        <v>1</v>
      </c>
      <c r="F236" s="251" t="s">
        <v>292</v>
      </c>
      <c r="G236" s="248"/>
      <c r="H236" s="252">
        <v>0.17999999999999999</v>
      </c>
      <c r="I236" s="253"/>
      <c r="J236" s="248"/>
      <c r="K236" s="248"/>
      <c r="L236" s="254"/>
      <c r="M236" s="255"/>
      <c r="N236" s="256"/>
      <c r="O236" s="256"/>
      <c r="P236" s="256"/>
      <c r="Q236" s="256"/>
      <c r="R236" s="256"/>
      <c r="S236" s="256"/>
      <c r="T236" s="25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8" t="s">
        <v>151</v>
      </c>
      <c r="AU236" s="258" t="s">
        <v>106</v>
      </c>
      <c r="AV236" s="13" t="s">
        <v>106</v>
      </c>
      <c r="AW236" s="13" t="s">
        <v>31</v>
      </c>
      <c r="AX236" s="13" t="s">
        <v>75</v>
      </c>
      <c r="AY236" s="258" t="s">
        <v>128</v>
      </c>
    </row>
    <row r="237" s="15" customFormat="1">
      <c r="A237" s="15"/>
      <c r="B237" s="270"/>
      <c r="C237" s="271"/>
      <c r="D237" s="249" t="s">
        <v>151</v>
      </c>
      <c r="E237" s="272" t="s">
        <v>1</v>
      </c>
      <c r="F237" s="273" t="s">
        <v>252</v>
      </c>
      <c r="G237" s="271"/>
      <c r="H237" s="272" t="s">
        <v>1</v>
      </c>
      <c r="I237" s="274"/>
      <c r="J237" s="271"/>
      <c r="K237" s="271"/>
      <c r="L237" s="275"/>
      <c r="M237" s="276"/>
      <c r="N237" s="277"/>
      <c r="O237" s="277"/>
      <c r="P237" s="277"/>
      <c r="Q237" s="277"/>
      <c r="R237" s="277"/>
      <c r="S237" s="277"/>
      <c r="T237" s="278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9" t="s">
        <v>151</v>
      </c>
      <c r="AU237" s="279" t="s">
        <v>106</v>
      </c>
      <c r="AV237" s="15" t="s">
        <v>80</v>
      </c>
      <c r="AW237" s="15" t="s">
        <v>31</v>
      </c>
      <c r="AX237" s="15" t="s">
        <v>75</v>
      </c>
      <c r="AY237" s="279" t="s">
        <v>128</v>
      </c>
    </row>
    <row r="238" s="13" customFormat="1">
      <c r="A238" s="13"/>
      <c r="B238" s="247"/>
      <c r="C238" s="248"/>
      <c r="D238" s="249" t="s">
        <v>151</v>
      </c>
      <c r="E238" s="250" t="s">
        <v>1</v>
      </c>
      <c r="F238" s="251" t="s">
        <v>293</v>
      </c>
      <c r="G238" s="248"/>
      <c r="H238" s="252">
        <v>0.38900000000000001</v>
      </c>
      <c r="I238" s="253"/>
      <c r="J238" s="248"/>
      <c r="K238" s="248"/>
      <c r="L238" s="254"/>
      <c r="M238" s="255"/>
      <c r="N238" s="256"/>
      <c r="O238" s="256"/>
      <c r="P238" s="256"/>
      <c r="Q238" s="256"/>
      <c r="R238" s="256"/>
      <c r="S238" s="256"/>
      <c r="T238" s="25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8" t="s">
        <v>151</v>
      </c>
      <c r="AU238" s="258" t="s">
        <v>106</v>
      </c>
      <c r="AV238" s="13" t="s">
        <v>106</v>
      </c>
      <c r="AW238" s="13" t="s">
        <v>31</v>
      </c>
      <c r="AX238" s="13" t="s">
        <v>75</v>
      </c>
      <c r="AY238" s="258" t="s">
        <v>128</v>
      </c>
    </row>
    <row r="239" s="15" customFormat="1">
      <c r="A239" s="15"/>
      <c r="B239" s="270"/>
      <c r="C239" s="271"/>
      <c r="D239" s="249" t="s">
        <v>151</v>
      </c>
      <c r="E239" s="272" t="s">
        <v>1</v>
      </c>
      <c r="F239" s="273" t="s">
        <v>254</v>
      </c>
      <c r="G239" s="271"/>
      <c r="H239" s="272" t="s">
        <v>1</v>
      </c>
      <c r="I239" s="274"/>
      <c r="J239" s="271"/>
      <c r="K239" s="271"/>
      <c r="L239" s="275"/>
      <c r="M239" s="276"/>
      <c r="N239" s="277"/>
      <c r="O239" s="277"/>
      <c r="P239" s="277"/>
      <c r="Q239" s="277"/>
      <c r="R239" s="277"/>
      <c r="S239" s="277"/>
      <c r="T239" s="27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9" t="s">
        <v>151</v>
      </c>
      <c r="AU239" s="279" t="s">
        <v>106</v>
      </c>
      <c r="AV239" s="15" t="s">
        <v>80</v>
      </c>
      <c r="AW239" s="15" t="s">
        <v>31</v>
      </c>
      <c r="AX239" s="15" t="s">
        <v>75</v>
      </c>
      <c r="AY239" s="279" t="s">
        <v>128</v>
      </c>
    </row>
    <row r="240" s="13" customFormat="1">
      <c r="A240" s="13"/>
      <c r="B240" s="247"/>
      <c r="C240" s="248"/>
      <c r="D240" s="249" t="s">
        <v>151</v>
      </c>
      <c r="E240" s="250" t="s">
        <v>1</v>
      </c>
      <c r="F240" s="251" t="s">
        <v>294</v>
      </c>
      <c r="G240" s="248"/>
      <c r="H240" s="252">
        <v>0.82099999999999995</v>
      </c>
      <c r="I240" s="253"/>
      <c r="J240" s="248"/>
      <c r="K240" s="248"/>
      <c r="L240" s="254"/>
      <c r="M240" s="255"/>
      <c r="N240" s="256"/>
      <c r="O240" s="256"/>
      <c r="P240" s="256"/>
      <c r="Q240" s="256"/>
      <c r="R240" s="256"/>
      <c r="S240" s="256"/>
      <c r="T240" s="25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8" t="s">
        <v>151</v>
      </c>
      <c r="AU240" s="258" t="s">
        <v>106</v>
      </c>
      <c r="AV240" s="13" t="s">
        <v>106</v>
      </c>
      <c r="AW240" s="13" t="s">
        <v>31</v>
      </c>
      <c r="AX240" s="13" t="s">
        <v>75</v>
      </c>
      <c r="AY240" s="258" t="s">
        <v>128</v>
      </c>
    </row>
    <row r="241" s="15" customFormat="1">
      <c r="A241" s="15"/>
      <c r="B241" s="270"/>
      <c r="C241" s="271"/>
      <c r="D241" s="249" t="s">
        <v>151</v>
      </c>
      <c r="E241" s="272" t="s">
        <v>1</v>
      </c>
      <c r="F241" s="273" t="s">
        <v>259</v>
      </c>
      <c r="G241" s="271"/>
      <c r="H241" s="272" t="s">
        <v>1</v>
      </c>
      <c r="I241" s="274"/>
      <c r="J241" s="271"/>
      <c r="K241" s="271"/>
      <c r="L241" s="275"/>
      <c r="M241" s="276"/>
      <c r="N241" s="277"/>
      <c r="O241" s="277"/>
      <c r="P241" s="277"/>
      <c r="Q241" s="277"/>
      <c r="R241" s="277"/>
      <c r="S241" s="277"/>
      <c r="T241" s="278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79" t="s">
        <v>151</v>
      </c>
      <c r="AU241" s="279" t="s">
        <v>106</v>
      </c>
      <c r="AV241" s="15" t="s">
        <v>80</v>
      </c>
      <c r="AW241" s="15" t="s">
        <v>31</v>
      </c>
      <c r="AX241" s="15" t="s">
        <v>75</v>
      </c>
      <c r="AY241" s="279" t="s">
        <v>128</v>
      </c>
    </row>
    <row r="242" s="13" customFormat="1">
      <c r="A242" s="13"/>
      <c r="B242" s="247"/>
      <c r="C242" s="248"/>
      <c r="D242" s="249" t="s">
        <v>151</v>
      </c>
      <c r="E242" s="250" t="s">
        <v>1</v>
      </c>
      <c r="F242" s="251" t="s">
        <v>295</v>
      </c>
      <c r="G242" s="248"/>
      <c r="H242" s="252">
        <v>1.7330000000000001</v>
      </c>
      <c r="I242" s="253"/>
      <c r="J242" s="248"/>
      <c r="K242" s="248"/>
      <c r="L242" s="254"/>
      <c r="M242" s="255"/>
      <c r="N242" s="256"/>
      <c r="O242" s="256"/>
      <c r="P242" s="256"/>
      <c r="Q242" s="256"/>
      <c r="R242" s="256"/>
      <c r="S242" s="256"/>
      <c r="T242" s="25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8" t="s">
        <v>151</v>
      </c>
      <c r="AU242" s="258" t="s">
        <v>106</v>
      </c>
      <c r="AV242" s="13" t="s">
        <v>106</v>
      </c>
      <c r="AW242" s="13" t="s">
        <v>31</v>
      </c>
      <c r="AX242" s="13" t="s">
        <v>75</v>
      </c>
      <c r="AY242" s="258" t="s">
        <v>128</v>
      </c>
    </row>
    <row r="243" s="15" customFormat="1">
      <c r="A243" s="15"/>
      <c r="B243" s="270"/>
      <c r="C243" s="271"/>
      <c r="D243" s="249" t="s">
        <v>151</v>
      </c>
      <c r="E243" s="272" t="s">
        <v>1</v>
      </c>
      <c r="F243" s="273" t="s">
        <v>261</v>
      </c>
      <c r="G243" s="271"/>
      <c r="H243" s="272" t="s">
        <v>1</v>
      </c>
      <c r="I243" s="274"/>
      <c r="J243" s="271"/>
      <c r="K243" s="271"/>
      <c r="L243" s="275"/>
      <c r="M243" s="276"/>
      <c r="N243" s="277"/>
      <c r="O243" s="277"/>
      <c r="P243" s="277"/>
      <c r="Q243" s="277"/>
      <c r="R243" s="277"/>
      <c r="S243" s="277"/>
      <c r="T243" s="278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9" t="s">
        <v>151</v>
      </c>
      <c r="AU243" s="279" t="s">
        <v>106</v>
      </c>
      <c r="AV243" s="15" t="s">
        <v>80</v>
      </c>
      <c r="AW243" s="15" t="s">
        <v>31</v>
      </c>
      <c r="AX243" s="15" t="s">
        <v>75</v>
      </c>
      <c r="AY243" s="279" t="s">
        <v>128</v>
      </c>
    </row>
    <row r="244" s="13" customFormat="1">
      <c r="A244" s="13"/>
      <c r="B244" s="247"/>
      <c r="C244" s="248"/>
      <c r="D244" s="249" t="s">
        <v>151</v>
      </c>
      <c r="E244" s="250" t="s">
        <v>1</v>
      </c>
      <c r="F244" s="251" t="s">
        <v>296</v>
      </c>
      <c r="G244" s="248"/>
      <c r="H244" s="252">
        <v>3.3980000000000001</v>
      </c>
      <c r="I244" s="253"/>
      <c r="J244" s="248"/>
      <c r="K244" s="248"/>
      <c r="L244" s="254"/>
      <c r="M244" s="255"/>
      <c r="N244" s="256"/>
      <c r="O244" s="256"/>
      <c r="P244" s="256"/>
      <c r="Q244" s="256"/>
      <c r="R244" s="256"/>
      <c r="S244" s="256"/>
      <c r="T244" s="25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8" t="s">
        <v>151</v>
      </c>
      <c r="AU244" s="258" t="s">
        <v>106</v>
      </c>
      <c r="AV244" s="13" t="s">
        <v>106</v>
      </c>
      <c r="AW244" s="13" t="s">
        <v>31</v>
      </c>
      <c r="AX244" s="13" t="s">
        <v>75</v>
      </c>
      <c r="AY244" s="258" t="s">
        <v>128</v>
      </c>
    </row>
    <row r="245" s="15" customFormat="1">
      <c r="A245" s="15"/>
      <c r="B245" s="270"/>
      <c r="C245" s="271"/>
      <c r="D245" s="249" t="s">
        <v>151</v>
      </c>
      <c r="E245" s="272" t="s">
        <v>1</v>
      </c>
      <c r="F245" s="273" t="s">
        <v>263</v>
      </c>
      <c r="G245" s="271"/>
      <c r="H245" s="272" t="s">
        <v>1</v>
      </c>
      <c r="I245" s="274"/>
      <c r="J245" s="271"/>
      <c r="K245" s="271"/>
      <c r="L245" s="275"/>
      <c r="M245" s="276"/>
      <c r="N245" s="277"/>
      <c r="O245" s="277"/>
      <c r="P245" s="277"/>
      <c r="Q245" s="277"/>
      <c r="R245" s="277"/>
      <c r="S245" s="277"/>
      <c r="T245" s="278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9" t="s">
        <v>151</v>
      </c>
      <c r="AU245" s="279" t="s">
        <v>106</v>
      </c>
      <c r="AV245" s="15" t="s">
        <v>80</v>
      </c>
      <c r="AW245" s="15" t="s">
        <v>31</v>
      </c>
      <c r="AX245" s="15" t="s">
        <v>75</v>
      </c>
      <c r="AY245" s="279" t="s">
        <v>128</v>
      </c>
    </row>
    <row r="246" s="13" customFormat="1">
      <c r="A246" s="13"/>
      <c r="B246" s="247"/>
      <c r="C246" s="248"/>
      <c r="D246" s="249" t="s">
        <v>151</v>
      </c>
      <c r="E246" s="250" t="s">
        <v>1</v>
      </c>
      <c r="F246" s="251" t="s">
        <v>297</v>
      </c>
      <c r="G246" s="248"/>
      <c r="H246" s="252">
        <v>0.86599999999999999</v>
      </c>
      <c r="I246" s="253"/>
      <c r="J246" s="248"/>
      <c r="K246" s="248"/>
      <c r="L246" s="254"/>
      <c r="M246" s="255"/>
      <c r="N246" s="256"/>
      <c r="O246" s="256"/>
      <c r="P246" s="256"/>
      <c r="Q246" s="256"/>
      <c r="R246" s="256"/>
      <c r="S246" s="256"/>
      <c r="T246" s="25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8" t="s">
        <v>151</v>
      </c>
      <c r="AU246" s="258" t="s">
        <v>106</v>
      </c>
      <c r="AV246" s="13" t="s">
        <v>106</v>
      </c>
      <c r="AW246" s="13" t="s">
        <v>31</v>
      </c>
      <c r="AX246" s="13" t="s">
        <v>75</v>
      </c>
      <c r="AY246" s="258" t="s">
        <v>128</v>
      </c>
    </row>
    <row r="247" s="15" customFormat="1">
      <c r="A247" s="15"/>
      <c r="B247" s="270"/>
      <c r="C247" s="271"/>
      <c r="D247" s="249" t="s">
        <v>151</v>
      </c>
      <c r="E247" s="272" t="s">
        <v>1</v>
      </c>
      <c r="F247" s="273" t="s">
        <v>265</v>
      </c>
      <c r="G247" s="271"/>
      <c r="H247" s="272" t="s">
        <v>1</v>
      </c>
      <c r="I247" s="274"/>
      <c r="J247" s="271"/>
      <c r="K247" s="271"/>
      <c r="L247" s="275"/>
      <c r="M247" s="276"/>
      <c r="N247" s="277"/>
      <c r="O247" s="277"/>
      <c r="P247" s="277"/>
      <c r="Q247" s="277"/>
      <c r="R247" s="277"/>
      <c r="S247" s="277"/>
      <c r="T247" s="278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9" t="s">
        <v>151</v>
      </c>
      <c r="AU247" s="279" t="s">
        <v>106</v>
      </c>
      <c r="AV247" s="15" t="s">
        <v>80</v>
      </c>
      <c r="AW247" s="15" t="s">
        <v>31</v>
      </c>
      <c r="AX247" s="15" t="s">
        <v>75</v>
      </c>
      <c r="AY247" s="279" t="s">
        <v>128</v>
      </c>
    </row>
    <row r="248" s="13" customFormat="1">
      <c r="A248" s="13"/>
      <c r="B248" s="247"/>
      <c r="C248" s="248"/>
      <c r="D248" s="249" t="s">
        <v>151</v>
      </c>
      <c r="E248" s="250" t="s">
        <v>1</v>
      </c>
      <c r="F248" s="251" t="s">
        <v>298</v>
      </c>
      <c r="G248" s="248"/>
      <c r="H248" s="252">
        <v>1.331</v>
      </c>
      <c r="I248" s="253"/>
      <c r="J248" s="248"/>
      <c r="K248" s="248"/>
      <c r="L248" s="254"/>
      <c r="M248" s="255"/>
      <c r="N248" s="256"/>
      <c r="O248" s="256"/>
      <c r="P248" s="256"/>
      <c r="Q248" s="256"/>
      <c r="R248" s="256"/>
      <c r="S248" s="256"/>
      <c r="T248" s="25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8" t="s">
        <v>151</v>
      </c>
      <c r="AU248" s="258" t="s">
        <v>106</v>
      </c>
      <c r="AV248" s="13" t="s">
        <v>106</v>
      </c>
      <c r="AW248" s="13" t="s">
        <v>31</v>
      </c>
      <c r="AX248" s="13" t="s">
        <v>75</v>
      </c>
      <c r="AY248" s="258" t="s">
        <v>128</v>
      </c>
    </row>
    <row r="249" s="15" customFormat="1">
      <c r="A249" s="15"/>
      <c r="B249" s="270"/>
      <c r="C249" s="271"/>
      <c r="D249" s="249" t="s">
        <v>151</v>
      </c>
      <c r="E249" s="272" t="s">
        <v>1</v>
      </c>
      <c r="F249" s="273" t="s">
        <v>271</v>
      </c>
      <c r="G249" s="271"/>
      <c r="H249" s="272" t="s">
        <v>1</v>
      </c>
      <c r="I249" s="274"/>
      <c r="J249" s="271"/>
      <c r="K249" s="271"/>
      <c r="L249" s="275"/>
      <c r="M249" s="276"/>
      <c r="N249" s="277"/>
      <c r="O249" s="277"/>
      <c r="P249" s="277"/>
      <c r="Q249" s="277"/>
      <c r="R249" s="277"/>
      <c r="S249" s="277"/>
      <c r="T249" s="278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9" t="s">
        <v>151</v>
      </c>
      <c r="AU249" s="279" t="s">
        <v>106</v>
      </c>
      <c r="AV249" s="15" t="s">
        <v>80</v>
      </c>
      <c r="AW249" s="15" t="s">
        <v>31</v>
      </c>
      <c r="AX249" s="15" t="s">
        <v>75</v>
      </c>
      <c r="AY249" s="279" t="s">
        <v>128</v>
      </c>
    </row>
    <row r="250" s="13" customFormat="1">
      <c r="A250" s="13"/>
      <c r="B250" s="247"/>
      <c r="C250" s="248"/>
      <c r="D250" s="249" t="s">
        <v>151</v>
      </c>
      <c r="E250" s="250" t="s">
        <v>1</v>
      </c>
      <c r="F250" s="251" t="s">
        <v>299</v>
      </c>
      <c r="G250" s="248"/>
      <c r="H250" s="252">
        <v>2.4300000000000002</v>
      </c>
      <c r="I250" s="253"/>
      <c r="J250" s="248"/>
      <c r="K250" s="248"/>
      <c r="L250" s="254"/>
      <c r="M250" s="255"/>
      <c r="N250" s="256"/>
      <c r="O250" s="256"/>
      <c r="P250" s="256"/>
      <c r="Q250" s="256"/>
      <c r="R250" s="256"/>
      <c r="S250" s="256"/>
      <c r="T250" s="25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8" t="s">
        <v>151</v>
      </c>
      <c r="AU250" s="258" t="s">
        <v>106</v>
      </c>
      <c r="AV250" s="13" t="s">
        <v>106</v>
      </c>
      <c r="AW250" s="13" t="s">
        <v>31</v>
      </c>
      <c r="AX250" s="13" t="s">
        <v>75</v>
      </c>
      <c r="AY250" s="258" t="s">
        <v>128</v>
      </c>
    </row>
    <row r="251" s="15" customFormat="1">
      <c r="A251" s="15"/>
      <c r="B251" s="270"/>
      <c r="C251" s="271"/>
      <c r="D251" s="249" t="s">
        <v>151</v>
      </c>
      <c r="E251" s="272" t="s">
        <v>1</v>
      </c>
      <c r="F251" s="273" t="s">
        <v>273</v>
      </c>
      <c r="G251" s="271"/>
      <c r="H251" s="272" t="s">
        <v>1</v>
      </c>
      <c r="I251" s="274"/>
      <c r="J251" s="271"/>
      <c r="K251" s="271"/>
      <c r="L251" s="275"/>
      <c r="M251" s="276"/>
      <c r="N251" s="277"/>
      <c r="O251" s="277"/>
      <c r="P251" s="277"/>
      <c r="Q251" s="277"/>
      <c r="R251" s="277"/>
      <c r="S251" s="277"/>
      <c r="T251" s="27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9" t="s">
        <v>151</v>
      </c>
      <c r="AU251" s="279" t="s">
        <v>106</v>
      </c>
      <c r="AV251" s="15" t="s">
        <v>80</v>
      </c>
      <c r="AW251" s="15" t="s">
        <v>31</v>
      </c>
      <c r="AX251" s="15" t="s">
        <v>75</v>
      </c>
      <c r="AY251" s="279" t="s">
        <v>128</v>
      </c>
    </row>
    <row r="252" s="13" customFormat="1">
      <c r="A252" s="13"/>
      <c r="B252" s="247"/>
      <c r="C252" s="248"/>
      <c r="D252" s="249" t="s">
        <v>151</v>
      </c>
      <c r="E252" s="250" t="s">
        <v>1</v>
      </c>
      <c r="F252" s="251" t="s">
        <v>300</v>
      </c>
      <c r="G252" s="248"/>
      <c r="H252" s="252">
        <v>2.3199999999999998</v>
      </c>
      <c r="I252" s="253"/>
      <c r="J252" s="248"/>
      <c r="K252" s="248"/>
      <c r="L252" s="254"/>
      <c r="M252" s="255"/>
      <c r="N252" s="256"/>
      <c r="O252" s="256"/>
      <c r="P252" s="256"/>
      <c r="Q252" s="256"/>
      <c r="R252" s="256"/>
      <c r="S252" s="256"/>
      <c r="T252" s="25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8" t="s">
        <v>151</v>
      </c>
      <c r="AU252" s="258" t="s">
        <v>106</v>
      </c>
      <c r="AV252" s="13" t="s">
        <v>106</v>
      </c>
      <c r="AW252" s="13" t="s">
        <v>31</v>
      </c>
      <c r="AX252" s="13" t="s">
        <v>75</v>
      </c>
      <c r="AY252" s="258" t="s">
        <v>128</v>
      </c>
    </row>
    <row r="253" s="15" customFormat="1">
      <c r="A253" s="15"/>
      <c r="B253" s="270"/>
      <c r="C253" s="271"/>
      <c r="D253" s="249" t="s">
        <v>151</v>
      </c>
      <c r="E253" s="272" t="s">
        <v>1</v>
      </c>
      <c r="F253" s="273" t="s">
        <v>275</v>
      </c>
      <c r="G253" s="271"/>
      <c r="H253" s="272" t="s">
        <v>1</v>
      </c>
      <c r="I253" s="274"/>
      <c r="J253" s="271"/>
      <c r="K253" s="271"/>
      <c r="L253" s="275"/>
      <c r="M253" s="276"/>
      <c r="N253" s="277"/>
      <c r="O253" s="277"/>
      <c r="P253" s="277"/>
      <c r="Q253" s="277"/>
      <c r="R253" s="277"/>
      <c r="S253" s="277"/>
      <c r="T253" s="278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9" t="s">
        <v>151</v>
      </c>
      <c r="AU253" s="279" t="s">
        <v>106</v>
      </c>
      <c r="AV253" s="15" t="s">
        <v>80</v>
      </c>
      <c r="AW253" s="15" t="s">
        <v>31</v>
      </c>
      <c r="AX253" s="15" t="s">
        <v>75</v>
      </c>
      <c r="AY253" s="279" t="s">
        <v>128</v>
      </c>
    </row>
    <row r="254" s="13" customFormat="1">
      <c r="A254" s="13"/>
      <c r="B254" s="247"/>
      <c r="C254" s="248"/>
      <c r="D254" s="249" t="s">
        <v>151</v>
      </c>
      <c r="E254" s="250" t="s">
        <v>1</v>
      </c>
      <c r="F254" s="251" t="s">
        <v>301</v>
      </c>
      <c r="G254" s="248"/>
      <c r="H254" s="252">
        <v>0.64000000000000001</v>
      </c>
      <c r="I254" s="253"/>
      <c r="J254" s="248"/>
      <c r="K254" s="248"/>
      <c r="L254" s="254"/>
      <c r="M254" s="255"/>
      <c r="N254" s="256"/>
      <c r="O254" s="256"/>
      <c r="P254" s="256"/>
      <c r="Q254" s="256"/>
      <c r="R254" s="256"/>
      <c r="S254" s="256"/>
      <c r="T254" s="25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8" t="s">
        <v>151</v>
      </c>
      <c r="AU254" s="258" t="s">
        <v>106</v>
      </c>
      <c r="AV254" s="13" t="s">
        <v>106</v>
      </c>
      <c r="AW254" s="13" t="s">
        <v>31</v>
      </c>
      <c r="AX254" s="13" t="s">
        <v>75</v>
      </c>
      <c r="AY254" s="258" t="s">
        <v>128</v>
      </c>
    </row>
    <row r="255" s="15" customFormat="1">
      <c r="A255" s="15"/>
      <c r="B255" s="270"/>
      <c r="C255" s="271"/>
      <c r="D255" s="249" t="s">
        <v>151</v>
      </c>
      <c r="E255" s="272" t="s">
        <v>1</v>
      </c>
      <c r="F255" s="273" t="s">
        <v>281</v>
      </c>
      <c r="G255" s="271"/>
      <c r="H255" s="272" t="s">
        <v>1</v>
      </c>
      <c r="I255" s="274"/>
      <c r="J255" s="271"/>
      <c r="K255" s="271"/>
      <c r="L255" s="275"/>
      <c r="M255" s="276"/>
      <c r="N255" s="277"/>
      <c r="O255" s="277"/>
      <c r="P255" s="277"/>
      <c r="Q255" s="277"/>
      <c r="R255" s="277"/>
      <c r="S255" s="277"/>
      <c r="T255" s="278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9" t="s">
        <v>151</v>
      </c>
      <c r="AU255" s="279" t="s">
        <v>106</v>
      </c>
      <c r="AV255" s="15" t="s">
        <v>80</v>
      </c>
      <c r="AW255" s="15" t="s">
        <v>31</v>
      </c>
      <c r="AX255" s="15" t="s">
        <v>75</v>
      </c>
      <c r="AY255" s="279" t="s">
        <v>128</v>
      </c>
    </row>
    <row r="256" s="13" customFormat="1">
      <c r="A256" s="13"/>
      <c r="B256" s="247"/>
      <c r="C256" s="248"/>
      <c r="D256" s="249" t="s">
        <v>151</v>
      </c>
      <c r="E256" s="250" t="s">
        <v>1</v>
      </c>
      <c r="F256" s="251" t="s">
        <v>302</v>
      </c>
      <c r="G256" s="248"/>
      <c r="H256" s="252">
        <v>3.859</v>
      </c>
      <c r="I256" s="253"/>
      <c r="J256" s="248"/>
      <c r="K256" s="248"/>
      <c r="L256" s="254"/>
      <c r="M256" s="255"/>
      <c r="N256" s="256"/>
      <c r="O256" s="256"/>
      <c r="P256" s="256"/>
      <c r="Q256" s="256"/>
      <c r="R256" s="256"/>
      <c r="S256" s="256"/>
      <c r="T256" s="25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8" t="s">
        <v>151</v>
      </c>
      <c r="AU256" s="258" t="s">
        <v>106</v>
      </c>
      <c r="AV256" s="13" t="s">
        <v>106</v>
      </c>
      <c r="AW256" s="13" t="s">
        <v>31</v>
      </c>
      <c r="AX256" s="13" t="s">
        <v>75</v>
      </c>
      <c r="AY256" s="258" t="s">
        <v>128</v>
      </c>
    </row>
    <row r="257" s="15" customFormat="1">
      <c r="A257" s="15"/>
      <c r="B257" s="270"/>
      <c r="C257" s="271"/>
      <c r="D257" s="249" t="s">
        <v>151</v>
      </c>
      <c r="E257" s="272" t="s">
        <v>1</v>
      </c>
      <c r="F257" s="273" t="s">
        <v>283</v>
      </c>
      <c r="G257" s="271"/>
      <c r="H257" s="272" t="s">
        <v>1</v>
      </c>
      <c r="I257" s="274"/>
      <c r="J257" s="271"/>
      <c r="K257" s="271"/>
      <c r="L257" s="275"/>
      <c r="M257" s="276"/>
      <c r="N257" s="277"/>
      <c r="O257" s="277"/>
      <c r="P257" s="277"/>
      <c r="Q257" s="277"/>
      <c r="R257" s="277"/>
      <c r="S257" s="277"/>
      <c r="T257" s="278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79" t="s">
        <v>151</v>
      </c>
      <c r="AU257" s="279" t="s">
        <v>106</v>
      </c>
      <c r="AV257" s="15" t="s">
        <v>80</v>
      </c>
      <c r="AW257" s="15" t="s">
        <v>31</v>
      </c>
      <c r="AX257" s="15" t="s">
        <v>75</v>
      </c>
      <c r="AY257" s="279" t="s">
        <v>128</v>
      </c>
    </row>
    <row r="258" s="13" customFormat="1">
      <c r="A258" s="13"/>
      <c r="B258" s="247"/>
      <c r="C258" s="248"/>
      <c r="D258" s="249" t="s">
        <v>151</v>
      </c>
      <c r="E258" s="250" t="s">
        <v>1</v>
      </c>
      <c r="F258" s="251" t="s">
        <v>303</v>
      </c>
      <c r="G258" s="248"/>
      <c r="H258" s="252">
        <v>3.0419999999999998</v>
      </c>
      <c r="I258" s="253"/>
      <c r="J258" s="248"/>
      <c r="K258" s="248"/>
      <c r="L258" s="254"/>
      <c r="M258" s="255"/>
      <c r="N258" s="256"/>
      <c r="O258" s="256"/>
      <c r="P258" s="256"/>
      <c r="Q258" s="256"/>
      <c r="R258" s="256"/>
      <c r="S258" s="256"/>
      <c r="T258" s="25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8" t="s">
        <v>151</v>
      </c>
      <c r="AU258" s="258" t="s">
        <v>106</v>
      </c>
      <c r="AV258" s="13" t="s">
        <v>106</v>
      </c>
      <c r="AW258" s="13" t="s">
        <v>31</v>
      </c>
      <c r="AX258" s="13" t="s">
        <v>75</v>
      </c>
      <c r="AY258" s="258" t="s">
        <v>128</v>
      </c>
    </row>
    <row r="259" s="14" customFormat="1">
      <c r="A259" s="14"/>
      <c r="B259" s="259"/>
      <c r="C259" s="260"/>
      <c r="D259" s="249" t="s">
        <v>151</v>
      </c>
      <c r="E259" s="261" t="s">
        <v>1</v>
      </c>
      <c r="F259" s="262" t="s">
        <v>154</v>
      </c>
      <c r="G259" s="260"/>
      <c r="H259" s="263">
        <v>22.056999999999999</v>
      </c>
      <c r="I259" s="264"/>
      <c r="J259" s="260"/>
      <c r="K259" s="260"/>
      <c r="L259" s="265"/>
      <c r="M259" s="266"/>
      <c r="N259" s="267"/>
      <c r="O259" s="267"/>
      <c r="P259" s="267"/>
      <c r="Q259" s="267"/>
      <c r="R259" s="267"/>
      <c r="S259" s="267"/>
      <c r="T259" s="26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9" t="s">
        <v>151</v>
      </c>
      <c r="AU259" s="269" t="s">
        <v>106</v>
      </c>
      <c r="AV259" s="14" t="s">
        <v>134</v>
      </c>
      <c r="AW259" s="14" t="s">
        <v>31</v>
      </c>
      <c r="AX259" s="14" t="s">
        <v>80</v>
      </c>
      <c r="AY259" s="269" t="s">
        <v>128</v>
      </c>
    </row>
    <row r="260" s="13" customFormat="1">
      <c r="A260" s="13"/>
      <c r="B260" s="247"/>
      <c r="C260" s="248"/>
      <c r="D260" s="249" t="s">
        <v>151</v>
      </c>
      <c r="E260" s="248"/>
      <c r="F260" s="251" t="s">
        <v>304</v>
      </c>
      <c r="G260" s="248"/>
      <c r="H260" s="252">
        <v>24.263000000000002</v>
      </c>
      <c r="I260" s="253"/>
      <c r="J260" s="248"/>
      <c r="K260" s="248"/>
      <c r="L260" s="254"/>
      <c r="M260" s="255"/>
      <c r="N260" s="256"/>
      <c r="O260" s="256"/>
      <c r="P260" s="256"/>
      <c r="Q260" s="256"/>
      <c r="R260" s="256"/>
      <c r="S260" s="256"/>
      <c r="T260" s="25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8" t="s">
        <v>151</v>
      </c>
      <c r="AU260" s="258" t="s">
        <v>106</v>
      </c>
      <c r="AV260" s="13" t="s">
        <v>106</v>
      </c>
      <c r="AW260" s="13" t="s">
        <v>4</v>
      </c>
      <c r="AX260" s="13" t="s">
        <v>80</v>
      </c>
      <c r="AY260" s="258" t="s">
        <v>128</v>
      </c>
    </row>
    <row r="261" s="2" customFormat="1" ht="24.15" customHeight="1">
      <c r="A261" s="38"/>
      <c r="B261" s="39"/>
      <c r="C261" s="233" t="s">
        <v>305</v>
      </c>
      <c r="D261" s="233" t="s">
        <v>130</v>
      </c>
      <c r="E261" s="234" t="s">
        <v>306</v>
      </c>
      <c r="F261" s="235" t="s">
        <v>307</v>
      </c>
      <c r="G261" s="236" t="s">
        <v>133</v>
      </c>
      <c r="H261" s="237">
        <v>23.995000000000001</v>
      </c>
      <c r="I261" s="238"/>
      <c r="J261" s="239">
        <f>ROUND(I261*H261,2)</f>
        <v>0</v>
      </c>
      <c r="K261" s="240"/>
      <c r="L261" s="44"/>
      <c r="M261" s="241" t="s">
        <v>1</v>
      </c>
      <c r="N261" s="242" t="s">
        <v>41</v>
      </c>
      <c r="O261" s="92"/>
      <c r="P261" s="243">
        <f>O261*H261</f>
        <v>0</v>
      </c>
      <c r="Q261" s="243">
        <v>0.025776</v>
      </c>
      <c r="R261" s="243">
        <f>Q261*H261</f>
        <v>0.61849512000000006</v>
      </c>
      <c r="S261" s="243">
        <v>0</v>
      </c>
      <c r="T261" s="244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45" t="s">
        <v>209</v>
      </c>
      <c r="AT261" s="245" t="s">
        <v>130</v>
      </c>
      <c r="AU261" s="245" t="s">
        <v>106</v>
      </c>
      <c r="AY261" s="17" t="s">
        <v>128</v>
      </c>
      <c r="BE261" s="246">
        <f>IF(N261="základná",J261,0)</f>
        <v>0</v>
      </c>
      <c r="BF261" s="246">
        <f>IF(N261="znížená",J261,0)</f>
        <v>0</v>
      </c>
      <c r="BG261" s="246">
        <f>IF(N261="zákl. prenesená",J261,0)</f>
        <v>0</v>
      </c>
      <c r="BH261" s="246">
        <f>IF(N261="zníž. prenesená",J261,0)</f>
        <v>0</v>
      </c>
      <c r="BI261" s="246">
        <f>IF(N261="nulová",J261,0)</f>
        <v>0</v>
      </c>
      <c r="BJ261" s="17" t="s">
        <v>106</v>
      </c>
      <c r="BK261" s="246">
        <f>ROUND(I261*H261,2)</f>
        <v>0</v>
      </c>
      <c r="BL261" s="17" t="s">
        <v>209</v>
      </c>
      <c r="BM261" s="245" t="s">
        <v>308</v>
      </c>
    </row>
    <row r="262" s="2" customFormat="1" ht="24.15" customHeight="1">
      <c r="A262" s="38"/>
      <c r="B262" s="39"/>
      <c r="C262" s="233" t="s">
        <v>309</v>
      </c>
      <c r="D262" s="233" t="s">
        <v>130</v>
      </c>
      <c r="E262" s="234" t="s">
        <v>310</v>
      </c>
      <c r="F262" s="235" t="s">
        <v>311</v>
      </c>
      <c r="G262" s="236" t="s">
        <v>312</v>
      </c>
      <c r="H262" s="291"/>
      <c r="I262" s="238"/>
      <c r="J262" s="239">
        <f>ROUND(I262*H262,2)</f>
        <v>0</v>
      </c>
      <c r="K262" s="240"/>
      <c r="L262" s="44"/>
      <c r="M262" s="241" t="s">
        <v>1</v>
      </c>
      <c r="N262" s="242" t="s">
        <v>41</v>
      </c>
      <c r="O262" s="92"/>
      <c r="P262" s="243">
        <f>O262*H262</f>
        <v>0</v>
      </c>
      <c r="Q262" s="243">
        <v>0</v>
      </c>
      <c r="R262" s="243">
        <f>Q262*H262</f>
        <v>0</v>
      </c>
      <c r="S262" s="243">
        <v>0</v>
      </c>
      <c r="T262" s="24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45" t="s">
        <v>209</v>
      </c>
      <c r="AT262" s="245" t="s">
        <v>130</v>
      </c>
      <c r="AU262" s="245" t="s">
        <v>106</v>
      </c>
      <c r="AY262" s="17" t="s">
        <v>128</v>
      </c>
      <c r="BE262" s="246">
        <f>IF(N262="základná",J262,0)</f>
        <v>0</v>
      </c>
      <c r="BF262" s="246">
        <f>IF(N262="znížená",J262,0)</f>
        <v>0</v>
      </c>
      <c r="BG262" s="246">
        <f>IF(N262="zákl. prenesená",J262,0)</f>
        <v>0</v>
      </c>
      <c r="BH262" s="246">
        <f>IF(N262="zníž. prenesená",J262,0)</f>
        <v>0</v>
      </c>
      <c r="BI262" s="246">
        <f>IF(N262="nulová",J262,0)</f>
        <v>0</v>
      </c>
      <c r="BJ262" s="17" t="s">
        <v>106</v>
      </c>
      <c r="BK262" s="246">
        <f>ROUND(I262*H262,2)</f>
        <v>0</v>
      </c>
      <c r="BL262" s="17" t="s">
        <v>209</v>
      </c>
      <c r="BM262" s="245" t="s">
        <v>313</v>
      </c>
    </row>
    <row r="263" s="12" customFormat="1" ht="22.8" customHeight="1">
      <c r="A263" s="12"/>
      <c r="B263" s="217"/>
      <c r="C263" s="218"/>
      <c r="D263" s="219" t="s">
        <v>74</v>
      </c>
      <c r="E263" s="231" t="s">
        <v>314</v>
      </c>
      <c r="F263" s="231" t="s">
        <v>315</v>
      </c>
      <c r="G263" s="218"/>
      <c r="H263" s="218"/>
      <c r="I263" s="221"/>
      <c r="J263" s="232">
        <f>BK263</f>
        <v>0</v>
      </c>
      <c r="K263" s="218"/>
      <c r="L263" s="223"/>
      <c r="M263" s="224"/>
      <c r="N263" s="225"/>
      <c r="O263" s="225"/>
      <c r="P263" s="226">
        <f>SUM(P264:P280)</f>
        <v>0</v>
      </c>
      <c r="Q263" s="225"/>
      <c r="R263" s="226">
        <f>SUM(R264:R280)</f>
        <v>0.48649868118</v>
      </c>
      <c r="S263" s="225"/>
      <c r="T263" s="227">
        <f>SUM(T264:T280)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28" t="s">
        <v>106</v>
      </c>
      <c r="AT263" s="229" t="s">
        <v>74</v>
      </c>
      <c r="AU263" s="229" t="s">
        <v>80</v>
      </c>
      <c r="AY263" s="228" t="s">
        <v>128</v>
      </c>
      <c r="BK263" s="230">
        <f>SUM(BK264:BK280)</f>
        <v>0</v>
      </c>
    </row>
    <row r="264" s="2" customFormat="1" ht="33" customHeight="1">
      <c r="A264" s="38"/>
      <c r="B264" s="39"/>
      <c r="C264" s="233" t="s">
        <v>316</v>
      </c>
      <c r="D264" s="233" t="s">
        <v>130</v>
      </c>
      <c r="E264" s="234" t="s">
        <v>317</v>
      </c>
      <c r="F264" s="235" t="s">
        <v>318</v>
      </c>
      <c r="G264" s="236" t="s">
        <v>158</v>
      </c>
      <c r="H264" s="237">
        <v>106.054</v>
      </c>
      <c r="I264" s="238"/>
      <c r="J264" s="239">
        <f>ROUND(I264*H264,2)</f>
        <v>0</v>
      </c>
      <c r="K264" s="240"/>
      <c r="L264" s="44"/>
      <c r="M264" s="241" t="s">
        <v>1</v>
      </c>
      <c r="N264" s="242" t="s">
        <v>41</v>
      </c>
      <c r="O264" s="92"/>
      <c r="P264" s="243">
        <f>O264*H264</f>
        <v>0</v>
      </c>
      <c r="Q264" s="243">
        <v>4.0000000000000003E-05</v>
      </c>
      <c r="R264" s="243">
        <f>Q264*H264</f>
        <v>0.00424216</v>
      </c>
      <c r="S264" s="243">
        <v>0</v>
      </c>
      <c r="T264" s="244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45" t="s">
        <v>209</v>
      </c>
      <c r="AT264" s="245" t="s">
        <v>130</v>
      </c>
      <c r="AU264" s="245" t="s">
        <v>106</v>
      </c>
      <c r="AY264" s="17" t="s">
        <v>128</v>
      </c>
      <c r="BE264" s="246">
        <f>IF(N264="základná",J264,0)</f>
        <v>0</v>
      </c>
      <c r="BF264" s="246">
        <f>IF(N264="znížená",J264,0)</f>
        <v>0</v>
      </c>
      <c r="BG264" s="246">
        <f>IF(N264="zákl. prenesená",J264,0)</f>
        <v>0</v>
      </c>
      <c r="BH264" s="246">
        <f>IF(N264="zníž. prenesená",J264,0)</f>
        <v>0</v>
      </c>
      <c r="BI264" s="246">
        <f>IF(N264="nulová",J264,0)</f>
        <v>0</v>
      </c>
      <c r="BJ264" s="17" t="s">
        <v>106</v>
      </c>
      <c r="BK264" s="246">
        <f>ROUND(I264*H264,2)</f>
        <v>0</v>
      </c>
      <c r="BL264" s="17" t="s">
        <v>209</v>
      </c>
      <c r="BM264" s="245" t="s">
        <v>319</v>
      </c>
    </row>
    <row r="265" s="15" customFormat="1">
      <c r="A265" s="15"/>
      <c r="B265" s="270"/>
      <c r="C265" s="271"/>
      <c r="D265" s="249" t="s">
        <v>151</v>
      </c>
      <c r="E265" s="272" t="s">
        <v>1</v>
      </c>
      <c r="F265" s="273" t="s">
        <v>320</v>
      </c>
      <c r="G265" s="271"/>
      <c r="H265" s="272" t="s">
        <v>1</v>
      </c>
      <c r="I265" s="274"/>
      <c r="J265" s="271"/>
      <c r="K265" s="271"/>
      <c r="L265" s="275"/>
      <c r="M265" s="276"/>
      <c r="N265" s="277"/>
      <c r="O265" s="277"/>
      <c r="P265" s="277"/>
      <c r="Q265" s="277"/>
      <c r="R265" s="277"/>
      <c r="S265" s="277"/>
      <c r="T265" s="278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9" t="s">
        <v>151</v>
      </c>
      <c r="AU265" s="279" t="s">
        <v>106</v>
      </c>
      <c r="AV265" s="15" t="s">
        <v>80</v>
      </c>
      <c r="AW265" s="15" t="s">
        <v>31</v>
      </c>
      <c r="AX265" s="15" t="s">
        <v>75</v>
      </c>
      <c r="AY265" s="279" t="s">
        <v>128</v>
      </c>
    </row>
    <row r="266" s="13" customFormat="1">
      <c r="A266" s="13"/>
      <c r="B266" s="247"/>
      <c r="C266" s="248"/>
      <c r="D266" s="249" t="s">
        <v>151</v>
      </c>
      <c r="E266" s="250" t="s">
        <v>1</v>
      </c>
      <c r="F266" s="251" t="s">
        <v>321</v>
      </c>
      <c r="G266" s="248"/>
      <c r="H266" s="252">
        <v>28.864000000000001</v>
      </c>
      <c r="I266" s="253"/>
      <c r="J266" s="248"/>
      <c r="K266" s="248"/>
      <c r="L266" s="254"/>
      <c r="M266" s="255"/>
      <c r="N266" s="256"/>
      <c r="O266" s="256"/>
      <c r="P266" s="256"/>
      <c r="Q266" s="256"/>
      <c r="R266" s="256"/>
      <c r="S266" s="256"/>
      <c r="T266" s="25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8" t="s">
        <v>151</v>
      </c>
      <c r="AU266" s="258" t="s">
        <v>106</v>
      </c>
      <c r="AV266" s="13" t="s">
        <v>106</v>
      </c>
      <c r="AW266" s="13" t="s">
        <v>31</v>
      </c>
      <c r="AX266" s="13" t="s">
        <v>75</v>
      </c>
      <c r="AY266" s="258" t="s">
        <v>128</v>
      </c>
    </row>
    <row r="267" s="13" customFormat="1">
      <c r="A267" s="13"/>
      <c r="B267" s="247"/>
      <c r="C267" s="248"/>
      <c r="D267" s="249" t="s">
        <v>151</v>
      </c>
      <c r="E267" s="250" t="s">
        <v>1</v>
      </c>
      <c r="F267" s="251" t="s">
        <v>322</v>
      </c>
      <c r="G267" s="248"/>
      <c r="H267" s="252">
        <v>16</v>
      </c>
      <c r="I267" s="253"/>
      <c r="J267" s="248"/>
      <c r="K267" s="248"/>
      <c r="L267" s="254"/>
      <c r="M267" s="255"/>
      <c r="N267" s="256"/>
      <c r="O267" s="256"/>
      <c r="P267" s="256"/>
      <c r="Q267" s="256"/>
      <c r="R267" s="256"/>
      <c r="S267" s="256"/>
      <c r="T267" s="25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8" t="s">
        <v>151</v>
      </c>
      <c r="AU267" s="258" t="s">
        <v>106</v>
      </c>
      <c r="AV267" s="13" t="s">
        <v>106</v>
      </c>
      <c r="AW267" s="13" t="s">
        <v>31</v>
      </c>
      <c r="AX267" s="13" t="s">
        <v>75</v>
      </c>
      <c r="AY267" s="258" t="s">
        <v>128</v>
      </c>
    </row>
    <row r="268" s="13" customFormat="1">
      <c r="A268" s="13"/>
      <c r="B268" s="247"/>
      <c r="C268" s="248"/>
      <c r="D268" s="249" t="s">
        <v>151</v>
      </c>
      <c r="E268" s="250" t="s">
        <v>1</v>
      </c>
      <c r="F268" s="251" t="s">
        <v>323</v>
      </c>
      <c r="G268" s="248"/>
      <c r="H268" s="252">
        <v>35.840000000000003</v>
      </c>
      <c r="I268" s="253"/>
      <c r="J268" s="248"/>
      <c r="K268" s="248"/>
      <c r="L268" s="254"/>
      <c r="M268" s="255"/>
      <c r="N268" s="256"/>
      <c r="O268" s="256"/>
      <c r="P268" s="256"/>
      <c r="Q268" s="256"/>
      <c r="R268" s="256"/>
      <c r="S268" s="256"/>
      <c r="T268" s="25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8" t="s">
        <v>151</v>
      </c>
      <c r="AU268" s="258" t="s">
        <v>106</v>
      </c>
      <c r="AV268" s="13" t="s">
        <v>106</v>
      </c>
      <c r="AW268" s="13" t="s">
        <v>31</v>
      </c>
      <c r="AX268" s="13" t="s">
        <v>75</v>
      </c>
      <c r="AY268" s="258" t="s">
        <v>128</v>
      </c>
    </row>
    <row r="269" s="15" customFormat="1">
      <c r="A269" s="15"/>
      <c r="B269" s="270"/>
      <c r="C269" s="271"/>
      <c r="D269" s="249" t="s">
        <v>151</v>
      </c>
      <c r="E269" s="272" t="s">
        <v>1</v>
      </c>
      <c r="F269" s="273" t="s">
        <v>324</v>
      </c>
      <c r="G269" s="271"/>
      <c r="H269" s="272" t="s">
        <v>1</v>
      </c>
      <c r="I269" s="274"/>
      <c r="J269" s="271"/>
      <c r="K269" s="271"/>
      <c r="L269" s="275"/>
      <c r="M269" s="276"/>
      <c r="N269" s="277"/>
      <c r="O269" s="277"/>
      <c r="P269" s="277"/>
      <c r="Q269" s="277"/>
      <c r="R269" s="277"/>
      <c r="S269" s="277"/>
      <c r="T269" s="278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9" t="s">
        <v>151</v>
      </c>
      <c r="AU269" s="279" t="s">
        <v>106</v>
      </c>
      <c r="AV269" s="15" t="s">
        <v>80</v>
      </c>
      <c r="AW269" s="15" t="s">
        <v>31</v>
      </c>
      <c r="AX269" s="15" t="s">
        <v>75</v>
      </c>
      <c r="AY269" s="279" t="s">
        <v>128</v>
      </c>
    </row>
    <row r="270" s="13" customFormat="1">
      <c r="A270" s="13"/>
      <c r="B270" s="247"/>
      <c r="C270" s="248"/>
      <c r="D270" s="249" t="s">
        <v>151</v>
      </c>
      <c r="E270" s="250" t="s">
        <v>1</v>
      </c>
      <c r="F270" s="251" t="s">
        <v>325</v>
      </c>
      <c r="G270" s="248"/>
      <c r="H270" s="252">
        <v>25.350000000000001</v>
      </c>
      <c r="I270" s="253"/>
      <c r="J270" s="248"/>
      <c r="K270" s="248"/>
      <c r="L270" s="254"/>
      <c r="M270" s="255"/>
      <c r="N270" s="256"/>
      <c r="O270" s="256"/>
      <c r="P270" s="256"/>
      <c r="Q270" s="256"/>
      <c r="R270" s="256"/>
      <c r="S270" s="256"/>
      <c r="T270" s="25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8" t="s">
        <v>151</v>
      </c>
      <c r="AU270" s="258" t="s">
        <v>106</v>
      </c>
      <c r="AV270" s="13" t="s">
        <v>106</v>
      </c>
      <c r="AW270" s="13" t="s">
        <v>31</v>
      </c>
      <c r="AX270" s="13" t="s">
        <v>75</v>
      </c>
      <c r="AY270" s="258" t="s">
        <v>128</v>
      </c>
    </row>
    <row r="271" s="14" customFormat="1">
      <c r="A271" s="14"/>
      <c r="B271" s="259"/>
      <c r="C271" s="260"/>
      <c r="D271" s="249" t="s">
        <v>151</v>
      </c>
      <c r="E271" s="261" t="s">
        <v>1</v>
      </c>
      <c r="F271" s="262" t="s">
        <v>154</v>
      </c>
      <c r="G271" s="260"/>
      <c r="H271" s="263">
        <v>106.054</v>
      </c>
      <c r="I271" s="264"/>
      <c r="J271" s="260"/>
      <c r="K271" s="260"/>
      <c r="L271" s="265"/>
      <c r="M271" s="266"/>
      <c r="N271" s="267"/>
      <c r="O271" s="267"/>
      <c r="P271" s="267"/>
      <c r="Q271" s="267"/>
      <c r="R271" s="267"/>
      <c r="S271" s="267"/>
      <c r="T271" s="26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9" t="s">
        <v>151</v>
      </c>
      <c r="AU271" s="269" t="s">
        <v>106</v>
      </c>
      <c r="AV271" s="14" t="s">
        <v>134</v>
      </c>
      <c r="AW271" s="14" t="s">
        <v>31</v>
      </c>
      <c r="AX271" s="14" t="s">
        <v>80</v>
      </c>
      <c r="AY271" s="269" t="s">
        <v>128</v>
      </c>
    </row>
    <row r="272" s="2" customFormat="1" ht="24.15" customHeight="1">
      <c r="A272" s="38"/>
      <c r="B272" s="39"/>
      <c r="C272" s="280" t="s">
        <v>326</v>
      </c>
      <c r="D272" s="280" t="s">
        <v>228</v>
      </c>
      <c r="E272" s="281" t="s">
        <v>327</v>
      </c>
      <c r="F272" s="282" t="s">
        <v>328</v>
      </c>
      <c r="G272" s="283" t="s">
        <v>158</v>
      </c>
      <c r="H272" s="284">
        <v>111.357</v>
      </c>
      <c r="I272" s="285"/>
      <c r="J272" s="286">
        <f>ROUND(I272*H272,2)</f>
        <v>0</v>
      </c>
      <c r="K272" s="287"/>
      <c r="L272" s="288"/>
      <c r="M272" s="289" t="s">
        <v>1</v>
      </c>
      <c r="N272" s="290" t="s">
        <v>41</v>
      </c>
      <c r="O272" s="92"/>
      <c r="P272" s="243">
        <f>O272*H272</f>
        <v>0</v>
      </c>
      <c r="Q272" s="243">
        <v>0.00122</v>
      </c>
      <c r="R272" s="243">
        <f>Q272*H272</f>
        <v>0.13585554</v>
      </c>
      <c r="S272" s="243">
        <v>0</v>
      </c>
      <c r="T272" s="244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45" t="s">
        <v>231</v>
      </c>
      <c r="AT272" s="245" t="s">
        <v>228</v>
      </c>
      <c r="AU272" s="245" t="s">
        <v>106</v>
      </c>
      <c r="AY272" s="17" t="s">
        <v>128</v>
      </c>
      <c r="BE272" s="246">
        <f>IF(N272="základná",J272,0)</f>
        <v>0</v>
      </c>
      <c r="BF272" s="246">
        <f>IF(N272="znížená",J272,0)</f>
        <v>0</v>
      </c>
      <c r="BG272" s="246">
        <f>IF(N272="zákl. prenesená",J272,0)</f>
        <v>0</v>
      </c>
      <c r="BH272" s="246">
        <f>IF(N272="zníž. prenesená",J272,0)</f>
        <v>0</v>
      </c>
      <c r="BI272" s="246">
        <f>IF(N272="nulová",J272,0)</f>
        <v>0</v>
      </c>
      <c r="BJ272" s="17" t="s">
        <v>106</v>
      </c>
      <c r="BK272" s="246">
        <f>ROUND(I272*H272,2)</f>
        <v>0</v>
      </c>
      <c r="BL272" s="17" t="s">
        <v>209</v>
      </c>
      <c r="BM272" s="245" t="s">
        <v>329</v>
      </c>
    </row>
    <row r="273" s="13" customFormat="1">
      <c r="A273" s="13"/>
      <c r="B273" s="247"/>
      <c r="C273" s="248"/>
      <c r="D273" s="249" t="s">
        <v>151</v>
      </c>
      <c r="E273" s="248"/>
      <c r="F273" s="251" t="s">
        <v>330</v>
      </c>
      <c r="G273" s="248"/>
      <c r="H273" s="252">
        <v>111.357</v>
      </c>
      <c r="I273" s="253"/>
      <c r="J273" s="248"/>
      <c r="K273" s="248"/>
      <c r="L273" s="254"/>
      <c r="M273" s="255"/>
      <c r="N273" s="256"/>
      <c r="O273" s="256"/>
      <c r="P273" s="256"/>
      <c r="Q273" s="256"/>
      <c r="R273" s="256"/>
      <c r="S273" s="256"/>
      <c r="T273" s="25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8" t="s">
        <v>151</v>
      </c>
      <c r="AU273" s="258" t="s">
        <v>106</v>
      </c>
      <c r="AV273" s="13" t="s">
        <v>106</v>
      </c>
      <c r="AW273" s="13" t="s">
        <v>4</v>
      </c>
      <c r="AX273" s="13" t="s">
        <v>80</v>
      </c>
      <c r="AY273" s="258" t="s">
        <v>128</v>
      </c>
    </row>
    <row r="274" s="2" customFormat="1" ht="21.75" customHeight="1">
      <c r="A274" s="38"/>
      <c r="B274" s="39"/>
      <c r="C274" s="233" t="s">
        <v>331</v>
      </c>
      <c r="D274" s="233" t="s">
        <v>130</v>
      </c>
      <c r="E274" s="234" t="s">
        <v>332</v>
      </c>
      <c r="F274" s="235" t="s">
        <v>333</v>
      </c>
      <c r="G274" s="236" t="s">
        <v>208</v>
      </c>
      <c r="H274" s="237">
        <v>183.333</v>
      </c>
      <c r="I274" s="238"/>
      <c r="J274" s="239">
        <f>ROUND(I274*H274,2)</f>
        <v>0</v>
      </c>
      <c r="K274" s="240"/>
      <c r="L274" s="44"/>
      <c r="M274" s="241" t="s">
        <v>1</v>
      </c>
      <c r="N274" s="242" t="s">
        <v>41</v>
      </c>
      <c r="O274" s="92"/>
      <c r="P274" s="243">
        <f>O274*H274</f>
        <v>0</v>
      </c>
      <c r="Q274" s="243">
        <v>5.6459999999999998E-05</v>
      </c>
      <c r="R274" s="243">
        <f>Q274*H274</f>
        <v>0.01035098118</v>
      </c>
      <c r="S274" s="243">
        <v>0</v>
      </c>
      <c r="T274" s="244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45" t="s">
        <v>209</v>
      </c>
      <c r="AT274" s="245" t="s">
        <v>130</v>
      </c>
      <c r="AU274" s="245" t="s">
        <v>106</v>
      </c>
      <c r="AY274" s="17" t="s">
        <v>128</v>
      </c>
      <c r="BE274" s="246">
        <f>IF(N274="základná",J274,0)</f>
        <v>0</v>
      </c>
      <c r="BF274" s="246">
        <f>IF(N274="znížená",J274,0)</f>
        <v>0</v>
      </c>
      <c r="BG274" s="246">
        <f>IF(N274="zákl. prenesená",J274,0)</f>
        <v>0</v>
      </c>
      <c r="BH274" s="246">
        <f>IF(N274="zníž. prenesená",J274,0)</f>
        <v>0</v>
      </c>
      <c r="BI274" s="246">
        <f>IF(N274="nulová",J274,0)</f>
        <v>0</v>
      </c>
      <c r="BJ274" s="17" t="s">
        <v>106</v>
      </c>
      <c r="BK274" s="246">
        <f>ROUND(I274*H274,2)</f>
        <v>0</v>
      </c>
      <c r="BL274" s="17" t="s">
        <v>209</v>
      </c>
      <c r="BM274" s="245" t="s">
        <v>334</v>
      </c>
    </row>
    <row r="275" s="13" customFormat="1">
      <c r="A275" s="13"/>
      <c r="B275" s="247"/>
      <c r="C275" s="248"/>
      <c r="D275" s="249" t="s">
        <v>151</v>
      </c>
      <c r="E275" s="250" t="s">
        <v>1</v>
      </c>
      <c r="F275" s="251" t="s">
        <v>335</v>
      </c>
      <c r="G275" s="248"/>
      <c r="H275" s="252">
        <v>183.333</v>
      </c>
      <c r="I275" s="253"/>
      <c r="J275" s="248"/>
      <c r="K275" s="248"/>
      <c r="L275" s="254"/>
      <c r="M275" s="255"/>
      <c r="N275" s="256"/>
      <c r="O275" s="256"/>
      <c r="P275" s="256"/>
      <c r="Q275" s="256"/>
      <c r="R275" s="256"/>
      <c r="S275" s="256"/>
      <c r="T275" s="25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8" t="s">
        <v>151</v>
      </c>
      <c r="AU275" s="258" t="s">
        <v>106</v>
      </c>
      <c r="AV275" s="13" t="s">
        <v>106</v>
      </c>
      <c r="AW275" s="13" t="s">
        <v>31</v>
      </c>
      <c r="AX275" s="13" t="s">
        <v>80</v>
      </c>
      <c r="AY275" s="258" t="s">
        <v>128</v>
      </c>
    </row>
    <row r="276" s="2" customFormat="1" ht="24.15" customHeight="1">
      <c r="A276" s="38"/>
      <c r="B276" s="39"/>
      <c r="C276" s="280" t="s">
        <v>336</v>
      </c>
      <c r="D276" s="280" t="s">
        <v>228</v>
      </c>
      <c r="E276" s="281" t="s">
        <v>229</v>
      </c>
      <c r="F276" s="282" t="s">
        <v>230</v>
      </c>
      <c r="G276" s="283" t="s">
        <v>133</v>
      </c>
      <c r="H276" s="284">
        <v>0.61099999999999999</v>
      </c>
      <c r="I276" s="285"/>
      <c r="J276" s="286">
        <f>ROUND(I276*H276,2)</f>
        <v>0</v>
      </c>
      <c r="K276" s="287"/>
      <c r="L276" s="288"/>
      <c r="M276" s="289" t="s">
        <v>1</v>
      </c>
      <c r="N276" s="290" t="s">
        <v>41</v>
      </c>
      <c r="O276" s="92"/>
      <c r="P276" s="243">
        <f>O276*H276</f>
        <v>0</v>
      </c>
      <c r="Q276" s="243">
        <v>0.55000000000000004</v>
      </c>
      <c r="R276" s="243">
        <f>Q276*H276</f>
        <v>0.33605000000000002</v>
      </c>
      <c r="S276" s="243">
        <v>0</v>
      </c>
      <c r="T276" s="244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45" t="s">
        <v>231</v>
      </c>
      <c r="AT276" s="245" t="s">
        <v>228</v>
      </c>
      <c r="AU276" s="245" t="s">
        <v>106</v>
      </c>
      <c r="AY276" s="17" t="s">
        <v>128</v>
      </c>
      <c r="BE276" s="246">
        <f>IF(N276="základná",J276,0)</f>
        <v>0</v>
      </c>
      <c r="BF276" s="246">
        <f>IF(N276="znížená",J276,0)</f>
        <v>0</v>
      </c>
      <c r="BG276" s="246">
        <f>IF(N276="zákl. prenesená",J276,0)</f>
        <v>0</v>
      </c>
      <c r="BH276" s="246">
        <f>IF(N276="zníž. prenesená",J276,0)</f>
        <v>0</v>
      </c>
      <c r="BI276" s="246">
        <f>IF(N276="nulová",J276,0)</f>
        <v>0</v>
      </c>
      <c r="BJ276" s="17" t="s">
        <v>106</v>
      </c>
      <c r="BK276" s="246">
        <f>ROUND(I276*H276,2)</f>
        <v>0</v>
      </c>
      <c r="BL276" s="17" t="s">
        <v>209</v>
      </c>
      <c r="BM276" s="245" t="s">
        <v>337</v>
      </c>
    </row>
    <row r="277" s="15" customFormat="1">
      <c r="A277" s="15"/>
      <c r="B277" s="270"/>
      <c r="C277" s="271"/>
      <c r="D277" s="249" t="s">
        <v>151</v>
      </c>
      <c r="E277" s="272" t="s">
        <v>1</v>
      </c>
      <c r="F277" s="273" t="s">
        <v>338</v>
      </c>
      <c r="G277" s="271"/>
      <c r="H277" s="272" t="s">
        <v>1</v>
      </c>
      <c r="I277" s="274"/>
      <c r="J277" s="271"/>
      <c r="K277" s="271"/>
      <c r="L277" s="275"/>
      <c r="M277" s="276"/>
      <c r="N277" s="277"/>
      <c r="O277" s="277"/>
      <c r="P277" s="277"/>
      <c r="Q277" s="277"/>
      <c r="R277" s="277"/>
      <c r="S277" s="277"/>
      <c r="T277" s="278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9" t="s">
        <v>151</v>
      </c>
      <c r="AU277" s="279" t="s">
        <v>106</v>
      </c>
      <c r="AV277" s="15" t="s">
        <v>80</v>
      </c>
      <c r="AW277" s="15" t="s">
        <v>31</v>
      </c>
      <c r="AX277" s="15" t="s">
        <v>75</v>
      </c>
      <c r="AY277" s="279" t="s">
        <v>128</v>
      </c>
    </row>
    <row r="278" s="13" customFormat="1">
      <c r="A278" s="13"/>
      <c r="B278" s="247"/>
      <c r="C278" s="248"/>
      <c r="D278" s="249" t="s">
        <v>151</v>
      </c>
      <c r="E278" s="250" t="s">
        <v>1</v>
      </c>
      <c r="F278" s="251" t="s">
        <v>339</v>
      </c>
      <c r="G278" s="248"/>
      <c r="H278" s="252">
        <v>0.55500000000000005</v>
      </c>
      <c r="I278" s="253"/>
      <c r="J278" s="248"/>
      <c r="K278" s="248"/>
      <c r="L278" s="254"/>
      <c r="M278" s="255"/>
      <c r="N278" s="256"/>
      <c r="O278" s="256"/>
      <c r="P278" s="256"/>
      <c r="Q278" s="256"/>
      <c r="R278" s="256"/>
      <c r="S278" s="256"/>
      <c r="T278" s="25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8" t="s">
        <v>151</v>
      </c>
      <c r="AU278" s="258" t="s">
        <v>106</v>
      </c>
      <c r="AV278" s="13" t="s">
        <v>106</v>
      </c>
      <c r="AW278" s="13" t="s">
        <v>31</v>
      </c>
      <c r="AX278" s="13" t="s">
        <v>80</v>
      </c>
      <c r="AY278" s="258" t="s">
        <v>128</v>
      </c>
    </row>
    <row r="279" s="13" customFormat="1">
      <c r="A279" s="13"/>
      <c r="B279" s="247"/>
      <c r="C279" s="248"/>
      <c r="D279" s="249" t="s">
        <v>151</v>
      </c>
      <c r="E279" s="248"/>
      <c r="F279" s="251" t="s">
        <v>340</v>
      </c>
      <c r="G279" s="248"/>
      <c r="H279" s="252">
        <v>0.61099999999999999</v>
      </c>
      <c r="I279" s="253"/>
      <c r="J279" s="248"/>
      <c r="K279" s="248"/>
      <c r="L279" s="254"/>
      <c r="M279" s="255"/>
      <c r="N279" s="256"/>
      <c r="O279" s="256"/>
      <c r="P279" s="256"/>
      <c r="Q279" s="256"/>
      <c r="R279" s="256"/>
      <c r="S279" s="256"/>
      <c r="T279" s="25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8" t="s">
        <v>151</v>
      </c>
      <c r="AU279" s="258" t="s">
        <v>106</v>
      </c>
      <c r="AV279" s="13" t="s">
        <v>106</v>
      </c>
      <c r="AW279" s="13" t="s">
        <v>4</v>
      </c>
      <c r="AX279" s="13" t="s">
        <v>80</v>
      </c>
      <c r="AY279" s="258" t="s">
        <v>128</v>
      </c>
    </row>
    <row r="280" s="2" customFormat="1" ht="24.15" customHeight="1">
      <c r="A280" s="38"/>
      <c r="B280" s="39"/>
      <c r="C280" s="233" t="s">
        <v>341</v>
      </c>
      <c r="D280" s="233" t="s">
        <v>130</v>
      </c>
      <c r="E280" s="234" t="s">
        <v>342</v>
      </c>
      <c r="F280" s="235" t="s">
        <v>343</v>
      </c>
      <c r="G280" s="236" t="s">
        <v>312</v>
      </c>
      <c r="H280" s="291"/>
      <c r="I280" s="238"/>
      <c r="J280" s="239">
        <f>ROUND(I280*H280,2)</f>
        <v>0</v>
      </c>
      <c r="K280" s="240"/>
      <c r="L280" s="44"/>
      <c r="M280" s="241" t="s">
        <v>1</v>
      </c>
      <c r="N280" s="242" t="s">
        <v>41</v>
      </c>
      <c r="O280" s="92"/>
      <c r="P280" s="243">
        <f>O280*H280</f>
        <v>0</v>
      </c>
      <c r="Q280" s="243">
        <v>0</v>
      </c>
      <c r="R280" s="243">
        <f>Q280*H280</f>
        <v>0</v>
      </c>
      <c r="S280" s="243">
        <v>0</v>
      </c>
      <c r="T280" s="244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45" t="s">
        <v>209</v>
      </c>
      <c r="AT280" s="245" t="s">
        <v>130</v>
      </c>
      <c r="AU280" s="245" t="s">
        <v>106</v>
      </c>
      <c r="AY280" s="17" t="s">
        <v>128</v>
      </c>
      <c r="BE280" s="246">
        <f>IF(N280="základná",J280,0)</f>
        <v>0</v>
      </c>
      <c r="BF280" s="246">
        <f>IF(N280="znížená",J280,0)</f>
        <v>0</v>
      </c>
      <c r="BG280" s="246">
        <f>IF(N280="zákl. prenesená",J280,0)</f>
        <v>0</v>
      </c>
      <c r="BH280" s="246">
        <f>IF(N280="zníž. prenesená",J280,0)</f>
        <v>0</v>
      </c>
      <c r="BI280" s="246">
        <f>IF(N280="nulová",J280,0)</f>
        <v>0</v>
      </c>
      <c r="BJ280" s="17" t="s">
        <v>106</v>
      </c>
      <c r="BK280" s="246">
        <f>ROUND(I280*H280,2)</f>
        <v>0</v>
      </c>
      <c r="BL280" s="17" t="s">
        <v>209</v>
      </c>
      <c r="BM280" s="245" t="s">
        <v>344</v>
      </c>
    </row>
    <row r="281" s="12" customFormat="1" ht="22.8" customHeight="1">
      <c r="A281" s="12"/>
      <c r="B281" s="217"/>
      <c r="C281" s="218"/>
      <c r="D281" s="219" t="s">
        <v>74</v>
      </c>
      <c r="E281" s="231" t="s">
        <v>345</v>
      </c>
      <c r="F281" s="231" t="s">
        <v>346</v>
      </c>
      <c r="G281" s="218"/>
      <c r="H281" s="218"/>
      <c r="I281" s="221"/>
      <c r="J281" s="232">
        <f>BK281</f>
        <v>0</v>
      </c>
      <c r="K281" s="218"/>
      <c r="L281" s="223"/>
      <c r="M281" s="224"/>
      <c r="N281" s="225"/>
      <c r="O281" s="225"/>
      <c r="P281" s="226">
        <f>SUM(P282:P291)</f>
        <v>0</v>
      </c>
      <c r="Q281" s="225"/>
      <c r="R281" s="226">
        <f>SUM(R282:R291)</f>
        <v>1.0964120000000002</v>
      </c>
      <c r="S281" s="225"/>
      <c r="T281" s="227">
        <f>SUM(T282:T291)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28" t="s">
        <v>106</v>
      </c>
      <c r="AT281" s="229" t="s">
        <v>74</v>
      </c>
      <c r="AU281" s="229" t="s">
        <v>80</v>
      </c>
      <c r="AY281" s="228" t="s">
        <v>128</v>
      </c>
      <c r="BK281" s="230">
        <f>SUM(BK282:BK291)</f>
        <v>0</v>
      </c>
    </row>
    <row r="282" s="2" customFormat="1" ht="16.5" customHeight="1">
      <c r="A282" s="38"/>
      <c r="B282" s="39"/>
      <c r="C282" s="233" t="s">
        <v>347</v>
      </c>
      <c r="D282" s="233" t="s">
        <v>130</v>
      </c>
      <c r="E282" s="234" t="s">
        <v>348</v>
      </c>
      <c r="F282" s="235" t="s">
        <v>349</v>
      </c>
      <c r="G282" s="236" t="s">
        <v>350</v>
      </c>
      <c r="H282" s="237">
        <v>376</v>
      </c>
      <c r="I282" s="238"/>
      <c r="J282" s="239">
        <f>ROUND(I282*H282,2)</f>
        <v>0</v>
      </c>
      <c r="K282" s="240"/>
      <c r="L282" s="44"/>
      <c r="M282" s="241" t="s">
        <v>1</v>
      </c>
      <c r="N282" s="242" t="s">
        <v>41</v>
      </c>
      <c r="O282" s="92"/>
      <c r="P282" s="243">
        <f>O282*H282</f>
        <v>0</v>
      </c>
      <c r="Q282" s="243">
        <v>5.0000000000000002E-05</v>
      </c>
      <c r="R282" s="243">
        <f>Q282*H282</f>
        <v>0.018800000000000001</v>
      </c>
      <c r="S282" s="243">
        <v>0</v>
      </c>
      <c r="T282" s="244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45" t="s">
        <v>209</v>
      </c>
      <c r="AT282" s="245" t="s">
        <v>130</v>
      </c>
      <c r="AU282" s="245" t="s">
        <v>106</v>
      </c>
      <c r="AY282" s="17" t="s">
        <v>128</v>
      </c>
      <c r="BE282" s="246">
        <f>IF(N282="základná",J282,0)</f>
        <v>0</v>
      </c>
      <c r="BF282" s="246">
        <f>IF(N282="znížená",J282,0)</f>
        <v>0</v>
      </c>
      <c r="BG282" s="246">
        <f>IF(N282="zákl. prenesená",J282,0)</f>
        <v>0</v>
      </c>
      <c r="BH282" s="246">
        <f>IF(N282="zníž. prenesená",J282,0)</f>
        <v>0</v>
      </c>
      <c r="BI282" s="246">
        <f>IF(N282="nulová",J282,0)</f>
        <v>0</v>
      </c>
      <c r="BJ282" s="17" t="s">
        <v>106</v>
      </c>
      <c r="BK282" s="246">
        <f>ROUND(I282*H282,2)</f>
        <v>0</v>
      </c>
      <c r="BL282" s="17" t="s">
        <v>209</v>
      </c>
      <c r="BM282" s="245" t="s">
        <v>351</v>
      </c>
    </row>
    <row r="283" s="2" customFormat="1" ht="33" customHeight="1">
      <c r="A283" s="38"/>
      <c r="B283" s="39"/>
      <c r="C283" s="233" t="s">
        <v>231</v>
      </c>
      <c r="D283" s="233" t="s">
        <v>130</v>
      </c>
      <c r="E283" s="234" t="s">
        <v>352</v>
      </c>
      <c r="F283" s="235" t="s">
        <v>353</v>
      </c>
      <c r="G283" s="236" t="s">
        <v>158</v>
      </c>
      <c r="H283" s="237">
        <v>38.939999999999998</v>
      </c>
      <c r="I283" s="238"/>
      <c r="J283" s="239">
        <f>ROUND(I283*H283,2)</f>
        <v>0</v>
      </c>
      <c r="K283" s="240"/>
      <c r="L283" s="44"/>
      <c r="M283" s="241" t="s">
        <v>1</v>
      </c>
      <c r="N283" s="242" t="s">
        <v>41</v>
      </c>
      <c r="O283" s="92"/>
      <c r="P283" s="243">
        <f>O283*H283</f>
        <v>0</v>
      </c>
      <c r="Q283" s="243">
        <v>0.00060999999999999997</v>
      </c>
      <c r="R283" s="243">
        <f>Q283*H283</f>
        <v>0.023753399999999997</v>
      </c>
      <c r="S283" s="243">
        <v>0</v>
      </c>
      <c r="T283" s="244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45" t="s">
        <v>209</v>
      </c>
      <c r="AT283" s="245" t="s">
        <v>130</v>
      </c>
      <c r="AU283" s="245" t="s">
        <v>106</v>
      </c>
      <c r="AY283" s="17" t="s">
        <v>128</v>
      </c>
      <c r="BE283" s="246">
        <f>IF(N283="základná",J283,0)</f>
        <v>0</v>
      </c>
      <c r="BF283" s="246">
        <f>IF(N283="znížená",J283,0)</f>
        <v>0</v>
      </c>
      <c r="BG283" s="246">
        <f>IF(N283="zákl. prenesená",J283,0)</f>
        <v>0</v>
      </c>
      <c r="BH283" s="246">
        <f>IF(N283="zníž. prenesená",J283,0)</f>
        <v>0</v>
      </c>
      <c r="BI283" s="246">
        <f>IF(N283="nulová",J283,0)</f>
        <v>0</v>
      </c>
      <c r="BJ283" s="17" t="s">
        <v>106</v>
      </c>
      <c r="BK283" s="246">
        <f>ROUND(I283*H283,2)</f>
        <v>0</v>
      </c>
      <c r="BL283" s="17" t="s">
        <v>209</v>
      </c>
      <c r="BM283" s="245" t="s">
        <v>354</v>
      </c>
    </row>
    <row r="284" s="13" customFormat="1">
      <c r="A284" s="13"/>
      <c r="B284" s="247"/>
      <c r="C284" s="248"/>
      <c r="D284" s="249" t="s">
        <v>151</v>
      </c>
      <c r="E284" s="250" t="s">
        <v>1</v>
      </c>
      <c r="F284" s="251" t="s">
        <v>355</v>
      </c>
      <c r="G284" s="248"/>
      <c r="H284" s="252">
        <v>15.84</v>
      </c>
      <c r="I284" s="253"/>
      <c r="J284" s="248"/>
      <c r="K284" s="248"/>
      <c r="L284" s="254"/>
      <c r="M284" s="255"/>
      <c r="N284" s="256"/>
      <c r="O284" s="256"/>
      <c r="P284" s="256"/>
      <c r="Q284" s="256"/>
      <c r="R284" s="256"/>
      <c r="S284" s="256"/>
      <c r="T284" s="25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8" t="s">
        <v>151</v>
      </c>
      <c r="AU284" s="258" t="s">
        <v>106</v>
      </c>
      <c r="AV284" s="13" t="s">
        <v>106</v>
      </c>
      <c r="AW284" s="13" t="s">
        <v>31</v>
      </c>
      <c r="AX284" s="13" t="s">
        <v>75</v>
      </c>
      <c r="AY284" s="258" t="s">
        <v>128</v>
      </c>
    </row>
    <row r="285" s="13" customFormat="1">
      <c r="A285" s="13"/>
      <c r="B285" s="247"/>
      <c r="C285" s="248"/>
      <c r="D285" s="249" t="s">
        <v>151</v>
      </c>
      <c r="E285" s="250" t="s">
        <v>1</v>
      </c>
      <c r="F285" s="251" t="s">
        <v>356</v>
      </c>
      <c r="G285" s="248"/>
      <c r="H285" s="252">
        <v>9.2400000000000002</v>
      </c>
      <c r="I285" s="253"/>
      <c r="J285" s="248"/>
      <c r="K285" s="248"/>
      <c r="L285" s="254"/>
      <c r="M285" s="255"/>
      <c r="N285" s="256"/>
      <c r="O285" s="256"/>
      <c r="P285" s="256"/>
      <c r="Q285" s="256"/>
      <c r="R285" s="256"/>
      <c r="S285" s="256"/>
      <c r="T285" s="25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8" t="s">
        <v>151</v>
      </c>
      <c r="AU285" s="258" t="s">
        <v>106</v>
      </c>
      <c r="AV285" s="13" t="s">
        <v>106</v>
      </c>
      <c r="AW285" s="13" t="s">
        <v>31</v>
      </c>
      <c r="AX285" s="13" t="s">
        <v>75</v>
      </c>
      <c r="AY285" s="258" t="s">
        <v>128</v>
      </c>
    </row>
    <row r="286" s="13" customFormat="1">
      <c r="A286" s="13"/>
      <c r="B286" s="247"/>
      <c r="C286" s="248"/>
      <c r="D286" s="249" t="s">
        <v>151</v>
      </c>
      <c r="E286" s="250" t="s">
        <v>1</v>
      </c>
      <c r="F286" s="251" t="s">
        <v>357</v>
      </c>
      <c r="G286" s="248"/>
      <c r="H286" s="252">
        <v>8.5800000000000001</v>
      </c>
      <c r="I286" s="253"/>
      <c r="J286" s="248"/>
      <c r="K286" s="248"/>
      <c r="L286" s="254"/>
      <c r="M286" s="255"/>
      <c r="N286" s="256"/>
      <c r="O286" s="256"/>
      <c r="P286" s="256"/>
      <c r="Q286" s="256"/>
      <c r="R286" s="256"/>
      <c r="S286" s="256"/>
      <c r="T286" s="25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8" t="s">
        <v>151</v>
      </c>
      <c r="AU286" s="258" t="s">
        <v>106</v>
      </c>
      <c r="AV286" s="13" t="s">
        <v>106</v>
      </c>
      <c r="AW286" s="13" t="s">
        <v>31</v>
      </c>
      <c r="AX286" s="13" t="s">
        <v>75</v>
      </c>
      <c r="AY286" s="258" t="s">
        <v>128</v>
      </c>
    </row>
    <row r="287" s="13" customFormat="1">
      <c r="A287" s="13"/>
      <c r="B287" s="247"/>
      <c r="C287" s="248"/>
      <c r="D287" s="249" t="s">
        <v>151</v>
      </c>
      <c r="E287" s="250" t="s">
        <v>1</v>
      </c>
      <c r="F287" s="251" t="s">
        <v>358</v>
      </c>
      <c r="G287" s="248"/>
      <c r="H287" s="252">
        <v>5.2800000000000002</v>
      </c>
      <c r="I287" s="253"/>
      <c r="J287" s="248"/>
      <c r="K287" s="248"/>
      <c r="L287" s="254"/>
      <c r="M287" s="255"/>
      <c r="N287" s="256"/>
      <c r="O287" s="256"/>
      <c r="P287" s="256"/>
      <c r="Q287" s="256"/>
      <c r="R287" s="256"/>
      <c r="S287" s="256"/>
      <c r="T287" s="25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8" t="s">
        <v>151</v>
      </c>
      <c r="AU287" s="258" t="s">
        <v>106</v>
      </c>
      <c r="AV287" s="13" t="s">
        <v>106</v>
      </c>
      <c r="AW287" s="13" t="s">
        <v>31</v>
      </c>
      <c r="AX287" s="13" t="s">
        <v>75</v>
      </c>
      <c r="AY287" s="258" t="s">
        <v>128</v>
      </c>
    </row>
    <row r="288" s="14" customFormat="1">
      <c r="A288" s="14"/>
      <c r="B288" s="259"/>
      <c r="C288" s="260"/>
      <c r="D288" s="249" t="s">
        <v>151</v>
      </c>
      <c r="E288" s="261" t="s">
        <v>1</v>
      </c>
      <c r="F288" s="262" t="s">
        <v>154</v>
      </c>
      <c r="G288" s="260"/>
      <c r="H288" s="263">
        <v>38.939999999999998</v>
      </c>
      <c r="I288" s="264"/>
      <c r="J288" s="260"/>
      <c r="K288" s="260"/>
      <c r="L288" s="265"/>
      <c r="M288" s="266"/>
      <c r="N288" s="267"/>
      <c r="O288" s="267"/>
      <c r="P288" s="267"/>
      <c r="Q288" s="267"/>
      <c r="R288" s="267"/>
      <c r="S288" s="267"/>
      <c r="T288" s="268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9" t="s">
        <v>151</v>
      </c>
      <c r="AU288" s="269" t="s">
        <v>106</v>
      </c>
      <c r="AV288" s="14" t="s">
        <v>134</v>
      </c>
      <c r="AW288" s="14" t="s">
        <v>31</v>
      </c>
      <c r="AX288" s="14" t="s">
        <v>80</v>
      </c>
      <c r="AY288" s="269" t="s">
        <v>128</v>
      </c>
    </row>
    <row r="289" s="2" customFormat="1" ht="24.15" customHeight="1">
      <c r="A289" s="38"/>
      <c r="B289" s="39"/>
      <c r="C289" s="280" t="s">
        <v>359</v>
      </c>
      <c r="D289" s="280" t="s">
        <v>228</v>
      </c>
      <c r="E289" s="281" t="s">
        <v>360</v>
      </c>
      <c r="F289" s="282" t="s">
        <v>361</v>
      </c>
      <c r="G289" s="283" t="s">
        <v>158</v>
      </c>
      <c r="H289" s="284">
        <v>38.939999999999998</v>
      </c>
      <c r="I289" s="285"/>
      <c r="J289" s="286">
        <f>ROUND(I289*H289,2)</f>
        <v>0</v>
      </c>
      <c r="K289" s="287"/>
      <c r="L289" s="288"/>
      <c r="M289" s="289" t="s">
        <v>1</v>
      </c>
      <c r="N289" s="290" t="s">
        <v>41</v>
      </c>
      <c r="O289" s="92"/>
      <c r="P289" s="243">
        <f>O289*H289</f>
        <v>0</v>
      </c>
      <c r="Q289" s="243">
        <v>0.027</v>
      </c>
      <c r="R289" s="243">
        <f>Q289*H289</f>
        <v>1.05138</v>
      </c>
      <c r="S289" s="243">
        <v>0</v>
      </c>
      <c r="T289" s="244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45" t="s">
        <v>231</v>
      </c>
      <c r="AT289" s="245" t="s">
        <v>228</v>
      </c>
      <c r="AU289" s="245" t="s">
        <v>106</v>
      </c>
      <c r="AY289" s="17" t="s">
        <v>128</v>
      </c>
      <c r="BE289" s="246">
        <f>IF(N289="základná",J289,0)</f>
        <v>0</v>
      </c>
      <c r="BF289" s="246">
        <f>IF(N289="znížená",J289,0)</f>
        <v>0</v>
      </c>
      <c r="BG289" s="246">
        <f>IF(N289="zákl. prenesená",J289,0)</f>
        <v>0</v>
      </c>
      <c r="BH289" s="246">
        <f>IF(N289="zníž. prenesená",J289,0)</f>
        <v>0</v>
      </c>
      <c r="BI289" s="246">
        <f>IF(N289="nulová",J289,0)</f>
        <v>0</v>
      </c>
      <c r="BJ289" s="17" t="s">
        <v>106</v>
      </c>
      <c r="BK289" s="246">
        <f>ROUND(I289*H289,2)</f>
        <v>0</v>
      </c>
      <c r="BL289" s="17" t="s">
        <v>209</v>
      </c>
      <c r="BM289" s="245" t="s">
        <v>362</v>
      </c>
    </row>
    <row r="290" s="2" customFormat="1" ht="21.75" customHeight="1">
      <c r="A290" s="38"/>
      <c r="B290" s="39"/>
      <c r="C290" s="233" t="s">
        <v>363</v>
      </c>
      <c r="D290" s="233" t="s">
        <v>130</v>
      </c>
      <c r="E290" s="234" t="s">
        <v>364</v>
      </c>
      <c r="F290" s="235" t="s">
        <v>365</v>
      </c>
      <c r="G290" s="236" t="s">
        <v>366</v>
      </c>
      <c r="H290" s="237">
        <v>3</v>
      </c>
      <c r="I290" s="238"/>
      <c r="J290" s="239">
        <f>ROUND(I290*H290,2)</f>
        <v>0</v>
      </c>
      <c r="K290" s="240"/>
      <c r="L290" s="44"/>
      <c r="M290" s="241" t="s">
        <v>1</v>
      </c>
      <c r="N290" s="242" t="s">
        <v>41</v>
      </c>
      <c r="O290" s="92"/>
      <c r="P290" s="243">
        <f>O290*H290</f>
        <v>0</v>
      </c>
      <c r="Q290" s="243">
        <v>0.00082620000000000002</v>
      </c>
      <c r="R290" s="243">
        <f>Q290*H290</f>
        <v>0.0024786000000000001</v>
      </c>
      <c r="S290" s="243">
        <v>0</v>
      </c>
      <c r="T290" s="244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45" t="s">
        <v>209</v>
      </c>
      <c r="AT290" s="245" t="s">
        <v>130</v>
      </c>
      <c r="AU290" s="245" t="s">
        <v>106</v>
      </c>
      <c r="AY290" s="17" t="s">
        <v>128</v>
      </c>
      <c r="BE290" s="246">
        <f>IF(N290="základná",J290,0)</f>
        <v>0</v>
      </c>
      <c r="BF290" s="246">
        <f>IF(N290="znížená",J290,0)</f>
        <v>0</v>
      </c>
      <c r="BG290" s="246">
        <f>IF(N290="zákl. prenesená",J290,0)</f>
        <v>0</v>
      </c>
      <c r="BH290" s="246">
        <f>IF(N290="zníž. prenesená",J290,0)</f>
        <v>0</v>
      </c>
      <c r="BI290" s="246">
        <f>IF(N290="nulová",J290,0)</f>
        <v>0</v>
      </c>
      <c r="BJ290" s="17" t="s">
        <v>106</v>
      </c>
      <c r="BK290" s="246">
        <f>ROUND(I290*H290,2)</f>
        <v>0</v>
      </c>
      <c r="BL290" s="17" t="s">
        <v>209</v>
      </c>
      <c r="BM290" s="245" t="s">
        <v>367</v>
      </c>
    </row>
    <row r="291" s="2" customFormat="1" ht="24.15" customHeight="1">
      <c r="A291" s="38"/>
      <c r="B291" s="39"/>
      <c r="C291" s="233" t="s">
        <v>368</v>
      </c>
      <c r="D291" s="233" t="s">
        <v>130</v>
      </c>
      <c r="E291" s="234" t="s">
        <v>369</v>
      </c>
      <c r="F291" s="235" t="s">
        <v>370</v>
      </c>
      <c r="G291" s="236" t="s">
        <v>312</v>
      </c>
      <c r="H291" s="291"/>
      <c r="I291" s="238"/>
      <c r="J291" s="239">
        <f>ROUND(I291*H291,2)</f>
        <v>0</v>
      </c>
      <c r="K291" s="240"/>
      <c r="L291" s="44"/>
      <c r="M291" s="241" t="s">
        <v>1</v>
      </c>
      <c r="N291" s="242" t="s">
        <v>41</v>
      </c>
      <c r="O291" s="92"/>
      <c r="P291" s="243">
        <f>O291*H291</f>
        <v>0</v>
      </c>
      <c r="Q291" s="243">
        <v>0</v>
      </c>
      <c r="R291" s="243">
        <f>Q291*H291</f>
        <v>0</v>
      </c>
      <c r="S291" s="243">
        <v>0</v>
      </c>
      <c r="T291" s="244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45" t="s">
        <v>209</v>
      </c>
      <c r="AT291" s="245" t="s">
        <v>130</v>
      </c>
      <c r="AU291" s="245" t="s">
        <v>106</v>
      </c>
      <c r="AY291" s="17" t="s">
        <v>128</v>
      </c>
      <c r="BE291" s="246">
        <f>IF(N291="základná",J291,0)</f>
        <v>0</v>
      </c>
      <c r="BF291" s="246">
        <f>IF(N291="znížená",J291,0)</f>
        <v>0</v>
      </c>
      <c r="BG291" s="246">
        <f>IF(N291="zákl. prenesená",J291,0)</f>
        <v>0</v>
      </c>
      <c r="BH291" s="246">
        <f>IF(N291="zníž. prenesená",J291,0)</f>
        <v>0</v>
      </c>
      <c r="BI291" s="246">
        <f>IF(N291="nulová",J291,0)</f>
        <v>0</v>
      </c>
      <c r="BJ291" s="17" t="s">
        <v>106</v>
      </c>
      <c r="BK291" s="246">
        <f>ROUND(I291*H291,2)</f>
        <v>0</v>
      </c>
      <c r="BL291" s="17" t="s">
        <v>209</v>
      </c>
      <c r="BM291" s="245" t="s">
        <v>371</v>
      </c>
    </row>
    <row r="292" s="12" customFormat="1" ht="22.8" customHeight="1">
      <c r="A292" s="12"/>
      <c r="B292" s="217"/>
      <c r="C292" s="218"/>
      <c r="D292" s="219" t="s">
        <v>74</v>
      </c>
      <c r="E292" s="231" t="s">
        <v>372</v>
      </c>
      <c r="F292" s="231" t="s">
        <v>373</v>
      </c>
      <c r="G292" s="218"/>
      <c r="H292" s="218"/>
      <c r="I292" s="221"/>
      <c r="J292" s="232">
        <f>BK292</f>
        <v>0</v>
      </c>
      <c r="K292" s="218"/>
      <c r="L292" s="223"/>
      <c r="M292" s="224"/>
      <c r="N292" s="225"/>
      <c r="O292" s="225"/>
      <c r="P292" s="226">
        <f>SUM(P293:P297)</f>
        <v>0</v>
      </c>
      <c r="Q292" s="225"/>
      <c r="R292" s="226">
        <f>SUM(R293:R297)</f>
        <v>0.31505759999999999</v>
      </c>
      <c r="S292" s="225"/>
      <c r="T292" s="227">
        <f>SUM(T293:T297)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8" t="s">
        <v>106</v>
      </c>
      <c r="AT292" s="229" t="s">
        <v>74</v>
      </c>
      <c r="AU292" s="229" t="s">
        <v>80</v>
      </c>
      <c r="AY292" s="228" t="s">
        <v>128</v>
      </c>
      <c r="BK292" s="230">
        <f>SUM(BK293:BK297)</f>
        <v>0</v>
      </c>
    </row>
    <row r="293" s="2" customFormat="1" ht="16.5" customHeight="1">
      <c r="A293" s="38"/>
      <c r="B293" s="39"/>
      <c r="C293" s="233" t="s">
        <v>374</v>
      </c>
      <c r="D293" s="233" t="s">
        <v>130</v>
      </c>
      <c r="E293" s="234" t="s">
        <v>375</v>
      </c>
      <c r="F293" s="235" t="s">
        <v>376</v>
      </c>
      <c r="G293" s="236" t="s">
        <v>158</v>
      </c>
      <c r="H293" s="237">
        <v>137.69999999999999</v>
      </c>
      <c r="I293" s="238"/>
      <c r="J293" s="239">
        <f>ROUND(I293*H293,2)</f>
        <v>0</v>
      </c>
      <c r="K293" s="240"/>
      <c r="L293" s="44"/>
      <c r="M293" s="241" t="s">
        <v>1</v>
      </c>
      <c r="N293" s="242" t="s">
        <v>41</v>
      </c>
      <c r="O293" s="92"/>
      <c r="P293" s="243">
        <f>O293*H293</f>
        <v>0</v>
      </c>
      <c r="Q293" s="243">
        <v>0.000146</v>
      </c>
      <c r="R293" s="243">
        <f>Q293*H293</f>
        <v>0.020104199999999999</v>
      </c>
      <c r="S293" s="243">
        <v>0</v>
      </c>
      <c r="T293" s="244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45" t="s">
        <v>209</v>
      </c>
      <c r="AT293" s="245" t="s">
        <v>130</v>
      </c>
      <c r="AU293" s="245" t="s">
        <v>106</v>
      </c>
      <c r="AY293" s="17" t="s">
        <v>128</v>
      </c>
      <c r="BE293" s="246">
        <f>IF(N293="základná",J293,0)</f>
        <v>0</v>
      </c>
      <c r="BF293" s="246">
        <f>IF(N293="znížená",J293,0)</f>
        <v>0</v>
      </c>
      <c r="BG293" s="246">
        <f>IF(N293="zákl. prenesená",J293,0)</f>
        <v>0</v>
      </c>
      <c r="BH293" s="246">
        <f>IF(N293="zníž. prenesená",J293,0)</f>
        <v>0</v>
      </c>
      <c r="BI293" s="246">
        <f>IF(N293="nulová",J293,0)</f>
        <v>0</v>
      </c>
      <c r="BJ293" s="17" t="s">
        <v>106</v>
      </c>
      <c r="BK293" s="246">
        <f>ROUND(I293*H293,2)</f>
        <v>0</v>
      </c>
      <c r="BL293" s="17" t="s">
        <v>209</v>
      </c>
      <c r="BM293" s="245" t="s">
        <v>377</v>
      </c>
    </row>
    <row r="294" s="13" customFormat="1">
      <c r="A294" s="13"/>
      <c r="B294" s="247"/>
      <c r="C294" s="248"/>
      <c r="D294" s="249" t="s">
        <v>151</v>
      </c>
      <c r="E294" s="250" t="s">
        <v>1</v>
      </c>
      <c r="F294" s="251" t="s">
        <v>378</v>
      </c>
      <c r="G294" s="248"/>
      <c r="H294" s="252">
        <v>137.69999999999999</v>
      </c>
      <c r="I294" s="253"/>
      <c r="J294" s="248"/>
      <c r="K294" s="248"/>
      <c r="L294" s="254"/>
      <c r="M294" s="255"/>
      <c r="N294" s="256"/>
      <c r="O294" s="256"/>
      <c r="P294" s="256"/>
      <c r="Q294" s="256"/>
      <c r="R294" s="256"/>
      <c r="S294" s="256"/>
      <c r="T294" s="25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8" t="s">
        <v>151</v>
      </c>
      <c r="AU294" s="258" t="s">
        <v>106</v>
      </c>
      <c r="AV294" s="13" t="s">
        <v>106</v>
      </c>
      <c r="AW294" s="13" t="s">
        <v>31</v>
      </c>
      <c r="AX294" s="13" t="s">
        <v>80</v>
      </c>
      <c r="AY294" s="258" t="s">
        <v>128</v>
      </c>
    </row>
    <row r="295" s="2" customFormat="1" ht="16.5" customHeight="1">
      <c r="A295" s="38"/>
      <c r="B295" s="39"/>
      <c r="C295" s="280" t="s">
        <v>379</v>
      </c>
      <c r="D295" s="280" t="s">
        <v>228</v>
      </c>
      <c r="E295" s="281" t="s">
        <v>380</v>
      </c>
      <c r="F295" s="282" t="s">
        <v>381</v>
      </c>
      <c r="G295" s="283" t="s">
        <v>158</v>
      </c>
      <c r="H295" s="284">
        <v>140.45400000000001</v>
      </c>
      <c r="I295" s="285"/>
      <c r="J295" s="286">
        <f>ROUND(I295*H295,2)</f>
        <v>0</v>
      </c>
      <c r="K295" s="287"/>
      <c r="L295" s="288"/>
      <c r="M295" s="289" t="s">
        <v>1</v>
      </c>
      <c r="N295" s="290" t="s">
        <v>41</v>
      </c>
      <c r="O295" s="92"/>
      <c r="P295" s="243">
        <f>O295*H295</f>
        <v>0</v>
      </c>
      <c r="Q295" s="243">
        <v>0.0020999999999999999</v>
      </c>
      <c r="R295" s="243">
        <f>Q295*H295</f>
        <v>0.29495339999999998</v>
      </c>
      <c r="S295" s="243">
        <v>0</v>
      </c>
      <c r="T295" s="244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45" t="s">
        <v>231</v>
      </c>
      <c r="AT295" s="245" t="s">
        <v>228</v>
      </c>
      <c r="AU295" s="245" t="s">
        <v>106</v>
      </c>
      <c r="AY295" s="17" t="s">
        <v>128</v>
      </c>
      <c r="BE295" s="246">
        <f>IF(N295="základná",J295,0)</f>
        <v>0</v>
      </c>
      <c r="BF295" s="246">
        <f>IF(N295="znížená",J295,0)</f>
        <v>0</v>
      </c>
      <c r="BG295" s="246">
        <f>IF(N295="zákl. prenesená",J295,0)</f>
        <v>0</v>
      </c>
      <c r="BH295" s="246">
        <f>IF(N295="zníž. prenesená",J295,0)</f>
        <v>0</v>
      </c>
      <c r="BI295" s="246">
        <f>IF(N295="nulová",J295,0)</f>
        <v>0</v>
      </c>
      <c r="BJ295" s="17" t="s">
        <v>106</v>
      </c>
      <c r="BK295" s="246">
        <f>ROUND(I295*H295,2)</f>
        <v>0</v>
      </c>
      <c r="BL295" s="17" t="s">
        <v>209</v>
      </c>
      <c r="BM295" s="245" t="s">
        <v>382</v>
      </c>
    </row>
    <row r="296" s="13" customFormat="1">
      <c r="A296" s="13"/>
      <c r="B296" s="247"/>
      <c r="C296" s="248"/>
      <c r="D296" s="249" t="s">
        <v>151</v>
      </c>
      <c r="E296" s="248"/>
      <c r="F296" s="251" t="s">
        <v>383</v>
      </c>
      <c r="G296" s="248"/>
      <c r="H296" s="252">
        <v>140.45400000000001</v>
      </c>
      <c r="I296" s="253"/>
      <c r="J296" s="248"/>
      <c r="K296" s="248"/>
      <c r="L296" s="254"/>
      <c r="M296" s="255"/>
      <c r="N296" s="256"/>
      <c r="O296" s="256"/>
      <c r="P296" s="256"/>
      <c r="Q296" s="256"/>
      <c r="R296" s="256"/>
      <c r="S296" s="256"/>
      <c r="T296" s="25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8" t="s">
        <v>151</v>
      </c>
      <c r="AU296" s="258" t="s">
        <v>106</v>
      </c>
      <c r="AV296" s="13" t="s">
        <v>106</v>
      </c>
      <c r="AW296" s="13" t="s">
        <v>4</v>
      </c>
      <c r="AX296" s="13" t="s">
        <v>80</v>
      </c>
      <c r="AY296" s="258" t="s">
        <v>128</v>
      </c>
    </row>
    <row r="297" s="2" customFormat="1" ht="24.15" customHeight="1">
      <c r="A297" s="38"/>
      <c r="B297" s="39"/>
      <c r="C297" s="233" t="s">
        <v>384</v>
      </c>
      <c r="D297" s="233" t="s">
        <v>130</v>
      </c>
      <c r="E297" s="234" t="s">
        <v>385</v>
      </c>
      <c r="F297" s="235" t="s">
        <v>386</v>
      </c>
      <c r="G297" s="236" t="s">
        <v>312</v>
      </c>
      <c r="H297" s="291"/>
      <c r="I297" s="238"/>
      <c r="J297" s="239">
        <f>ROUND(I297*H297,2)</f>
        <v>0</v>
      </c>
      <c r="K297" s="240"/>
      <c r="L297" s="44"/>
      <c r="M297" s="241" t="s">
        <v>1</v>
      </c>
      <c r="N297" s="242" t="s">
        <v>41</v>
      </c>
      <c r="O297" s="92"/>
      <c r="P297" s="243">
        <f>O297*H297</f>
        <v>0</v>
      </c>
      <c r="Q297" s="243">
        <v>0</v>
      </c>
      <c r="R297" s="243">
        <f>Q297*H297</f>
        <v>0</v>
      </c>
      <c r="S297" s="243">
        <v>0</v>
      </c>
      <c r="T297" s="244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45" t="s">
        <v>209</v>
      </c>
      <c r="AT297" s="245" t="s">
        <v>130</v>
      </c>
      <c r="AU297" s="245" t="s">
        <v>106</v>
      </c>
      <c r="AY297" s="17" t="s">
        <v>128</v>
      </c>
      <c r="BE297" s="246">
        <f>IF(N297="základná",J297,0)</f>
        <v>0</v>
      </c>
      <c r="BF297" s="246">
        <f>IF(N297="znížená",J297,0)</f>
        <v>0</v>
      </c>
      <c r="BG297" s="246">
        <f>IF(N297="zákl. prenesená",J297,0)</f>
        <v>0</v>
      </c>
      <c r="BH297" s="246">
        <f>IF(N297="zníž. prenesená",J297,0)</f>
        <v>0</v>
      </c>
      <c r="BI297" s="246">
        <f>IF(N297="nulová",J297,0)</f>
        <v>0</v>
      </c>
      <c r="BJ297" s="17" t="s">
        <v>106</v>
      </c>
      <c r="BK297" s="246">
        <f>ROUND(I297*H297,2)</f>
        <v>0</v>
      </c>
      <c r="BL297" s="17" t="s">
        <v>209</v>
      </c>
      <c r="BM297" s="245" t="s">
        <v>387</v>
      </c>
    </row>
    <row r="298" s="12" customFormat="1" ht="22.8" customHeight="1">
      <c r="A298" s="12"/>
      <c r="B298" s="217"/>
      <c r="C298" s="218"/>
      <c r="D298" s="219" t="s">
        <v>74</v>
      </c>
      <c r="E298" s="231" t="s">
        <v>388</v>
      </c>
      <c r="F298" s="231" t="s">
        <v>389</v>
      </c>
      <c r="G298" s="218"/>
      <c r="H298" s="218"/>
      <c r="I298" s="221"/>
      <c r="J298" s="232">
        <f>BK298</f>
        <v>0</v>
      </c>
      <c r="K298" s="218"/>
      <c r="L298" s="223"/>
      <c r="M298" s="224"/>
      <c r="N298" s="225"/>
      <c r="O298" s="225"/>
      <c r="P298" s="226">
        <f>SUM(P299:P342)</f>
        <v>0</v>
      </c>
      <c r="Q298" s="225"/>
      <c r="R298" s="226">
        <f>SUM(R299:R342)</f>
        <v>0.32258759000000004</v>
      </c>
      <c r="S298" s="225"/>
      <c r="T298" s="227">
        <f>SUM(T299:T342)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8" t="s">
        <v>106</v>
      </c>
      <c r="AT298" s="229" t="s">
        <v>74</v>
      </c>
      <c r="AU298" s="229" t="s">
        <v>80</v>
      </c>
      <c r="AY298" s="228" t="s">
        <v>128</v>
      </c>
      <c r="BK298" s="230">
        <f>SUM(BK299:BK342)</f>
        <v>0</v>
      </c>
    </row>
    <row r="299" s="2" customFormat="1" ht="24.15" customHeight="1">
      <c r="A299" s="38"/>
      <c r="B299" s="39"/>
      <c r="C299" s="233" t="s">
        <v>390</v>
      </c>
      <c r="D299" s="233" t="s">
        <v>130</v>
      </c>
      <c r="E299" s="234" t="s">
        <v>391</v>
      </c>
      <c r="F299" s="235" t="s">
        <v>392</v>
      </c>
      <c r="G299" s="236" t="s">
        <v>158</v>
      </c>
      <c r="H299" s="237">
        <v>1112.3710000000001</v>
      </c>
      <c r="I299" s="238"/>
      <c r="J299" s="239">
        <f>ROUND(I299*H299,2)</f>
        <v>0</v>
      </c>
      <c r="K299" s="240"/>
      <c r="L299" s="44"/>
      <c r="M299" s="241" t="s">
        <v>1</v>
      </c>
      <c r="N299" s="242" t="s">
        <v>41</v>
      </c>
      <c r="O299" s="92"/>
      <c r="P299" s="243">
        <f>O299*H299</f>
        <v>0</v>
      </c>
      <c r="Q299" s="243">
        <v>0.00029</v>
      </c>
      <c r="R299" s="243">
        <f>Q299*H299</f>
        <v>0.32258759000000004</v>
      </c>
      <c r="S299" s="243">
        <v>0</v>
      </c>
      <c r="T299" s="244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45" t="s">
        <v>209</v>
      </c>
      <c r="AT299" s="245" t="s">
        <v>130</v>
      </c>
      <c r="AU299" s="245" t="s">
        <v>106</v>
      </c>
      <c r="AY299" s="17" t="s">
        <v>128</v>
      </c>
      <c r="BE299" s="246">
        <f>IF(N299="základná",J299,0)</f>
        <v>0</v>
      </c>
      <c r="BF299" s="246">
        <f>IF(N299="znížená",J299,0)</f>
        <v>0</v>
      </c>
      <c r="BG299" s="246">
        <f>IF(N299="zákl. prenesená",J299,0)</f>
        <v>0</v>
      </c>
      <c r="BH299" s="246">
        <f>IF(N299="zníž. prenesená",J299,0)</f>
        <v>0</v>
      </c>
      <c r="BI299" s="246">
        <f>IF(N299="nulová",J299,0)</f>
        <v>0</v>
      </c>
      <c r="BJ299" s="17" t="s">
        <v>106</v>
      </c>
      <c r="BK299" s="246">
        <f>ROUND(I299*H299,2)</f>
        <v>0</v>
      </c>
      <c r="BL299" s="17" t="s">
        <v>209</v>
      </c>
      <c r="BM299" s="245" t="s">
        <v>393</v>
      </c>
    </row>
    <row r="300" s="15" customFormat="1">
      <c r="A300" s="15"/>
      <c r="B300" s="270"/>
      <c r="C300" s="271"/>
      <c r="D300" s="249" t="s">
        <v>151</v>
      </c>
      <c r="E300" s="272" t="s">
        <v>1</v>
      </c>
      <c r="F300" s="273" t="s">
        <v>240</v>
      </c>
      <c r="G300" s="271"/>
      <c r="H300" s="272" t="s">
        <v>1</v>
      </c>
      <c r="I300" s="274"/>
      <c r="J300" s="271"/>
      <c r="K300" s="271"/>
      <c r="L300" s="275"/>
      <c r="M300" s="276"/>
      <c r="N300" s="277"/>
      <c r="O300" s="277"/>
      <c r="P300" s="277"/>
      <c r="Q300" s="277"/>
      <c r="R300" s="277"/>
      <c r="S300" s="277"/>
      <c r="T300" s="278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9" t="s">
        <v>151</v>
      </c>
      <c r="AU300" s="279" t="s">
        <v>106</v>
      </c>
      <c r="AV300" s="15" t="s">
        <v>80</v>
      </c>
      <c r="AW300" s="15" t="s">
        <v>31</v>
      </c>
      <c r="AX300" s="15" t="s">
        <v>75</v>
      </c>
      <c r="AY300" s="279" t="s">
        <v>128</v>
      </c>
    </row>
    <row r="301" s="13" customFormat="1">
      <c r="A301" s="13"/>
      <c r="B301" s="247"/>
      <c r="C301" s="248"/>
      <c r="D301" s="249" t="s">
        <v>151</v>
      </c>
      <c r="E301" s="250" t="s">
        <v>1</v>
      </c>
      <c r="F301" s="251" t="s">
        <v>394</v>
      </c>
      <c r="G301" s="248"/>
      <c r="H301" s="252">
        <v>17.5</v>
      </c>
      <c r="I301" s="253"/>
      <c r="J301" s="248"/>
      <c r="K301" s="248"/>
      <c r="L301" s="254"/>
      <c r="M301" s="255"/>
      <c r="N301" s="256"/>
      <c r="O301" s="256"/>
      <c r="P301" s="256"/>
      <c r="Q301" s="256"/>
      <c r="R301" s="256"/>
      <c r="S301" s="256"/>
      <c r="T301" s="25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8" t="s">
        <v>151</v>
      </c>
      <c r="AU301" s="258" t="s">
        <v>106</v>
      </c>
      <c r="AV301" s="13" t="s">
        <v>106</v>
      </c>
      <c r="AW301" s="13" t="s">
        <v>31</v>
      </c>
      <c r="AX301" s="13" t="s">
        <v>75</v>
      </c>
      <c r="AY301" s="258" t="s">
        <v>128</v>
      </c>
    </row>
    <row r="302" s="15" customFormat="1">
      <c r="A302" s="15"/>
      <c r="B302" s="270"/>
      <c r="C302" s="271"/>
      <c r="D302" s="249" t="s">
        <v>151</v>
      </c>
      <c r="E302" s="272" t="s">
        <v>1</v>
      </c>
      <c r="F302" s="273" t="s">
        <v>242</v>
      </c>
      <c r="G302" s="271"/>
      <c r="H302" s="272" t="s">
        <v>1</v>
      </c>
      <c r="I302" s="274"/>
      <c r="J302" s="271"/>
      <c r="K302" s="271"/>
      <c r="L302" s="275"/>
      <c r="M302" s="276"/>
      <c r="N302" s="277"/>
      <c r="O302" s="277"/>
      <c r="P302" s="277"/>
      <c r="Q302" s="277"/>
      <c r="R302" s="277"/>
      <c r="S302" s="277"/>
      <c r="T302" s="278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9" t="s">
        <v>151</v>
      </c>
      <c r="AU302" s="279" t="s">
        <v>106</v>
      </c>
      <c r="AV302" s="15" t="s">
        <v>80</v>
      </c>
      <c r="AW302" s="15" t="s">
        <v>31</v>
      </c>
      <c r="AX302" s="15" t="s">
        <v>75</v>
      </c>
      <c r="AY302" s="279" t="s">
        <v>128</v>
      </c>
    </row>
    <row r="303" s="13" customFormat="1">
      <c r="A303" s="13"/>
      <c r="B303" s="247"/>
      <c r="C303" s="248"/>
      <c r="D303" s="249" t="s">
        <v>151</v>
      </c>
      <c r="E303" s="250" t="s">
        <v>1</v>
      </c>
      <c r="F303" s="251" t="s">
        <v>395</v>
      </c>
      <c r="G303" s="248"/>
      <c r="H303" s="252">
        <v>4.7999999999999998</v>
      </c>
      <c r="I303" s="253"/>
      <c r="J303" s="248"/>
      <c r="K303" s="248"/>
      <c r="L303" s="254"/>
      <c r="M303" s="255"/>
      <c r="N303" s="256"/>
      <c r="O303" s="256"/>
      <c r="P303" s="256"/>
      <c r="Q303" s="256"/>
      <c r="R303" s="256"/>
      <c r="S303" s="256"/>
      <c r="T303" s="25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8" t="s">
        <v>151</v>
      </c>
      <c r="AU303" s="258" t="s">
        <v>106</v>
      </c>
      <c r="AV303" s="13" t="s">
        <v>106</v>
      </c>
      <c r="AW303" s="13" t="s">
        <v>31</v>
      </c>
      <c r="AX303" s="13" t="s">
        <v>75</v>
      </c>
      <c r="AY303" s="258" t="s">
        <v>128</v>
      </c>
    </row>
    <row r="304" s="15" customFormat="1">
      <c r="A304" s="15"/>
      <c r="B304" s="270"/>
      <c r="C304" s="271"/>
      <c r="D304" s="249" t="s">
        <v>151</v>
      </c>
      <c r="E304" s="272" t="s">
        <v>1</v>
      </c>
      <c r="F304" s="273" t="s">
        <v>248</v>
      </c>
      <c r="G304" s="271"/>
      <c r="H304" s="272" t="s">
        <v>1</v>
      </c>
      <c r="I304" s="274"/>
      <c r="J304" s="271"/>
      <c r="K304" s="271"/>
      <c r="L304" s="275"/>
      <c r="M304" s="276"/>
      <c r="N304" s="277"/>
      <c r="O304" s="277"/>
      <c r="P304" s="277"/>
      <c r="Q304" s="277"/>
      <c r="R304" s="277"/>
      <c r="S304" s="277"/>
      <c r="T304" s="278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9" t="s">
        <v>151</v>
      </c>
      <c r="AU304" s="279" t="s">
        <v>106</v>
      </c>
      <c r="AV304" s="15" t="s">
        <v>80</v>
      </c>
      <c r="AW304" s="15" t="s">
        <v>31</v>
      </c>
      <c r="AX304" s="15" t="s">
        <v>75</v>
      </c>
      <c r="AY304" s="279" t="s">
        <v>128</v>
      </c>
    </row>
    <row r="305" s="13" customFormat="1">
      <c r="A305" s="13"/>
      <c r="B305" s="247"/>
      <c r="C305" s="248"/>
      <c r="D305" s="249" t="s">
        <v>151</v>
      </c>
      <c r="E305" s="250" t="s">
        <v>1</v>
      </c>
      <c r="F305" s="251" t="s">
        <v>396</v>
      </c>
      <c r="G305" s="248"/>
      <c r="H305" s="252">
        <v>21.280000000000001</v>
      </c>
      <c r="I305" s="253"/>
      <c r="J305" s="248"/>
      <c r="K305" s="248"/>
      <c r="L305" s="254"/>
      <c r="M305" s="255"/>
      <c r="N305" s="256"/>
      <c r="O305" s="256"/>
      <c r="P305" s="256"/>
      <c r="Q305" s="256"/>
      <c r="R305" s="256"/>
      <c r="S305" s="256"/>
      <c r="T305" s="25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8" t="s">
        <v>151</v>
      </c>
      <c r="AU305" s="258" t="s">
        <v>106</v>
      </c>
      <c r="AV305" s="13" t="s">
        <v>106</v>
      </c>
      <c r="AW305" s="13" t="s">
        <v>31</v>
      </c>
      <c r="AX305" s="13" t="s">
        <v>75</v>
      </c>
      <c r="AY305" s="258" t="s">
        <v>128</v>
      </c>
    </row>
    <row r="306" s="15" customFormat="1">
      <c r="A306" s="15"/>
      <c r="B306" s="270"/>
      <c r="C306" s="271"/>
      <c r="D306" s="249" t="s">
        <v>151</v>
      </c>
      <c r="E306" s="272" t="s">
        <v>1</v>
      </c>
      <c r="F306" s="273" t="s">
        <v>250</v>
      </c>
      <c r="G306" s="271"/>
      <c r="H306" s="272" t="s">
        <v>1</v>
      </c>
      <c r="I306" s="274"/>
      <c r="J306" s="271"/>
      <c r="K306" s="271"/>
      <c r="L306" s="275"/>
      <c r="M306" s="276"/>
      <c r="N306" s="277"/>
      <c r="O306" s="277"/>
      <c r="P306" s="277"/>
      <c r="Q306" s="277"/>
      <c r="R306" s="277"/>
      <c r="S306" s="277"/>
      <c r="T306" s="278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9" t="s">
        <v>151</v>
      </c>
      <c r="AU306" s="279" t="s">
        <v>106</v>
      </c>
      <c r="AV306" s="15" t="s">
        <v>80</v>
      </c>
      <c r="AW306" s="15" t="s">
        <v>31</v>
      </c>
      <c r="AX306" s="15" t="s">
        <v>75</v>
      </c>
      <c r="AY306" s="279" t="s">
        <v>128</v>
      </c>
    </row>
    <row r="307" s="13" customFormat="1">
      <c r="A307" s="13"/>
      <c r="B307" s="247"/>
      <c r="C307" s="248"/>
      <c r="D307" s="249" t="s">
        <v>151</v>
      </c>
      <c r="E307" s="250" t="s">
        <v>1</v>
      </c>
      <c r="F307" s="251" t="s">
        <v>397</v>
      </c>
      <c r="G307" s="248"/>
      <c r="H307" s="252">
        <v>5.4000000000000004</v>
      </c>
      <c r="I307" s="253"/>
      <c r="J307" s="248"/>
      <c r="K307" s="248"/>
      <c r="L307" s="254"/>
      <c r="M307" s="255"/>
      <c r="N307" s="256"/>
      <c r="O307" s="256"/>
      <c r="P307" s="256"/>
      <c r="Q307" s="256"/>
      <c r="R307" s="256"/>
      <c r="S307" s="256"/>
      <c r="T307" s="25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8" t="s">
        <v>151</v>
      </c>
      <c r="AU307" s="258" t="s">
        <v>106</v>
      </c>
      <c r="AV307" s="13" t="s">
        <v>106</v>
      </c>
      <c r="AW307" s="13" t="s">
        <v>31</v>
      </c>
      <c r="AX307" s="13" t="s">
        <v>75</v>
      </c>
      <c r="AY307" s="258" t="s">
        <v>128</v>
      </c>
    </row>
    <row r="308" s="15" customFormat="1">
      <c r="A308" s="15"/>
      <c r="B308" s="270"/>
      <c r="C308" s="271"/>
      <c r="D308" s="249" t="s">
        <v>151</v>
      </c>
      <c r="E308" s="272" t="s">
        <v>1</v>
      </c>
      <c r="F308" s="273" t="s">
        <v>252</v>
      </c>
      <c r="G308" s="271"/>
      <c r="H308" s="272" t="s">
        <v>1</v>
      </c>
      <c r="I308" s="274"/>
      <c r="J308" s="271"/>
      <c r="K308" s="271"/>
      <c r="L308" s="275"/>
      <c r="M308" s="276"/>
      <c r="N308" s="277"/>
      <c r="O308" s="277"/>
      <c r="P308" s="277"/>
      <c r="Q308" s="277"/>
      <c r="R308" s="277"/>
      <c r="S308" s="277"/>
      <c r="T308" s="278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9" t="s">
        <v>151</v>
      </c>
      <c r="AU308" s="279" t="s">
        <v>106</v>
      </c>
      <c r="AV308" s="15" t="s">
        <v>80</v>
      </c>
      <c r="AW308" s="15" t="s">
        <v>31</v>
      </c>
      <c r="AX308" s="15" t="s">
        <v>75</v>
      </c>
      <c r="AY308" s="279" t="s">
        <v>128</v>
      </c>
    </row>
    <row r="309" s="13" customFormat="1">
      <c r="A309" s="13"/>
      <c r="B309" s="247"/>
      <c r="C309" s="248"/>
      <c r="D309" s="249" t="s">
        <v>151</v>
      </c>
      <c r="E309" s="250" t="s">
        <v>1</v>
      </c>
      <c r="F309" s="251" t="s">
        <v>398</v>
      </c>
      <c r="G309" s="248"/>
      <c r="H309" s="252">
        <v>12.960000000000001</v>
      </c>
      <c r="I309" s="253"/>
      <c r="J309" s="248"/>
      <c r="K309" s="248"/>
      <c r="L309" s="254"/>
      <c r="M309" s="255"/>
      <c r="N309" s="256"/>
      <c r="O309" s="256"/>
      <c r="P309" s="256"/>
      <c r="Q309" s="256"/>
      <c r="R309" s="256"/>
      <c r="S309" s="256"/>
      <c r="T309" s="25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8" t="s">
        <v>151</v>
      </c>
      <c r="AU309" s="258" t="s">
        <v>106</v>
      </c>
      <c r="AV309" s="13" t="s">
        <v>106</v>
      </c>
      <c r="AW309" s="13" t="s">
        <v>31</v>
      </c>
      <c r="AX309" s="13" t="s">
        <v>75</v>
      </c>
      <c r="AY309" s="258" t="s">
        <v>128</v>
      </c>
    </row>
    <row r="310" s="15" customFormat="1">
      <c r="A310" s="15"/>
      <c r="B310" s="270"/>
      <c r="C310" s="271"/>
      <c r="D310" s="249" t="s">
        <v>151</v>
      </c>
      <c r="E310" s="272" t="s">
        <v>1</v>
      </c>
      <c r="F310" s="273" t="s">
        <v>254</v>
      </c>
      <c r="G310" s="271"/>
      <c r="H310" s="272" t="s">
        <v>1</v>
      </c>
      <c r="I310" s="274"/>
      <c r="J310" s="271"/>
      <c r="K310" s="271"/>
      <c r="L310" s="275"/>
      <c r="M310" s="276"/>
      <c r="N310" s="277"/>
      <c r="O310" s="277"/>
      <c r="P310" s="277"/>
      <c r="Q310" s="277"/>
      <c r="R310" s="277"/>
      <c r="S310" s="277"/>
      <c r="T310" s="278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79" t="s">
        <v>151</v>
      </c>
      <c r="AU310" s="279" t="s">
        <v>106</v>
      </c>
      <c r="AV310" s="15" t="s">
        <v>80</v>
      </c>
      <c r="AW310" s="15" t="s">
        <v>31</v>
      </c>
      <c r="AX310" s="15" t="s">
        <v>75</v>
      </c>
      <c r="AY310" s="279" t="s">
        <v>128</v>
      </c>
    </row>
    <row r="311" s="13" customFormat="1">
      <c r="A311" s="13"/>
      <c r="B311" s="247"/>
      <c r="C311" s="248"/>
      <c r="D311" s="249" t="s">
        <v>151</v>
      </c>
      <c r="E311" s="250" t="s">
        <v>1</v>
      </c>
      <c r="F311" s="251" t="s">
        <v>399</v>
      </c>
      <c r="G311" s="248"/>
      <c r="H311" s="252">
        <v>27.359999999999999</v>
      </c>
      <c r="I311" s="253"/>
      <c r="J311" s="248"/>
      <c r="K311" s="248"/>
      <c r="L311" s="254"/>
      <c r="M311" s="255"/>
      <c r="N311" s="256"/>
      <c r="O311" s="256"/>
      <c r="P311" s="256"/>
      <c r="Q311" s="256"/>
      <c r="R311" s="256"/>
      <c r="S311" s="256"/>
      <c r="T311" s="25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8" t="s">
        <v>151</v>
      </c>
      <c r="AU311" s="258" t="s">
        <v>106</v>
      </c>
      <c r="AV311" s="13" t="s">
        <v>106</v>
      </c>
      <c r="AW311" s="13" t="s">
        <v>31</v>
      </c>
      <c r="AX311" s="13" t="s">
        <v>75</v>
      </c>
      <c r="AY311" s="258" t="s">
        <v>128</v>
      </c>
    </row>
    <row r="312" s="15" customFormat="1">
      <c r="A312" s="15"/>
      <c r="B312" s="270"/>
      <c r="C312" s="271"/>
      <c r="D312" s="249" t="s">
        <v>151</v>
      </c>
      <c r="E312" s="272" t="s">
        <v>1</v>
      </c>
      <c r="F312" s="273" t="s">
        <v>259</v>
      </c>
      <c r="G312" s="271"/>
      <c r="H312" s="272" t="s">
        <v>1</v>
      </c>
      <c r="I312" s="274"/>
      <c r="J312" s="271"/>
      <c r="K312" s="271"/>
      <c r="L312" s="275"/>
      <c r="M312" s="276"/>
      <c r="N312" s="277"/>
      <c r="O312" s="277"/>
      <c r="P312" s="277"/>
      <c r="Q312" s="277"/>
      <c r="R312" s="277"/>
      <c r="S312" s="277"/>
      <c r="T312" s="278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9" t="s">
        <v>151</v>
      </c>
      <c r="AU312" s="279" t="s">
        <v>106</v>
      </c>
      <c r="AV312" s="15" t="s">
        <v>80</v>
      </c>
      <c r="AW312" s="15" t="s">
        <v>31</v>
      </c>
      <c r="AX312" s="15" t="s">
        <v>75</v>
      </c>
      <c r="AY312" s="279" t="s">
        <v>128</v>
      </c>
    </row>
    <row r="313" s="13" customFormat="1">
      <c r="A313" s="13"/>
      <c r="B313" s="247"/>
      <c r="C313" s="248"/>
      <c r="D313" s="249" t="s">
        <v>151</v>
      </c>
      <c r="E313" s="250" t="s">
        <v>1</v>
      </c>
      <c r="F313" s="251" t="s">
        <v>400</v>
      </c>
      <c r="G313" s="248"/>
      <c r="H313" s="252">
        <v>47.119999999999997</v>
      </c>
      <c r="I313" s="253"/>
      <c r="J313" s="248"/>
      <c r="K313" s="248"/>
      <c r="L313" s="254"/>
      <c r="M313" s="255"/>
      <c r="N313" s="256"/>
      <c r="O313" s="256"/>
      <c r="P313" s="256"/>
      <c r="Q313" s="256"/>
      <c r="R313" s="256"/>
      <c r="S313" s="256"/>
      <c r="T313" s="25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8" t="s">
        <v>151</v>
      </c>
      <c r="AU313" s="258" t="s">
        <v>106</v>
      </c>
      <c r="AV313" s="13" t="s">
        <v>106</v>
      </c>
      <c r="AW313" s="13" t="s">
        <v>31</v>
      </c>
      <c r="AX313" s="13" t="s">
        <v>75</v>
      </c>
      <c r="AY313" s="258" t="s">
        <v>128</v>
      </c>
    </row>
    <row r="314" s="15" customFormat="1">
      <c r="A314" s="15"/>
      <c r="B314" s="270"/>
      <c r="C314" s="271"/>
      <c r="D314" s="249" t="s">
        <v>151</v>
      </c>
      <c r="E314" s="272" t="s">
        <v>1</v>
      </c>
      <c r="F314" s="273" t="s">
        <v>261</v>
      </c>
      <c r="G314" s="271"/>
      <c r="H314" s="272" t="s">
        <v>1</v>
      </c>
      <c r="I314" s="274"/>
      <c r="J314" s="271"/>
      <c r="K314" s="271"/>
      <c r="L314" s="275"/>
      <c r="M314" s="276"/>
      <c r="N314" s="277"/>
      <c r="O314" s="277"/>
      <c r="P314" s="277"/>
      <c r="Q314" s="277"/>
      <c r="R314" s="277"/>
      <c r="S314" s="277"/>
      <c r="T314" s="278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79" t="s">
        <v>151</v>
      </c>
      <c r="AU314" s="279" t="s">
        <v>106</v>
      </c>
      <c r="AV314" s="15" t="s">
        <v>80</v>
      </c>
      <c r="AW314" s="15" t="s">
        <v>31</v>
      </c>
      <c r="AX314" s="15" t="s">
        <v>75</v>
      </c>
      <c r="AY314" s="279" t="s">
        <v>128</v>
      </c>
    </row>
    <row r="315" s="13" customFormat="1">
      <c r="A315" s="13"/>
      <c r="B315" s="247"/>
      <c r="C315" s="248"/>
      <c r="D315" s="249" t="s">
        <v>151</v>
      </c>
      <c r="E315" s="250" t="s">
        <v>1</v>
      </c>
      <c r="F315" s="251" t="s">
        <v>401</v>
      </c>
      <c r="G315" s="248"/>
      <c r="H315" s="252">
        <v>90.599999999999994</v>
      </c>
      <c r="I315" s="253"/>
      <c r="J315" s="248"/>
      <c r="K315" s="248"/>
      <c r="L315" s="254"/>
      <c r="M315" s="255"/>
      <c r="N315" s="256"/>
      <c r="O315" s="256"/>
      <c r="P315" s="256"/>
      <c r="Q315" s="256"/>
      <c r="R315" s="256"/>
      <c r="S315" s="256"/>
      <c r="T315" s="25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8" t="s">
        <v>151</v>
      </c>
      <c r="AU315" s="258" t="s">
        <v>106</v>
      </c>
      <c r="AV315" s="13" t="s">
        <v>106</v>
      </c>
      <c r="AW315" s="13" t="s">
        <v>31</v>
      </c>
      <c r="AX315" s="13" t="s">
        <v>75</v>
      </c>
      <c r="AY315" s="258" t="s">
        <v>128</v>
      </c>
    </row>
    <row r="316" s="15" customFormat="1">
      <c r="A316" s="15"/>
      <c r="B316" s="270"/>
      <c r="C316" s="271"/>
      <c r="D316" s="249" t="s">
        <v>151</v>
      </c>
      <c r="E316" s="272" t="s">
        <v>1</v>
      </c>
      <c r="F316" s="273" t="s">
        <v>263</v>
      </c>
      <c r="G316" s="271"/>
      <c r="H316" s="272" t="s">
        <v>1</v>
      </c>
      <c r="I316" s="274"/>
      <c r="J316" s="271"/>
      <c r="K316" s="271"/>
      <c r="L316" s="275"/>
      <c r="M316" s="276"/>
      <c r="N316" s="277"/>
      <c r="O316" s="277"/>
      <c r="P316" s="277"/>
      <c r="Q316" s="277"/>
      <c r="R316" s="277"/>
      <c r="S316" s="277"/>
      <c r="T316" s="278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9" t="s">
        <v>151</v>
      </c>
      <c r="AU316" s="279" t="s">
        <v>106</v>
      </c>
      <c r="AV316" s="15" t="s">
        <v>80</v>
      </c>
      <c r="AW316" s="15" t="s">
        <v>31</v>
      </c>
      <c r="AX316" s="15" t="s">
        <v>75</v>
      </c>
      <c r="AY316" s="279" t="s">
        <v>128</v>
      </c>
    </row>
    <row r="317" s="13" customFormat="1">
      <c r="A317" s="13"/>
      <c r="B317" s="247"/>
      <c r="C317" s="248"/>
      <c r="D317" s="249" t="s">
        <v>151</v>
      </c>
      <c r="E317" s="250" t="s">
        <v>1</v>
      </c>
      <c r="F317" s="251" t="s">
        <v>402</v>
      </c>
      <c r="G317" s="248"/>
      <c r="H317" s="252">
        <v>23.559999999999999</v>
      </c>
      <c r="I317" s="253"/>
      <c r="J317" s="248"/>
      <c r="K317" s="248"/>
      <c r="L317" s="254"/>
      <c r="M317" s="255"/>
      <c r="N317" s="256"/>
      <c r="O317" s="256"/>
      <c r="P317" s="256"/>
      <c r="Q317" s="256"/>
      <c r="R317" s="256"/>
      <c r="S317" s="256"/>
      <c r="T317" s="25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8" t="s">
        <v>151</v>
      </c>
      <c r="AU317" s="258" t="s">
        <v>106</v>
      </c>
      <c r="AV317" s="13" t="s">
        <v>106</v>
      </c>
      <c r="AW317" s="13" t="s">
        <v>31</v>
      </c>
      <c r="AX317" s="13" t="s">
        <v>75</v>
      </c>
      <c r="AY317" s="258" t="s">
        <v>128</v>
      </c>
    </row>
    <row r="318" s="15" customFormat="1">
      <c r="A318" s="15"/>
      <c r="B318" s="270"/>
      <c r="C318" s="271"/>
      <c r="D318" s="249" t="s">
        <v>151</v>
      </c>
      <c r="E318" s="272" t="s">
        <v>1</v>
      </c>
      <c r="F318" s="273" t="s">
        <v>265</v>
      </c>
      <c r="G318" s="271"/>
      <c r="H318" s="272" t="s">
        <v>1</v>
      </c>
      <c r="I318" s="274"/>
      <c r="J318" s="271"/>
      <c r="K318" s="271"/>
      <c r="L318" s="275"/>
      <c r="M318" s="276"/>
      <c r="N318" s="277"/>
      <c r="O318" s="277"/>
      <c r="P318" s="277"/>
      <c r="Q318" s="277"/>
      <c r="R318" s="277"/>
      <c r="S318" s="277"/>
      <c r="T318" s="278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9" t="s">
        <v>151</v>
      </c>
      <c r="AU318" s="279" t="s">
        <v>106</v>
      </c>
      <c r="AV318" s="15" t="s">
        <v>80</v>
      </c>
      <c r="AW318" s="15" t="s">
        <v>31</v>
      </c>
      <c r="AX318" s="15" t="s">
        <v>75</v>
      </c>
      <c r="AY318" s="279" t="s">
        <v>128</v>
      </c>
    </row>
    <row r="319" s="13" customFormat="1">
      <c r="A319" s="13"/>
      <c r="B319" s="247"/>
      <c r="C319" s="248"/>
      <c r="D319" s="249" t="s">
        <v>151</v>
      </c>
      <c r="E319" s="250" t="s">
        <v>1</v>
      </c>
      <c r="F319" s="251" t="s">
        <v>403</v>
      </c>
      <c r="G319" s="248"/>
      <c r="H319" s="252">
        <v>33.280000000000001</v>
      </c>
      <c r="I319" s="253"/>
      <c r="J319" s="248"/>
      <c r="K319" s="248"/>
      <c r="L319" s="254"/>
      <c r="M319" s="255"/>
      <c r="N319" s="256"/>
      <c r="O319" s="256"/>
      <c r="P319" s="256"/>
      <c r="Q319" s="256"/>
      <c r="R319" s="256"/>
      <c r="S319" s="256"/>
      <c r="T319" s="25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8" t="s">
        <v>151</v>
      </c>
      <c r="AU319" s="258" t="s">
        <v>106</v>
      </c>
      <c r="AV319" s="13" t="s">
        <v>106</v>
      </c>
      <c r="AW319" s="13" t="s">
        <v>31</v>
      </c>
      <c r="AX319" s="13" t="s">
        <v>75</v>
      </c>
      <c r="AY319" s="258" t="s">
        <v>128</v>
      </c>
    </row>
    <row r="320" s="15" customFormat="1">
      <c r="A320" s="15"/>
      <c r="B320" s="270"/>
      <c r="C320" s="271"/>
      <c r="D320" s="249" t="s">
        <v>151</v>
      </c>
      <c r="E320" s="272" t="s">
        <v>1</v>
      </c>
      <c r="F320" s="273" t="s">
        <v>271</v>
      </c>
      <c r="G320" s="271"/>
      <c r="H320" s="272" t="s">
        <v>1</v>
      </c>
      <c r="I320" s="274"/>
      <c r="J320" s="271"/>
      <c r="K320" s="271"/>
      <c r="L320" s="275"/>
      <c r="M320" s="276"/>
      <c r="N320" s="277"/>
      <c r="O320" s="277"/>
      <c r="P320" s="277"/>
      <c r="Q320" s="277"/>
      <c r="R320" s="277"/>
      <c r="S320" s="277"/>
      <c r="T320" s="278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79" t="s">
        <v>151</v>
      </c>
      <c r="AU320" s="279" t="s">
        <v>106</v>
      </c>
      <c r="AV320" s="15" t="s">
        <v>80</v>
      </c>
      <c r="AW320" s="15" t="s">
        <v>31</v>
      </c>
      <c r="AX320" s="15" t="s">
        <v>75</v>
      </c>
      <c r="AY320" s="279" t="s">
        <v>128</v>
      </c>
    </row>
    <row r="321" s="13" customFormat="1">
      <c r="A321" s="13"/>
      <c r="B321" s="247"/>
      <c r="C321" s="248"/>
      <c r="D321" s="249" t="s">
        <v>151</v>
      </c>
      <c r="E321" s="250" t="s">
        <v>1</v>
      </c>
      <c r="F321" s="251" t="s">
        <v>404</v>
      </c>
      <c r="G321" s="248"/>
      <c r="H321" s="252">
        <v>56.700000000000003</v>
      </c>
      <c r="I321" s="253"/>
      <c r="J321" s="248"/>
      <c r="K321" s="248"/>
      <c r="L321" s="254"/>
      <c r="M321" s="255"/>
      <c r="N321" s="256"/>
      <c r="O321" s="256"/>
      <c r="P321" s="256"/>
      <c r="Q321" s="256"/>
      <c r="R321" s="256"/>
      <c r="S321" s="256"/>
      <c r="T321" s="25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8" t="s">
        <v>151</v>
      </c>
      <c r="AU321" s="258" t="s">
        <v>106</v>
      </c>
      <c r="AV321" s="13" t="s">
        <v>106</v>
      </c>
      <c r="AW321" s="13" t="s">
        <v>31</v>
      </c>
      <c r="AX321" s="13" t="s">
        <v>75</v>
      </c>
      <c r="AY321" s="258" t="s">
        <v>128</v>
      </c>
    </row>
    <row r="322" s="15" customFormat="1">
      <c r="A322" s="15"/>
      <c r="B322" s="270"/>
      <c r="C322" s="271"/>
      <c r="D322" s="249" t="s">
        <v>151</v>
      </c>
      <c r="E322" s="272" t="s">
        <v>1</v>
      </c>
      <c r="F322" s="273" t="s">
        <v>273</v>
      </c>
      <c r="G322" s="271"/>
      <c r="H322" s="272" t="s">
        <v>1</v>
      </c>
      <c r="I322" s="274"/>
      <c r="J322" s="271"/>
      <c r="K322" s="271"/>
      <c r="L322" s="275"/>
      <c r="M322" s="276"/>
      <c r="N322" s="277"/>
      <c r="O322" s="277"/>
      <c r="P322" s="277"/>
      <c r="Q322" s="277"/>
      <c r="R322" s="277"/>
      <c r="S322" s="277"/>
      <c r="T322" s="278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9" t="s">
        <v>151</v>
      </c>
      <c r="AU322" s="279" t="s">
        <v>106</v>
      </c>
      <c r="AV322" s="15" t="s">
        <v>80</v>
      </c>
      <c r="AW322" s="15" t="s">
        <v>31</v>
      </c>
      <c r="AX322" s="15" t="s">
        <v>75</v>
      </c>
      <c r="AY322" s="279" t="s">
        <v>128</v>
      </c>
    </row>
    <row r="323" s="13" customFormat="1">
      <c r="A323" s="13"/>
      <c r="B323" s="247"/>
      <c r="C323" s="248"/>
      <c r="D323" s="249" t="s">
        <v>151</v>
      </c>
      <c r="E323" s="250" t="s">
        <v>1</v>
      </c>
      <c r="F323" s="251" t="s">
        <v>405</v>
      </c>
      <c r="G323" s="248"/>
      <c r="H323" s="252">
        <v>46.399999999999999</v>
      </c>
      <c r="I323" s="253"/>
      <c r="J323" s="248"/>
      <c r="K323" s="248"/>
      <c r="L323" s="254"/>
      <c r="M323" s="255"/>
      <c r="N323" s="256"/>
      <c r="O323" s="256"/>
      <c r="P323" s="256"/>
      <c r="Q323" s="256"/>
      <c r="R323" s="256"/>
      <c r="S323" s="256"/>
      <c r="T323" s="25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8" t="s">
        <v>151</v>
      </c>
      <c r="AU323" s="258" t="s">
        <v>106</v>
      </c>
      <c r="AV323" s="13" t="s">
        <v>106</v>
      </c>
      <c r="AW323" s="13" t="s">
        <v>31</v>
      </c>
      <c r="AX323" s="13" t="s">
        <v>75</v>
      </c>
      <c r="AY323" s="258" t="s">
        <v>128</v>
      </c>
    </row>
    <row r="324" s="15" customFormat="1">
      <c r="A324" s="15"/>
      <c r="B324" s="270"/>
      <c r="C324" s="271"/>
      <c r="D324" s="249" t="s">
        <v>151</v>
      </c>
      <c r="E324" s="272" t="s">
        <v>1</v>
      </c>
      <c r="F324" s="273" t="s">
        <v>275</v>
      </c>
      <c r="G324" s="271"/>
      <c r="H324" s="272" t="s">
        <v>1</v>
      </c>
      <c r="I324" s="274"/>
      <c r="J324" s="271"/>
      <c r="K324" s="271"/>
      <c r="L324" s="275"/>
      <c r="M324" s="276"/>
      <c r="N324" s="277"/>
      <c r="O324" s="277"/>
      <c r="P324" s="277"/>
      <c r="Q324" s="277"/>
      <c r="R324" s="277"/>
      <c r="S324" s="277"/>
      <c r="T324" s="278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9" t="s">
        <v>151</v>
      </c>
      <c r="AU324" s="279" t="s">
        <v>106</v>
      </c>
      <c r="AV324" s="15" t="s">
        <v>80</v>
      </c>
      <c r="AW324" s="15" t="s">
        <v>31</v>
      </c>
      <c r="AX324" s="15" t="s">
        <v>75</v>
      </c>
      <c r="AY324" s="279" t="s">
        <v>128</v>
      </c>
    </row>
    <row r="325" s="13" customFormat="1">
      <c r="A325" s="13"/>
      <c r="B325" s="247"/>
      <c r="C325" s="248"/>
      <c r="D325" s="249" t="s">
        <v>151</v>
      </c>
      <c r="E325" s="250" t="s">
        <v>1</v>
      </c>
      <c r="F325" s="251" t="s">
        <v>406</v>
      </c>
      <c r="G325" s="248"/>
      <c r="H325" s="252">
        <v>12.800000000000001</v>
      </c>
      <c r="I325" s="253"/>
      <c r="J325" s="248"/>
      <c r="K325" s="248"/>
      <c r="L325" s="254"/>
      <c r="M325" s="255"/>
      <c r="N325" s="256"/>
      <c r="O325" s="256"/>
      <c r="P325" s="256"/>
      <c r="Q325" s="256"/>
      <c r="R325" s="256"/>
      <c r="S325" s="256"/>
      <c r="T325" s="25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8" t="s">
        <v>151</v>
      </c>
      <c r="AU325" s="258" t="s">
        <v>106</v>
      </c>
      <c r="AV325" s="13" t="s">
        <v>106</v>
      </c>
      <c r="AW325" s="13" t="s">
        <v>31</v>
      </c>
      <c r="AX325" s="13" t="s">
        <v>75</v>
      </c>
      <c r="AY325" s="258" t="s">
        <v>128</v>
      </c>
    </row>
    <row r="326" s="15" customFormat="1">
      <c r="A326" s="15"/>
      <c r="B326" s="270"/>
      <c r="C326" s="271"/>
      <c r="D326" s="249" t="s">
        <v>151</v>
      </c>
      <c r="E326" s="272" t="s">
        <v>1</v>
      </c>
      <c r="F326" s="273" t="s">
        <v>281</v>
      </c>
      <c r="G326" s="271"/>
      <c r="H326" s="272" t="s">
        <v>1</v>
      </c>
      <c r="I326" s="274"/>
      <c r="J326" s="271"/>
      <c r="K326" s="271"/>
      <c r="L326" s="275"/>
      <c r="M326" s="276"/>
      <c r="N326" s="277"/>
      <c r="O326" s="277"/>
      <c r="P326" s="277"/>
      <c r="Q326" s="277"/>
      <c r="R326" s="277"/>
      <c r="S326" s="277"/>
      <c r="T326" s="278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9" t="s">
        <v>151</v>
      </c>
      <c r="AU326" s="279" t="s">
        <v>106</v>
      </c>
      <c r="AV326" s="15" t="s">
        <v>80</v>
      </c>
      <c r="AW326" s="15" t="s">
        <v>31</v>
      </c>
      <c r="AX326" s="15" t="s">
        <v>75</v>
      </c>
      <c r="AY326" s="279" t="s">
        <v>128</v>
      </c>
    </row>
    <row r="327" s="13" customFormat="1">
      <c r="A327" s="13"/>
      <c r="B327" s="247"/>
      <c r="C327" s="248"/>
      <c r="D327" s="249" t="s">
        <v>151</v>
      </c>
      <c r="E327" s="250" t="s">
        <v>1</v>
      </c>
      <c r="F327" s="251" t="s">
        <v>407</v>
      </c>
      <c r="G327" s="248"/>
      <c r="H327" s="252">
        <v>64.319999999999993</v>
      </c>
      <c r="I327" s="253"/>
      <c r="J327" s="248"/>
      <c r="K327" s="248"/>
      <c r="L327" s="254"/>
      <c r="M327" s="255"/>
      <c r="N327" s="256"/>
      <c r="O327" s="256"/>
      <c r="P327" s="256"/>
      <c r="Q327" s="256"/>
      <c r="R327" s="256"/>
      <c r="S327" s="256"/>
      <c r="T327" s="25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8" t="s">
        <v>151</v>
      </c>
      <c r="AU327" s="258" t="s">
        <v>106</v>
      </c>
      <c r="AV327" s="13" t="s">
        <v>106</v>
      </c>
      <c r="AW327" s="13" t="s">
        <v>31</v>
      </c>
      <c r="AX327" s="13" t="s">
        <v>75</v>
      </c>
      <c r="AY327" s="258" t="s">
        <v>128</v>
      </c>
    </row>
    <row r="328" s="15" customFormat="1">
      <c r="A328" s="15"/>
      <c r="B328" s="270"/>
      <c r="C328" s="271"/>
      <c r="D328" s="249" t="s">
        <v>151</v>
      </c>
      <c r="E328" s="272" t="s">
        <v>1</v>
      </c>
      <c r="F328" s="273" t="s">
        <v>283</v>
      </c>
      <c r="G328" s="271"/>
      <c r="H328" s="272" t="s">
        <v>1</v>
      </c>
      <c r="I328" s="274"/>
      <c r="J328" s="271"/>
      <c r="K328" s="271"/>
      <c r="L328" s="275"/>
      <c r="M328" s="276"/>
      <c r="N328" s="277"/>
      <c r="O328" s="277"/>
      <c r="P328" s="277"/>
      <c r="Q328" s="277"/>
      <c r="R328" s="277"/>
      <c r="S328" s="277"/>
      <c r="T328" s="278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9" t="s">
        <v>151</v>
      </c>
      <c r="AU328" s="279" t="s">
        <v>106</v>
      </c>
      <c r="AV328" s="15" t="s">
        <v>80</v>
      </c>
      <c r="AW328" s="15" t="s">
        <v>31</v>
      </c>
      <c r="AX328" s="15" t="s">
        <v>75</v>
      </c>
      <c r="AY328" s="279" t="s">
        <v>128</v>
      </c>
    </row>
    <row r="329" s="13" customFormat="1">
      <c r="A329" s="13"/>
      <c r="B329" s="247"/>
      <c r="C329" s="248"/>
      <c r="D329" s="249" t="s">
        <v>151</v>
      </c>
      <c r="E329" s="250" t="s">
        <v>1</v>
      </c>
      <c r="F329" s="251" t="s">
        <v>408</v>
      </c>
      <c r="G329" s="248"/>
      <c r="H329" s="252">
        <v>57.200000000000003</v>
      </c>
      <c r="I329" s="253"/>
      <c r="J329" s="248"/>
      <c r="K329" s="248"/>
      <c r="L329" s="254"/>
      <c r="M329" s="255"/>
      <c r="N329" s="256"/>
      <c r="O329" s="256"/>
      <c r="P329" s="256"/>
      <c r="Q329" s="256"/>
      <c r="R329" s="256"/>
      <c r="S329" s="256"/>
      <c r="T329" s="25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8" t="s">
        <v>151</v>
      </c>
      <c r="AU329" s="258" t="s">
        <v>106</v>
      </c>
      <c r="AV329" s="13" t="s">
        <v>106</v>
      </c>
      <c r="AW329" s="13" t="s">
        <v>31</v>
      </c>
      <c r="AX329" s="13" t="s">
        <v>75</v>
      </c>
      <c r="AY329" s="258" t="s">
        <v>128</v>
      </c>
    </row>
    <row r="330" s="15" customFormat="1">
      <c r="A330" s="15"/>
      <c r="B330" s="270"/>
      <c r="C330" s="271"/>
      <c r="D330" s="249" t="s">
        <v>151</v>
      </c>
      <c r="E330" s="272" t="s">
        <v>1</v>
      </c>
      <c r="F330" s="273" t="s">
        <v>320</v>
      </c>
      <c r="G330" s="271"/>
      <c r="H330" s="272" t="s">
        <v>1</v>
      </c>
      <c r="I330" s="274"/>
      <c r="J330" s="271"/>
      <c r="K330" s="271"/>
      <c r="L330" s="275"/>
      <c r="M330" s="276"/>
      <c r="N330" s="277"/>
      <c r="O330" s="277"/>
      <c r="P330" s="277"/>
      <c r="Q330" s="277"/>
      <c r="R330" s="277"/>
      <c r="S330" s="277"/>
      <c r="T330" s="278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9" t="s">
        <v>151</v>
      </c>
      <c r="AU330" s="279" t="s">
        <v>106</v>
      </c>
      <c r="AV330" s="15" t="s">
        <v>80</v>
      </c>
      <c r="AW330" s="15" t="s">
        <v>31</v>
      </c>
      <c r="AX330" s="15" t="s">
        <v>75</v>
      </c>
      <c r="AY330" s="279" t="s">
        <v>128</v>
      </c>
    </row>
    <row r="331" s="13" customFormat="1">
      <c r="A331" s="13"/>
      <c r="B331" s="247"/>
      <c r="C331" s="248"/>
      <c r="D331" s="249" t="s">
        <v>151</v>
      </c>
      <c r="E331" s="250" t="s">
        <v>1</v>
      </c>
      <c r="F331" s="251" t="s">
        <v>409</v>
      </c>
      <c r="G331" s="248"/>
      <c r="H331" s="252">
        <v>57.728000000000002</v>
      </c>
      <c r="I331" s="253"/>
      <c r="J331" s="248"/>
      <c r="K331" s="248"/>
      <c r="L331" s="254"/>
      <c r="M331" s="255"/>
      <c r="N331" s="256"/>
      <c r="O331" s="256"/>
      <c r="P331" s="256"/>
      <c r="Q331" s="256"/>
      <c r="R331" s="256"/>
      <c r="S331" s="256"/>
      <c r="T331" s="25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8" t="s">
        <v>151</v>
      </c>
      <c r="AU331" s="258" t="s">
        <v>106</v>
      </c>
      <c r="AV331" s="13" t="s">
        <v>106</v>
      </c>
      <c r="AW331" s="13" t="s">
        <v>31</v>
      </c>
      <c r="AX331" s="13" t="s">
        <v>75</v>
      </c>
      <c r="AY331" s="258" t="s">
        <v>128</v>
      </c>
    </row>
    <row r="332" s="13" customFormat="1">
      <c r="A332" s="13"/>
      <c r="B332" s="247"/>
      <c r="C332" s="248"/>
      <c r="D332" s="249" t="s">
        <v>151</v>
      </c>
      <c r="E332" s="250" t="s">
        <v>1</v>
      </c>
      <c r="F332" s="251" t="s">
        <v>410</v>
      </c>
      <c r="G332" s="248"/>
      <c r="H332" s="252">
        <v>32</v>
      </c>
      <c r="I332" s="253"/>
      <c r="J332" s="248"/>
      <c r="K332" s="248"/>
      <c r="L332" s="254"/>
      <c r="M332" s="255"/>
      <c r="N332" s="256"/>
      <c r="O332" s="256"/>
      <c r="P332" s="256"/>
      <c r="Q332" s="256"/>
      <c r="R332" s="256"/>
      <c r="S332" s="256"/>
      <c r="T332" s="25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8" t="s">
        <v>151</v>
      </c>
      <c r="AU332" s="258" t="s">
        <v>106</v>
      </c>
      <c r="AV332" s="13" t="s">
        <v>106</v>
      </c>
      <c r="AW332" s="13" t="s">
        <v>31</v>
      </c>
      <c r="AX332" s="13" t="s">
        <v>75</v>
      </c>
      <c r="AY332" s="258" t="s">
        <v>128</v>
      </c>
    </row>
    <row r="333" s="13" customFormat="1">
      <c r="A333" s="13"/>
      <c r="B333" s="247"/>
      <c r="C333" s="248"/>
      <c r="D333" s="249" t="s">
        <v>151</v>
      </c>
      <c r="E333" s="250" t="s">
        <v>1</v>
      </c>
      <c r="F333" s="251" t="s">
        <v>411</v>
      </c>
      <c r="G333" s="248"/>
      <c r="H333" s="252">
        <v>71.680000000000007</v>
      </c>
      <c r="I333" s="253"/>
      <c r="J333" s="248"/>
      <c r="K333" s="248"/>
      <c r="L333" s="254"/>
      <c r="M333" s="255"/>
      <c r="N333" s="256"/>
      <c r="O333" s="256"/>
      <c r="P333" s="256"/>
      <c r="Q333" s="256"/>
      <c r="R333" s="256"/>
      <c r="S333" s="256"/>
      <c r="T333" s="25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8" t="s">
        <v>151</v>
      </c>
      <c r="AU333" s="258" t="s">
        <v>106</v>
      </c>
      <c r="AV333" s="13" t="s">
        <v>106</v>
      </c>
      <c r="AW333" s="13" t="s">
        <v>31</v>
      </c>
      <c r="AX333" s="13" t="s">
        <v>75</v>
      </c>
      <c r="AY333" s="258" t="s">
        <v>128</v>
      </c>
    </row>
    <row r="334" s="15" customFormat="1">
      <c r="A334" s="15"/>
      <c r="B334" s="270"/>
      <c r="C334" s="271"/>
      <c r="D334" s="249" t="s">
        <v>151</v>
      </c>
      <c r="E334" s="272" t="s">
        <v>1</v>
      </c>
      <c r="F334" s="273" t="s">
        <v>324</v>
      </c>
      <c r="G334" s="271"/>
      <c r="H334" s="272" t="s">
        <v>1</v>
      </c>
      <c r="I334" s="274"/>
      <c r="J334" s="271"/>
      <c r="K334" s="271"/>
      <c r="L334" s="275"/>
      <c r="M334" s="276"/>
      <c r="N334" s="277"/>
      <c r="O334" s="277"/>
      <c r="P334" s="277"/>
      <c r="Q334" s="277"/>
      <c r="R334" s="277"/>
      <c r="S334" s="277"/>
      <c r="T334" s="278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9" t="s">
        <v>151</v>
      </c>
      <c r="AU334" s="279" t="s">
        <v>106</v>
      </c>
      <c r="AV334" s="15" t="s">
        <v>80</v>
      </c>
      <c r="AW334" s="15" t="s">
        <v>31</v>
      </c>
      <c r="AX334" s="15" t="s">
        <v>75</v>
      </c>
      <c r="AY334" s="279" t="s">
        <v>128</v>
      </c>
    </row>
    <row r="335" s="13" customFormat="1">
      <c r="A335" s="13"/>
      <c r="B335" s="247"/>
      <c r="C335" s="248"/>
      <c r="D335" s="249" t="s">
        <v>151</v>
      </c>
      <c r="E335" s="250" t="s">
        <v>1</v>
      </c>
      <c r="F335" s="251" t="s">
        <v>412</v>
      </c>
      <c r="G335" s="248"/>
      <c r="H335" s="252">
        <v>50.700000000000003</v>
      </c>
      <c r="I335" s="253"/>
      <c r="J335" s="248"/>
      <c r="K335" s="248"/>
      <c r="L335" s="254"/>
      <c r="M335" s="255"/>
      <c r="N335" s="256"/>
      <c r="O335" s="256"/>
      <c r="P335" s="256"/>
      <c r="Q335" s="256"/>
      <c r="R335" s="256"/>
      <c r="S335" s="256"/>
      <c r="T335" s="25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8" t="s">
        <v>151</v>
      </c>
      <c r="AU335" s="258" t="s">
        <v>106</v>
      </c>
      <c r="AV335" s="13" t="s">
        <v>106</v>
      </c>
      <c r="AW335" s="13" t="s">
        <v>31</v>
      </c>
      <c r="AX335" s="13" t="s">
        <v>75</v>
      </c>
      <c r="AY335" s="258" t="s">
        <v>128</v>
      </c>
    </row>
    <row r="336" s="15" customFormat="1">
      <c r="A336" s="15"/>
      <c r="B336" s="270"/>
      <c r="C336" s="271"/>
      <c r="D336" s="249" t="s">
        <v>151</v>
      </c>
      <c r="E336" s="272" t="s">
        <v>1</v>
      </c>
      <c r="F336" s="273" t="s">
        <v>338</v>
      </c>
      <c r="G336" s="271"/>
      <c r="H336" s="272" t="s">
        <v>1</v>
      </c>
      <c r="I336" s="274"/>
      <c r="J336" s="271"/>
      <c r="K336" s="271"/>
      <c r="L336" s="275"/>
      <c r="M336" s="276"/>
      <c r="N336" s="277"/>
      <c r="O336" s="277"/>
      <c r="P336" s="277"/>
      <c r="Q336" s="277"/>
      <c r="R336" s="277"/>
      <c r="S336" s="277"/>
      <c r="T336" s="278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79" t="s">
        <v>151</v>
      </c>
      <c r="AU336" s="279" t="s">
        <v>106</v>
      </c>
      <c r="AV336" s="15" t="s">
        <v>80</v>
      </c>
      <c r="AW336" s="15" t="s">
        <v>31</v>
      </c>
      <c r="AX336" s="15" t="s">
        <v>75</v>
      </c>
      <c r="AY336" s="279" t="s">
        <v>128</v>
      </c>
    </row>
    <row r="337" s="13" customFormat="1">
      <c r="A337" s="13"/>
      <c r="B337" s="247"/>
      <c r="C337" s="248"/>
      <c r="D337" s="249" t="s">
        <v>151</v>
      </c>
      <c r="E337" s="250" t="s">
        <v>1</v>
      </c>
      <c r="F337" s="251" t="s">
        <v>413</v>
      </c>
      <c r="G337" s="248"/>
      <c r="H337" s="252">
        <v>40.700000000000003</v>
      </c>
      <c r="I337" s="253"/>
      <c r="J337" s="248"/>
      <c r="K337" s="248"/>
      <c r="L337" s="254"/>
      <c r="M337" s="255"/>
      <c r="N337" s="256"/>
      <c r="O337" s="256"/>
      <c r="P337" s="256"/>
      <c r="Q337" s="256"/>
      <c r="R337" s="256"/>
      <c r="S337" s="256"/>
      <c r="T337" s="25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8" t="s">
        <v>151</v>
      </c>
      <c r="AU337" s="258" t="s">
        <v>106</v>
      </c>
      <c r="AV337" s="13" t="s">
        <v>106</v>
      </c>
      <c r="AW337" s="13" t="s">
        <v>31</v>
      </c>
      <c r="AX337" s="13" t="s">
        <v>75</v>
      </c>
      <c r="AY337" s="258" t="s">
        <v>128</v>
      </c>
    </row>
    <row r="338" s="15" customFormat="1">
      <c r="A338" s="15"/>
      <c r="B338" s="270"/>
      <c r="C338" s="271"/>
      <c r="D338" s="249" t="s">
        <v>151</v>
      </c>
      <c r="E338" s="272" t="s">
        <v>1</v>
      </c>
      <c r="F338" s="273" t="s">
        <v>414</v>
      </c>
      <c r="G338" s="271"/>
      <c r="H338" s="272" t="s">
        <v>1</v>
      </c>
      <c r="I338" s="274"/>
      <c r="J338" s="271"/>
      <c r="K338" s="271"/>
      <c r="L338" s="275"/>
      <c r="M338" s="276"/>
      <c r="N338" s="277"/>
      <c r="O338" s="277"/>
      <c r="P338" s="277"/>
      <c r="Q338" s="277"/>
      <c r="R338" s="277"/>
      <c r="S338" s="277"/>
      <c r="T338" s="278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9" t="s">
        <v>151</v>
      </c>
      <c r="AU338" s="279" t="s">
        <v>106</v>
      </c>
      <c r="AV338" s="15" t="s">
        <v>80</v>
      </c>
      <c r="AW338" s="15" t="s">
        <v>31</v>
      </c>
      <c r="AX338" s="15" t="s">
        <v>75</v>
      </c>
      <c r="AY338" s="279" t="s">
        <v>128</v>
      </c>
    </row>
    <row r="339" s="13" customFormat="1">
      <c r="A339" s="13"/>
      <c r="B339" s="247"/>
      <c r="C339" s="248"/>
      <c r="D339" s="249" t="s">
        <v>151</v>
      </c>
      <c r="E339" s="250" t="s">
        <v>1</v>
      </c>
      <c r="F339" s="251" t="s">
        <v>415</v>
      </c>
      <c r="G339" s="248"/>
      <c r="H339" s="252">
        <v>280.90800000000002</v>
      </c>
      <c r="I339" s="253"/>
      <c r="J339" s="248"/>
      <c r="K339" s="248"/>
      <c r="L339" s="254"/>
      <c r="M339" s="255"/>
      <c r="N339" s="256"/>
      <c r="O339" s="256"/>
      <c r="P339" s="256"/>
      <c r="Q339" s="256"/>
      <c r="R339" s="256"/>
      <c r="S339" s="256"/>
      <c r="T339" s="25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8" t="s">
        <v>151</v>
      </c>
      <c r="AU339" s="258" t="s">
        <v>106</v>
      </c>
      <c r="AV339" s="13" t="s">
        <v>106</v>
      </c>
      <c r="AW339" s="13" t="s">
        <v>31</v>
      </c>
      <c r="AX339" s="13" t="s">
        <v>75</v>
      </c>
      <c r="AY339" s="258" t="s">
        <v>128</v>
      </c>
    </row>
    <row r="340" s="15" customFormat="1">
      <c r="A340" s="15"/>
      <c r="B340" s="270"/>
      <c r="C340" s="271"/>
      <c r="D340" s="249" t="s">
        <v>151</v>
      </c>
      <c r="E340" s="272" t="s">
        <v>1</v>
      </c>
      <c r="F340" s="273" t="s">
        <v>233</v>
      </c>
      <c r="G340" s="271"/>
      <c r="H340" s="272" t="s">
        <v>1</v>
      </c>
      <c r="I340" s="274"/>
      <c r="J340" s="271"/>
      <c r="K340" s="271"/>
      <c r="L340" s="275"/>
      <c r="M340" s="276"/>
      <c r="N340" s="277"/>
      <c r="O340" s="277"/>
      <c r="P340" s="277"/>
      <c r="Q340" s="277"/>
      <c r="R340" s="277"/>
      <c r="S340" s="277"/>
      <c r="T340" s="278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9" t="s">
        <v>151</v>
      </c>
      <c r="AU340" s="279" t="s">
        <v>106</v>
      </c>
      <c r="AV340" s="15" t="s">
        <v>80</v>
      </c>
      <c r="AW340" s="15" t="s">
        <v>31</v>
      </c>
      <c r="AX340" s="15" t="s">
        <v>75</v>
      </c>
      <c r="AY340" s="279" t="s">
        <v>128</v>
      </c>
    </row>
    <row r="341" s="13" customFormat="1">
      <c r="A341" s="13"/>
      <c r="B341" s="247"/>
      <c r="C341" s="248"/>
      <c r="D341" s="249" t="s">
        <v>151</v>
      </c>
      <c r="E341" s="250" t="s">
        <v>1</v>
      </c>
      <c r="F341" s="251" t="s">
        <v>416</v>
      </c>
      <c r="G341" s="248"/>
      <c r="H341" s="252">
        <v>57.375</v>
      </c>
      <c r="I341" s="253"/>
      <c r="J341" s="248"/>
      <c r="K341" s="248"/>
      <c r="L341" s="254"/>
      <c r="M341" s="255"/>
      <c r="N341" s="256"/>
      <c r="O341" s="256"/>
      <c r="P341" s="256"/>
      <c r="Q341" s="256"/>
      <c r="R341" s="256"/>
      <c r="S341" s="256"/>
      <c r="T341" s="25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8" t="s">
        <v>151</v>
      </c>
      <c r="AU341" s="258" t="s">
        <v>106</v>
      </c>
      <c r="AV341" s="13" t="s">
        <v>106</v>
      </c>
      <c r="AW341" s="13" t="s">
        <v>31</v>
      </c>
      <c r="AX341" s="13" t="s">
        <v>75</v>
      </c>
      <c r="AY341" s="258" t="s">
        <v>128</v>
      </c>
    </row>
    <row r="342" s="14" customFormat="1">
      <c r="A342" s="14"/>
      <c r="B342" s="259"/>
      <c r="C342" s="260"/>
      <c r="D342" s="249" t="s">
        <v>151</v>
      </c>
      <c r="E342" s="261" t="s">
        <v>1</v>
      </c>
      <c r="F342" s="262" t="s">
        <v>154</v>
      </c>
      <c r="G342" s="260"/>
      <c r="H342" s="263">
        <v>1112.3710000000001</v>
      </c>
      <c r="I342" s="264"/>
      <c r="J342" s="260"/>
      <c r="K342" s="260"/>
      <c r="L342" s="265"/>
      <c r="M342" s="266"/>
      <c r="N342" s="267"/>
      <c r="O342" s="267"/>
      <c r="P342" s="267"/>
      <c r="Q342" s="267"/>
      <c r="R342" s="267"/>
      <c r="S342" s="267"/>
      <c r="T342" s="268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9" t="s">
        <v>151</v>
      </c>
      <c r="AU342" s="269" t="s">
        <v>106</v>
      </c>
      <c r="AV342" s="14" t="s">
        <v>134</v>
      </c>
      <c r="AW342" s="14" t="s">
        <v>31</v>
      </c>
      <c r="AX342" s="14" t="s">
        <v>80</v>
      </c>
      <c r="AY342" s="269" t="s">
        <v>128</v>
      </c>
    </row>
    <row r="343" s="12" customFormat="1" ht="25.92" customHeight="1">
      <c r="A343" s="12"/>
      <c r="B343" s="217"/>
      <c r="C343" s="218"/>
      <c r="D343" s="219" t="s">
        <v>74</v>
      </c>
      <c r="E343" s="220" t="s">
        <v>228</v>
      </c>
      <c r="F343" s="220" t="s">
        <v>417</v>
      </c>
      <c r="G343" s="218"/>
      <c r="H343" s="218"/>
      <c r="I343" s="221"/>
      <c r="J343" s="222">
        <f>BK343</f>
        <v>0</v>
      </c>
      <c r="K343" s="218"/>
      <c r="L343" s="223"/>
      <c r="M343" s="224"/>
      <c r="N343" s="225"/>
      <c r="O343" s="225"/>
      <c r="P343" s="226">
        <f>P344</f>
        <v>0</v>
      </c>
      <c r="Q343" s="225"/>
      <c r="R343" s="226">
        <f>R344</f>
        <v>0</v>
      </c>
      <c r="S343" s="225"/>
      <c r="T343" s="227">
        <f>T344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28" t="s">
        <v>139</v>
      </c>
      <c r="AT343" s="229" t="s">
        <v>74</v>
      </c>
      <c r="AU343" s="229" t="s">
        <v>75</v>
      </c>
      <c r="AY343" s="228" t="s">
        <v>128</v>
      </c>
      <c r="BK343" s="230">
        <f>BK344</f>
        <v>0</v>
      </c>
    </row>
    <row r="344" s="12" customFormat="1" ht="22.8" customHeight="1">
      <c r="A344" s="12"/>
      <c r="B344" s="217"/>
      <c r="C344" s="218"/>
      <c r="D344" s="219" t="s">
        <v>74</v>
      </c>
      <c r="E344" s="231" t="s">
        <v>418</v>
      </c>
      <c r="F344" s="231" t="s">
        <v>419</v>
      </c>
      <c r="G344" s="218"/>
      <c r="H344" s="218"/>
      <c r="I344" s="221"/>
      <c r="J344" s="232">
        <f>BK344</f>
        <v>0</v>
      </c>
      <c r="K344" s="218"/>
      <c r="L344" s="223"/>
      <c r="M344" s="224"/>
      <c r="N344" s="225"/>
      <c r="O344" s="225"/>
      <c r="P344" s="226">
        <f>SUM(P345:P346)</f>
        <v>0</v>
      </c>
      <c r="Q344" s="225"/>
      <c r="R344" s="226">
        <f>SUM(R345:R346)</f>
        <v>0</v>
      </c>
      <c r="S344" s="225"/>
      <c r="T344" s="227">
        <f>SUM(T345:T346)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28" t="s">
        <v>139</v>
      </c>
      <c r="AT344" s="229" t="s">
        <v>74</v>
      </c>
      <c r="AU344" s="229" t="s">
        <v>80</v>
      </c>
      <c r="AY344" s="228" t="s">
        <v>128</v>
      </c>
      <c r="BK344" s="230">
        <f>SUM(BK345:BK346)</f>
        <v>0</v>
      </c>
    </row>
    <row r="345" s="2" customFormat="1" ht="16.5" customHeight="1">
      <c r="A345" s="38"/>
      <c r="B345" s="39"/>
      <c r="C345" s="233" t="s">
        <v>420</v>
      </c>
      <c r="D345" s="233" t="s">
        <v>130</v>
      </c>
      <c r="E345" s="234" t="s">
        <v>421</v>
      </c>
      <c r="F345" s="235" t="s">
        <v>422</v>
      </c>
      <c r="G345" s="236" t="s">
        <v>423</v>
      </c>
      <c r="H345" s="237">
        <v>1</v>
      </c>
      <c r="I345" s="238"/>
      <c r="J345" s="239">
        <f>ROUND(I345*H345,2)</f>
        <v>0</v>
      </c>
      <c r="K345" s="240"/>
      <c r="L345" s="44"/>
      <c r="M345" s="241" t="s">
        <v>1</v>
      </c>
      <c r="N345" s="242" t="s">
        <v>41</v>
      </c>
      <c r="O345" s="92"/>
      <c r="P345" s="243">
        <f>O345*H345</f>
        <v>0</v>
      </c>
      <c r="Q345" s="243">
        <v>0</v>
      </c>
      <c r="R345" s="243">
        <f>Q345*H345</f>
        <v>0</v>
      </c>
      <c r="S345" s="243">
        <v>0</v>
      </c>
      <c r="T345" s="244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45" t="s">
        <v>424</v>
      </c>
      <c r="AT345" s="245" t="s">
        <v>130</v>
      </c>
      <c r="AU345" s="245" t="s">
        <v>106</v>
      </c>
      <c r="AY345" s="17" t="s">
        <v>128</v>
      </c>
      <c r="BE345" s="246">
        <f>IF(N345="základná",J345,0)</f>
        <v>0</v>
      </c>
      <c r="BF345" s="246">
        <f>IF(N345="znížená",J345,0)</f>
        <v>0</v>
      </c>
      <c r="BG345" s="246">
        <f>IF(N345="zákl. prenesená",J345,0)</f>
        <v>0</v>
      </c>
      <c r="BH345" s="246">
        <f>IF(N345="zníž. prenesená",J345,0)</f>
        <v>0</v>
      </c>
      <c r="BI345" s="246">
        <f>IF(N345="nulová",J345,0)</f>
        <v>0</v>
      </c>
      <c r="BJ345" s="17" t="s">
        <v>106</v>
      </c>
      <c r="BK345" s="246">
        <f>ROUND(I345*H345,2)</f>
        <v>0</v>
      </c>
      <c r="BL345" s="17" t="s">
        <v>424</v>
      </c>
      <c r="BM345" s="245" t="s">
        <v>425</v>
      </c>
    </row>
    <row r="346" s="2" customFormat="1" ht="16.5" customHeight="1">
      <c r="A346" s="38"/>
      <c r="B346" s="39"/>
      <c r="C346" s="233" t="s">
        <v>426</v>
      </c>
      <c r="D346" s="233" t="s">
        <v>130</v>
      </c>
      <c r="E346" s="234" t="s">
        <v>427</v>
      </c>
      <c r="F346" s="235" t="s">
        <v>428</v>
      </c>
      <c r="G346" s="236" t="s">
        <v>423</v>
      </c>
      <c r="H346" s="237">
        <v>1</v>
      </c>
      <c r="I346" s="238"/>
      <c r="J346" s="239">
        <f>ROUND(I346*H346,2)</f>
        <v>0</v>
      </c>
      <c r="K346" s="240"/>
      <c r="L346" s="44"/>
      <c r="M346" s="241" t="s">
        <v>1</v>
      </c>
      <c r="N346" s="242" t="s">
        <v>41</v>
      </c>
      <c r="O346" s="92"/>
      <c r="P346" s="243">
        <f>O346*H346</f>
        <v>0</v>
      </c>
      <c r="Q346" s="243">
        <v>0</v>
      </c>
      <c r="R346" s="243">
        <f>Q346*H346</f>
        <v>0</v>
      </c>
      <c r="S346" s="243">
        <v>0</v>
      </c>
      <c r="T346" s="244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45" t="s">
        <v>424</v>
      </c>
      <c r="AT346" s="245" t="s">
        <v>130</v>
      </c>
      <c r="AU346" s="245" t="s">
        <v>106</v>
      </c>
      <c r="AY346" s="17" t="s">
        <v>128</v>
      </c>
      <c r="BE346" s="246">
        <f>IF(N346="základná",J346,0)</f>
        <v>0</v>
      </c>
      <c r="BF346" s="246">
        <f>IF(N346="znížená",J346,0)</f>
        <v>0</v>
      </c>
      <c r="BG346" s="246">
        <f>IF(N346="zákl. prenesená",J346,0)</f>
        <v>0</v>
      </c>
      <c r="BH346" s="246">
        <f>IF(N346="zníž. prenesená",J346,0)</f>
        <v>0</v>
      </c>
      <c r="BI346" s="246">
        <f>IF(N346="nulová",J346,0)</f>
        <v>0</v>
      </c>
      <c r="BJ346" s="17" t="s">
        <v>106</v>
      </c>
      <c r="BK346" s="246">
        <f>ROUND(I346*H346,2)</f>
        <v>0</v>
      </c>
      <c r="BL346" s="17" t="s">
        <v>424</v>
      </c>
      <c r="BM346" s="245" t="s">
        <v>429</v>
      </c>
    </row>
    <row r="347" s="12" customFormat="1" ht="25.92" customHeight="1">
      <c r="A347" s="12"/>
      <c r="B347" s="217"/>
      <c r="C347" s="218"/>
      <c r="D347" s="219" t="s">
        <v>74</v>
      </c>
      <c r="E347" s="220" t="s">
        <v>105</v>
      </c>
      <c r="F347" s="220" t="s">
        <v>430</v>
      </c>
      <c r="G347" s="218"/>
      <c r="H347" s="218"/>
      <c r="I347" s="221"/>
      <c r="J347" s="222">
        <f>BK347</f>
        <v>0</v>
      </c>
      <c r="K347" s="218"/>
      <c r="L347" s="223"/>
      <c r="M347" s="224"/>
      <c r="N347" s="225"/>
      <c r="O347" s="225"/>
      <c r="P347" s="226">
        <f>SUM(P348:P349)</f>
        <v>0</v>
      </c>
      <c r="Q347" s="225"/>
      <c r="R347" s="226">
        <f>SUM(R348:R349)</f>
        <v>0</v>
      </c>
      <c r="S347" s="225"/>
      <c r="T347" s="227">
        <f>SUM(T348:T349)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28" t="s">
        <v>147</v>
      </c>
      <c r="AT347" s="229" t="s">
        <v>74</v>
      </c>
      <c r="AU347" s="229" t="s">
        <v>75</v>
      </c>
      <c r="AY347" s="228" t="s">
        <v>128</v>
      </c>
      <c r="BK347" s="230">
        <f>SUM(BK348:BK349)</f>
        <v>0</v>
      </c>
    </row>
    <row r="348" s="2" customFormat="1" ht="16.5" customHeight="1">
      <c r="A348" s="38"/>
      <c r="B348" s="39"/>
      <c r="C348" s="233" t="s">
        <v>431</v>
      </c>
      <c r="D348" s="233" t="s">
        <v>130</v>
      </c>
      <c r="E348" s="234" t="s">
        <v>432</v>
      </c>
      <c r="F348" s="235" t="s">
        <v>433</v>
      </c>
      <c r="G348" s="236" t="s">
        <v>434</v>
      </c>
      <c r="H348" s="237">
        <v>1</v>
      </c>
      <c r="I348" s="238"/>
      <c r="J348" s="239">
        <f>ROUND(I348*H348,2)</f>
        <v>0</v>
      </c>
      <c r="K348" s="240"/>
      <c r="L348" s="44"/>
      <c r="M348" s="241" t="s">
        <v>1</v>
      </c>
      <c r="N348" s="242" t="s">
        <v>41</v>
      </c>
      <c r="O348" s="92"/>
      <c r="P348" s="243">
        <f>O348*H348</f>
        <v>0</v>
      </c>
      <c r="Q348" s="243">
        <v>0</v>
      </c>
      <c r="R348" s="243">
        <f>Q348*H348</f>
        <v>0</v>
      </c>
      <c r="S348" s="243">
        <v>0</v>
      </c>
      <c r="T348" s="244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45" t="s">
        <v>435</v>
      </c>
      <c r="AT348" s="245" t="s">
        <v>130</v>
      </c>
      <c r="AU348" s="245" t="s">
        <v>80</v>
      </c>
      <c r="AY348" s="17" t="s">
        <v>128</v>
      </c>
      <c r="BE348" s="246">
        <f>IF(N348="základná",J348,0)</f>
        <v>0</v>
      </c>
      <c r="BF348" s="246">
        <f>IF(N348="znížená",J348,0)</f>
        <v>0</v>
      </c>
      <c r="BG348" s="246">
        <f>IF(N348="zákl. prenesená",J348,0)</f>
        <v>0</v>
      </c>
      <c r="BH348" s="246">
        <f>IF(N348="zníž. prenesená",J348,0)</f>
        <v>0</v>
      </c>
      <c r="BI348" s="246">
        <f>IF(N348="nulová",J348,0)</f>
        <v>0</v>
      </c>
      <c r="BJ348" s="17" t="s">
        <v>106</v>
      </c>
      <c r="BK348" s="246">
        <f>ROUND(I348*H348,2)</f>
        <v>0</v>
      </c>
      <c r="BL348" s="17" t="s">
        <v>435</v>
      </c>
      <c r="BM348" s="245" t="s">
        <v>436</v>
      </c>
    </row>
    <row r="349" s="2" customFormat="1" ht="16.5" customHeight="1">
      <c r="A349" s="38"/>
      <c r="B349" s="39"/>
      <c r="C349" s="233" t="s">
        <v>437</v>
      </c>
      <c r="D349" s="233" t="s">
        <v>130</v>
      </c>
      <c r="E349" s="234" t="s">
        <v>438</v>
      </c>
      <c r="F349" s="235" t="s">
        <v>439</v>
      </c>
      <c r="G349" s="236" t="s">
        <v>434</v>
      </c>
      <c r="H349" s="237">
        <v>1</v>
      </c>
      <c r="I349" s="238"/>
      <c r="J349" s="239">
        <f>ROUND(I349*H349,2)</f>
        <v>0</v>
      </c>
      <c r="K349" s="240"/>
      <c r="L349" s="44"/>
      <c r="M349" s="292" t="s">
        <v>1</v>
      </c>
      <c r="N349" s="293" t="s">
        <v>41</v>
      </c>
      <c r="O349" s="294"/>
      <c r="P349" s="295">
        <f>O349*H349</f>
        <v>0</v>
      </c>
      <c r="Q349" s="295">
        <v>0</v>
      </c>
      <c r="R349" s="295">
        <f>Q349*H349</f>
        <v>0</v>
      </c>
      <c r="S349" s="295">
        <v>0</v>
      </c>
      <c r="T349" s="29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45" t="s">
        <v>435</v>
      </c>
      <c r="AT349" s="245" t="s">
        <v>130</v>
      </c>
      <c r="AU349" s="245" t="s">
        <v>80</v>
      </c>
      <c r="AY349" s="17" t="s">
        <v>128</v>
      </c>
      <c r="BE349" s="246">
        <f>IF(N349="základná",J349,0)</f>
        <v>0</v>
      </c>
      <c r="BF349" s="246">
        <f>IF(N349="znížená",J349,0)</f>
        <v>0</v>
      </c>
      <c r="BG349" s="246">
        <f>IF(N349="zákl. prenesená",J349,0)</f>
        <v>0</v>
      </c>
      <c r="BH349" s="246">
        <f>IF(N349="zníž. prenesená",J349,0)</f>
        <v>0</v>
      </c>
      <c r="BI349" s="246">
        <f>IF(N349="nulová",J349,0)</f>
        <v>0</v>
      </c>
      <c r="BJ349" s="17" t="s">
        <v>106</v>
      </c>
      <c r="BK349" s="246">
        <f>ROUND(I349*H349,2)</f>
        <v>0</v>
      </c>
      <c r="BL349" s="17" t="s">
        <v>435</v>
      </c>
      <c r="BM349" s="245" t="s">
        <v>440</v>
      </c>
    </row>
    <row r="350" s="2" customFormat="1" ht="6.96" customHeight="1">
      <c r="A350" s="38"/>
      <c r="B350" s="67"/>
      <c r="C350" s="68"/>
      <c r="D350" s="68"/>
      <c r="E350" s="68"/>
      <c r="F350" s="68"/>
      <c r="G350" s="68"/>
      <c r="H350" s="68"/>
      <c r="I350" s="68"/>
      <c r="J350" s="68"/>
      <c r="K350" s="68"/>
      <c r="L350" s="44"/>
      <c r="M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</row>
  </sheetData>
  <sheetProtection sheet="1" autoFilter="0" formatColumns="0" formatRows="0" objects="1" scenarios="1" spinCount="100000" saltValue="BI54Horiw7BBh3WiFquSdPeMSUHMJvXWGlxrjr9nAuRxkxLJdpmmIlW0UzS8WNTgH0Owx2fjje2CddmrvCFsXw==" hashValue="HqrWHmY/tchwMERJUGYWld9YNvykM9SPI6NnyZKVdON49ymMvT+68vZocikptL7YRaO5PZ5RFne3Ac/jQ+TeCw==" algorithmName="SHA-512" password="CA41"/>
  <autoFilter ref="C134:K349"/>
  <mergeCells count="11">
    <mergeCell ref="E7:H7"/>
    <mergeCell ref="E16:H16"/>
    <mergeCell ref="E25:H25"/>
    <mergeCell ref="E85:H85"/>
    <mergeCell ref="D111:F111"/>
    <mergeCell ref="D112:F112"/>
    <mergeCell ref="D113:F113"/>
    <mergeCell ref="D114:F114"/>
    <mergeCell ref="D115:F11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Matej Štugner</dc:creator>
  <cp:lastModifiedBy>Matej Štugner</cp:lastModifiedBy>
  <dcterms:created xsi:type="dcterms:W3CDTF">2024-09-24T11:29:48Z</dcterms:created>
  <dcterms:modified xsi:type="dcterms:W3CDTF">2024-09-24T11:29:50Z</dcterms:modified>
</cp:coreProperties>
</file>